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2.xml" ContentType="application/vnd.openxmlformats-officedocument.spreadsheetml.pivot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kya\OneDrive - Itron\Desktop\SHAKYA\ITRON_PROJECTS\GenX MAC\monitorTrace\"/>
    </mc:Choice>
  </mc:AlternateContent>
  <xr:revisionPtr revIDLastSave="0" documentId="13_ncr:1_{D83004E7-501D-4EF8-B01F-A3D762F8EE52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Main" sheetId="6" r:id="rId1"/>
    <sheet name="Main2" sheetId="11" r:id="rId2"/>
    <sheet name="Flags" sheetId="22" r:id="rId3"/>
    <sheet name="Timings" sheetId="18" r:id="rId4"/>
    <sheet name="PivotReport" sheetId="19" r:id="rId5"/>
    <sheet name="Sizes" sheetId="25" r:id="rId6"/>
    <sheet name="fast-Link" sheetId="24" r:id="rId7"/>
    <sheet name="duration" sheetId="31" r:id="rId8"/>
    <sheet name="Freq" sheetId="2" r:id="rId9"/>
  </sheets>
  <definedNames>
    <definedName name="DLC_ACK_LEN_BYTES">Sizes!$B$2</definedName>
    <definedName name="DLC_AUX_SEC_COUNTER_LEN">Sizes!$Q$20</definedName>
    <definedName name="DLC_AUX_SEC_CTRL_LEN">Sizes!$Q$19</definedName>
    <definedName name="DLC_AUX_SEC_TLV_LEN">Sizes!$Q$21</definedName>
    <definedName name="DLC_BCAST_LEN_BYTES">Sizes!$B$6</definedName>
    <definedName name="DLC_CLI_PRI_LEN">Sizes!$Q$1</definedName>
    <definedName name="DLC_CLI_RX_TIME_LEN">Sizes!$Q$5</definedName>
    <definedName name="DLC_CLI_RX_TIME_OFF">Sizes!$Q$4</definedName>
    <definedName name="DLC_CLI_TLV_LEN">Sizes!$Q$6</definedName>
    <definedName name="DLC_CLI_TX_TIME_LEN">Sizes!$Q$3</definedName>
    <definedName name="DLC_CLI_TX_TIME_OFF">Sizes!$Q$2</definedName>
    <definedName name="DLC_DACK_LEN_BYTES">Sizes!$B$7</definedName>
    <definedName name="DLC_DPOLL_LEN_BYTES">Sizes!$B$4</definedName>
    <definedName name="DLC_HDR_CRC_LEN">Sizes!$Q$14</definedName>
    <definedName name="DLC_INFO_LEN_BYTES">Sizes!$B$5</definedName>
    <definedName name="DLC_MAX_HDR_LEN">Sizes!$Q$16</definedName>
    <definedName name="DLC_PHYCHANGE_TLV_LEN">Sizes!$Q$7</definedName>
    <definedName name="DLC_POLL_LEN_BYTES">Sizes!$B$3</definedName>
    <definedName name="DLC_RSSI_LEN">Sizes!$Q$15</definedName>
    <definedName name="DLC_SEQCTRL_LEN">Sizes!$Q$10</definedName>
    <definedName name="DLC_TX_RX_TIME_LEN">Sizes!$Q$17</definedName>
    <definedName name="DLL_BCN_TYPE_TLV_LEN">Sizes!$Q$11</definedName>
    <definedName name="DLL_CRC_LEN">Sizes!$Q$8</definedName>
    <definedName name="DLL_CRC_TLV_LEN">Sizes!$Q$9</definedName>
    <definedName name="DLL_EPOCH_TICK_TLV_LEN">Sizes!$Q$13</definedName>
    <definedName name="DLL_TLV_HDR_LEN">Sizes!$M$2</definedName>
    <definedName name="DLL_TX_RX_TIME_TLV_LEN">Sizes!$Q$18</definedName>
    <definedName name="EPOCH_TICK_LEN">Sizes!$Q$12</definedName>
    <definedName name="ExternalData_1" localSheetId="7" hidden="1">duration!$A$1:$G$25</definedName>
    <definedName name="ExternalData_1" localSheetId="6" hidden="1">'fast-Link'!$A$1:$E$116</definedName>
    <definedName name="ExternalData_1" localSheetId="0" hidden="1">Main!$A$1:$E$4358</definedName>
    <definedName name="ExternalData_1" localSheetId="1" hidden="1">Main2!$A$1:$E$882</definedName>
    <definedName name="ExternalData_1" localSheetId="3" hidden="1">Timings!$A$4:$F$509</definedName>
    <definedName name="LEN_CRC_32">Sizes!$M$15</definedName>
    <definedName name="MAC_ADDR_LEN">Sizes!$M$6</definedName>
    <definedName name="MAC_HDR_ACK_LEN">Sizes!$M$8</definedName>
    <definedName name="MAC_HDR_BCAST_LEN">Sizes!$M$12</definedName>
    <definedName name="MAC_HDR_DPOLL_LEN">Sizes!$M$10</definedName>
    <definedName name="MAC_HDR_FCTRL_LEN">Sizes!$M$5</definedName>
    <definedName name="MAC_HDR_INFO_LEN">Sizes!$M$9</definedName>
    <definedName name="MAC_HDR_MAX_LEN">Sizes!$M$7</definedName>
    <definedName name="MAC_HDR_POLL_LEN">Sizes!$M$11</definedName>
    <definedName name="MAC_TLV_HDR_LEN">Sizes!$M$1</definedName>
    <definedName name="MRFSK_GENX_PHR_LENGTH">Sizes!$M$13</definedName>
    <definedName name="MRFSK_PHR_LENGTH">Sizes!$M$14</definedName>
    <definedName name="TLV_MAX_DLL_LEN">Sizes!$M$4</definedName>
    <definedName name="TLV_MAX_MAC_LEN">Sizes!$M$3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  <pivotCache cacheId="6" r:id="rId16"/>
    <pivotCache cacheId="7" r:id="rId17"/>
    <pivotCache cacheId="8" r:id="rId18"/>
    <pivotCache cacheId="9" r:id="rId19"/>
    <pivotCache cacheId="10" r:id="rId20"/>
    <pivotCache cacheId="11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4" i="6" l="1"/>
  <c r="S15" i="6"/>
  <c r="S16" i="6"/>
  <c r="S17" i="6"/>
  <c r="S18" i="6"/>
  <c r="S19" i="6"/>
  <c r="F2" i="24"/>
  <c r="F3" i="24"/>
  <c r="F4" i="24"/>
  <c r="F5" i="24"/>
  <c r="F6" i="24"/>
  <c r="F7" i="24"/>
  <c r="F8" i="24"/>
  <c r="F9" i="24"/>
  <c r="F10" i="24"/>
  <c r="F11" i="24"/>
  <c r="F12" i="24"/>
  <c r="F13" i="24"/>
  <c r="F14" i="24"/>
  <c r="F15" i="24"/>
  <c r="F16" i="24"/>
  <c r="F17" i="24"/>
  <c r="F18" i="24"/>
  <c r="F19" i="24"/>
  <c r="F20" i="24"/>
  <c r="F21" i="24"/>
  <c r="F22" i="24"/>
  <c r="F23" i="24"/>
  <c r="F24" i="24"/>
  <c r="F25" i="24"/>
  <c r="F26" i="24"/>
  <c r="F27" i="24"/>
  <c r="F28" i="24"/>
  <c r="F29" i="24"/>
  <c r="F30" i="24"/>
  <c r="F31" i="24"/>
  <c r="F32" i="24"/>
  <c r="F33" i="24"/>
  <c r="F34" i="24"/>
  <c r="F35" i="24"/>
  <c r="F36" i="24"/>
  <c r="F37" i="24"/>
  <c r="F38" i="24"/>
  <c r="F39" i="24"/>
  <c r="F40" i="24"/>
  <c r="F41" i="24"/>
  <c r="F42" i="24"/>
  <c r="F43" i="24"/>
  <c r="F44" i="24"/>
  <c r="F45" i="24"/>
  <c r="F46" i="24"/>
  <c r="F47" i="24"/>
  <c r="F48" i="24"/>
  <c r="F49" i="24"/>
  <c r="F50" i="24"/>
  <c r="F51" i="24"/>
  <c r="F52" i="24"/>
  <c r="F53" i="24"/>
  <c r="F54" i="24"/>
  <c r="F55" i="24"/>
  <c r="F56" i="24"/>
  <c r="F57" i="24"/>
  <c r="F58" i="24"/>
  <c r="F59" i="24"/>
  <c r="F60" i="24"/>
  <c r="F61" i="24"/>
  <c r="F62" i="24"/>
  <c r="F63" i="24"/>
  <c r="F64" i="24"/>
  <c r="F65" i="24"/>
  <c r="F66" i="24"/>
  <c r="F67" i="24"/>
  <c r="F68" i="24"/>
  <c r="F69" i="24"/>
  <c r="F70" i="24"/>
  <c r="F71" i="24"/>
  <c r="F72" i="24"/>
  <c r="F73" i="24"/>
  <c r="F74" i="24"/>
  <c r="F75" i="24"/>
  <c r="F76" i="24"/>
  <c r="F77" i="24"/>
  <c r="F78" i="24"/>
  <c r="F79" i="24"/>
  <c r="F80" i="24"/>
  <c r="F81" i="24"/>
  <c r="F82" i="24"/>
  <c r="F83" i="24"/>
  <c r="F84" i="24"/>
  <c r="F85" i="24"/>
  <c r="F86" i="24"/>
  <c r="F87" i="24"/>
  <c r="F88" i="24"/>
  <c r="F89" i="24"/>
  <c r="F90" i="24"/>
  <c r="F91" i="24"/>
  <c r="F92" i="24"/>
  <c r="F93" i="24"/>
  <c r="F94" i="24"/>
  <c r="F95" i="24"/>
  <c r="F96" i="24"/>
  <c r="F97" i="24"/>
  <c r="F98" i="24"/>
  <c r="F99" i="24"/>
  <c r="F100" i="24"/>
  <c r="F101" i="24"/>
  <c r="F102" i="24"/>
  <c r="F103" i="24"/>
  <c r="F104" i="24"/>
  <c r="F105" i="24"/>
  <c r="F106" i="24"/>
  <c r="F107" i="24"/>
  <c r="F108" i="24"/>
  <c r="F109" i="24"/>
  <c r="F110" i="24"/>
  <c r="F111" i="24"/>
  <c r="F112" i="24"/>
  <c r="F113" i="24"/>
  <c r="F114" i="24"/>
  <c r="F115" i="24"/>
  <c r="F116" i="24"/>
  <c r="G2" i="24"/>
  <c r="G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45" i="24"/>
  <c r="G46" i="24"/>
  <c r="G47" i="24"/>
  <c r="G48" i="24"/>
  <c r="G49" i="24"/>
  <c r="G50" i="24"/>
  <c r="G51" i="24"/>
  <c r="G52" i="24"/>
  <c r="G53" i="24"/>
  <c r="G54" i="24"/>
  <c r="G55" i="24"/>
  <c r="G56" i="24"/>
  <c r="G57" i="24"/>
  <c r="G58" i="24"/>
  <c r="G59" i="24"/>
  <c r="G60" i="24"/>
  <c r="G61" i="24"/>
  <c r="G62" i="24"/>
  <c r="G63" i="24"/>
  <c r="G64" i="24"/>
  <c r="G65" i="24"/>
  <c r="G66" i="24"/>
  <c r="G67" i="24"/>
  <c r="G68" i="24"/>
  <c r="G69" i="24"/>
  <c r="G70" i="24"/>
  <c r="G71" i="24"/>
  <c r="G72" i="24"/>
  <c r="G73" i="24"/>
  <c r="G74" i="24"/>
  <c r="G75" i="24"/>
  <c r="G76" i="24"/>
  <c r="G77" i="24"/>
  <c r="G78" i="24"/>
  <c r="G79" i="24"/>
  <c r="G80" i="24"/>
  <c r="G81" i="24"/>
  <c r="G82" i="24"/>
  <c r="G83" i="24"/>
  <c r="G84" i="24"/>
  <c r="G85" i="24"/>
  <c r="G86" i="24"/>
  <c r="G87" i="24"/>
  <c r="G88" i="24"/>
  <c r="G89" i="24"/>
  <c r="G90" i="24"/>
  <c r="G91" i="24"/>
  <c r="G92" i="24"/>
  <c r="G93" i="24"/>
  <c r="G94" i="24"/>
  <c r="G95" i="24"/>
  <c r="G96" i="24"/>
  <c r="G97" i="24"/>
  <c r="G98" i="24"/>
  <c r="G99" i="24"/>
  <c r="G100" i="24"/>
  <c r="G101" i="24"/>
  <c r="G102" i="24"/>
  <c r="G103" i="24"/>
  <c r="G104" i="24"/>
  <c r="G105" i="24"/>
  <c r="G106" i="24"/>
  <c r="G107" i="24"/>
  <c r="G108" i="24"/>
  <c r="G109" i="24"/>
  <c r="G110" i="24"/>
  <c r="G111" i="24"/>
  <c r="G112" i="24"/>
  <c r="G113" i="24"/>
  <c r="G114" i="24"/>
  <c r="G115" i="24"/>
  <c r="G116" i="24"/>
  <c r="H2" i="24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90" i="24"/>
  <c r="H91" i="24"/>
  <c r="H92" i="24"/>
  <c r="H93" i="24"/>
  <c r="H94" i="24"/>
  <c r="H95" i="24"/>
  <c r="H96" i="24"/>
  <c r="H97" i="24"/>
  <c r="H98" i="24"/>
  <c r="H99" i="24"/>
  <c r="H100" i="24"/>
  <c r="H101" i="24"/>
  <c r="H102" i="24"/>
  <c r="H103" i="24"/>
  <c r="H104" i="24"/>
  <c r="H105" i="24"/>
  <c r="H106" i="24"/>
  <c r="H107" i="24"/>
  <c r="H108" i="24"/>
  <c r="H109" i="24"/>
  <c r="H110" i="24"/>
  <c r="H111" i="24"/>
  <c r="H112" i="24"/>
  <c r="H113" i="24"/>
  <c r="H114" i="24"/>
  <c r="H115" i="24"/>
  <c r="H116" i="24"/>
  <c r="I2" i="24"/>
  <c r="I3" i="24"/>
  <c r="I4" i="24"/>
  <c r="I5" i="24"/>
  <c r="I6" i="24"/>
  <c r="I7" i="24"/>
  <c r="I8" i="24"/>
  <c r="I9" i="24"/>
  <c r="I10" i="24"/>
  <c r="I11" i="24"/>
  <c r="I12" i="24"/>
  <c r="I13" i="24"/>
  <c r="I14" i="24"/>
  <c r="I15" i="24"/>
  <c r="I16" i="24"/>
  <c r="I17" i="24"/>
  <c r="I18" i="24"/>
  <c r="I19" i="24"/>
  <c r="I20" i="24"/>
  <c r="I21" i="24"/>
  <c r="I22" i="24"/>
  <c r="I23" i="24"/>
  <c r="I24" i="24"/>
  <c r="I25" i="24"/>
  <c r="I26" i="24"/>
  <c r="I27" i="24"/>
  <c r="I28" i="24"/>
  <c r="I29" i="24"/>
  <c r="I30" i="24"/>
  <c r="I31" i="24"/>
  <c r="I32" i="24"/>
  <c r="I33" i="24"/>
  <c r="I34" i="24"/>
  <c r="I35" i="24"/>
  <c r="I36" i="24"/>
  <c r="I37" i="24"/>
  <c r="I38" i="24"/>
  <c r="I39" i="24"/>
  <c r="I40" i="24"/>
  <c r="I41" i="24"/>
  <c r="I42" i="24"/>
  <c r="I43" i="24"/>
  <c r="I44" i="24"/>
  <c r="I45" i="24"/>
  <c r="I46" i="24"/>
  <c r="I47" i="24"/>
  <c r="I48" i="24"/>
  <c r="I49" i="24"/>
  <c r="I50" i="24"/>
  <c r="I51" i="24"/>
  <c r="I52" i="24"/>
  <c r="I53" i="24"/>
  <c r="I54" i="24"/>
  <c r="I55" i="24"/>
  <c r="I56" i="24"/>
  <c r="I57" i="24"/>
  <c r="I58" i="24"/>
  <c r="I59" i="24"/>
  <c r="I60" i="24"/>
  <c r="I61" i="24"/>
  <c r="I62" i="24"/>
  <c r="I63" i="24"/>
  <c r="I64" i="24"/>
  <c r="I65" i="24"/>
  <c r="I66" i="24"/>
  <c r="I67" i="24"/>
  <c r="I68" i="24"/>
  <c r="I69" i="24"/>
  <c r="I70" i="24"/>
  <c r="I71" i="24"/>
  <c r="I72" i="24"/>
  <c r="I73" i="24"/>
  <c r="I74" i="24"/>
  <c r="J74" i="24" s="1"/>
  <c r="I75" i="24"/>
  <c r="I76" i="24"/>
  <c r="I77" i="24"/>
  <c r="I78" i="24"/>
  <c r="I79" i="24"/>
  <c r="I80" i="24"/>
  <c r="I81" i="24"/>
  <c r="I82" i="24"/>
  <c r="I83" i="24"/>
  <c r="I84" i="24"/>
  <c r="I85" i="24"/>
  <c r="I86" i="24"/>
  <c r="I87" i="24"/>
  <c r="I88" i="24"/>
  <c r="I89" i="24"/>
  <c r="I90" i="24"/>
  <c r="I91" i="24"/>
  <c r="I92" i="24"/>
  <c r="I93" i="24"/>
  <c r="I94" i="24"/>
  <c r="I95" i="24"/>
  <c r="I96" i="24"/>
  <c r="I97" i="24"/>
  <c r="I98" i="24"/>
  <c r="I99" i="24"/>
  <c r="I100" i="24"/>
  <c r="I101" i="24"/>
  <c r="I102" i="24"/>
  <c r="I103" i="24"/>
  <c r="I104" i="24"/>
  <c r="I105" i="24"/>
  <c r="I106" i="24"/>
  <c r="I107" i="24"/>
  <c r="I108" i="24"/>
  <c r="I109" i="24"/>
  <c r="I110" i="24"/>
  <c r="I111" i="24"/>
  <c r="I112" i="24"/>
  <c r="I113" i="24"/>
  <c r="I114" i="24"/>
  <c r="I115" i="24"/>
  <c r="I116" i="24"/>
  <c r="J2" i="24"/>
  <c r="J3" i="24"/>
  <c r="J4" i="24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24" i="24"/>
  <c r="J25" i="24"/>
  <c r="J26" i="24"/>
  <c r="J27" i="24"/>
  <c r="J28" i="24"/>
  <c r="J29" i="24"/>
  <c r="J30" i="24"/>
  <c r="J31" i="24"/>
  <c r="J32" i="24"/>
  <c r="J33" i="24"/>
  <c r="J34" i="24"/>
  <c r="J35" i="24"/>
  <c r="J36" i="24"/>
  <c r="J37" i="24"/>
  <c r="J38" i="24"/>
  <c r="J39" i="24"/>
  <c r="J40" i="24"/>
  <c r="J41" i="24"/>
  <c r="J42" i="24"/>
  <c r="J43" i="24"/>
  <c r="J44" i="24"/>
  <c r="J45" i="24"/>
  <c r="J46" i="24"/>
  <c r="J47" i="24"/>
  <c r="J48" i="24"/>
  <c r="J49" i="24"/>
  <c r="J50" i="24"/>
  <c r="J51" i="24"/>
  <c r="J52" i="24"/>
  <c r="J53" i="24"/>
  <c r="J54" i="24"/>
  <c r="J55" i="24"/>
  <c r="J56" i="24"/>
  <c r="J57" i="24"/>
  <c r="J58" i="24"/>
  <c r="J59" i="24"/>
  <c r="J60" i="24"/>
  <c r="J61" i="24"/>
  <c r="J62" i="24"/>
  <c r="J63" i="24"/>
  <c r="J64" i="24"/>
  <c r="J65" i="24"/>
  <c r="J66" i="24"/>
  <c r="J67" i="24"/>
  <c r="J68" i="24"/>
  <c r="J69" i="24"/>
  <c r="J70" i="24"/>
  <c r="J71" i="24"/>
  <c r="J72" i="24"/>
  <c r="J73" i="24"/>
  <c r="J75" i="24"/>
  <c r="J76" i="24"/>
  <c r="J77" i="24"/>
  <c r="J78" i="24"/>
  <c r="J79" i="24"/>
  <c r="J80" i="24"/>
  <c r="J81" i="24"/>
  <c r="J82" i="24"/>
  <c r="J83" i="24"/>
  <c r="J84" i="24"/>
  <c r="J85" i="24"/>
  <c r="J86" i="24"/>
  <c r="J87" i="24"/>
  <c r="J88" i="24"/>
  <c r="J89" i="24"/>
  <c r="J90" i="24"/>
  <c r="J91" i="24"/>
  <c r="J92" i="24"/>
  <c r="J93" i="24"/>
  <c r="J94" i="24"/>
  <c r="J95" i="24"/>
  <c r="J96" i="24"/>
  <c r="J97" i="24"/>
  <c r="J98" i="24"/>
  <c r="J99" i="24"/>
  <c r="J100" i="24"/>
  <c r="J101" i="24"/>
  <c r="J102" i="24"/>
  <c r="J103" i="24"/>
  <c r="J104" i="24"/>
  <c r="J105" i="24"/>
  <c r="J106" i="24"/>
  <c r="J107" i="24"/>
  <c r="J108" i="24"/>
  <c r="J109" i="24"/>
  <c r="J110" i="24"/>
  <c r="J111" i="24"/>
  <c r="J112" i="24"/>
  <c r="J113" i="24"/>
  <c r="J114" i="24"/>
  <c r="J115" i="24"/>
  <c r="J116" i="24"/>
  <c r="K2" i="24"/>
  <c r="K3" i="24"/>
  <c r="K4" i="24"/>
  <c r="K5" i="24"/>
  <c r="K6" i="24"/>
  <c r="K7" i="24"/>
  <c r="K8" i="24"/>
  <c r="K9" i="24"/>
  <c r="K10" i="24"/>
  <c r="K11" i="24"/>
  <c r="K12" i="24"/>
  <c r="K13" i="24"/>
  <c r="K14" i="24"/>
  <c r="K15" i="24"/>
  <c r="K16" i="24"/>
  <c r="K17" i="24"/>
  <c r="K18" i="24"/>
  <c r="K19" i="24"/>
  <c r="K20" i="24"/>
  <c r="K21" i="24"/>
  <c r="K22" i="24"/>
  <c r="K23" i="24"/>
  <c r="K24" i="24"/>
  <c r="K25" i="24"/>
  <c r="K26" i="24"/>
  <c r="K27" i="24"/>
  <c r="K28" i="24"/>
  <c r="K29" i="24"/>
  <c r="K30" i="24"/>
  <c r="K31" i="24"/>
  <c r="K32" i="24"/>
  <c r="K33" i="24"/>
  <c r="K34" i="24"/>
  <c r="K35" i="24"/>
  <c r="K36" i="24"/>
  <c r="K37" i="24"/>
  <c r="K38" i="24"/>
  <c r="K39" i="24"/>
  <c r="K40" i="24"/>
  <c r="K41" i="24"/>
  <c r="K42" i="24"/>
  <c r="K43" i="24"/>
  <c r="K44" i="24"/>
  <c r="K45" i="24"/>
  <c r="K46" i="24"/>
  <c r="K47" i="24"/>
  <c r="K48" i="24"/>
  <c r="K49" i="24"/>
  <c r="K50" i="24"/>
  <c r="K51" i="24"/>
  <c r="K52" i="24"/>
  <c r="K53" i="24"/>
  <c r="K54" i="24"/>
  <c r="K55" i="24"/>
  <c r="K56" i="24"/>
  <c r="K57" i="24"/>
  <c r="K58" i="24"/>
  <c r="K59" i="24"/>
  <c r="K60" i="24"/>
  <c r="K61" i="24"/>
  <c r="K62" i="24"/>
  <c r="K63" i="24"/>
  <c r="K64" i="24"/>
  <c r="K65" i="24"/>
  <c r="K66" i="24"/>
  <c r="K67" i="24"/>
  <c r="K68" i="24"/>
  <c r="K69" i="24"/>
  <c r="K70" i="24"/>
  <c r="K71" i="24"/>
  <c r="K72" i="24"/>
  <c r="K73" i="24"/>
  <c r="K74" i="24"/>
  <c r="K75" i="24"/>
  <c r="K76" i="24"/>
  <c r="K77" i="24"/>
  <c r="K78" i="24"/>
  <c r="K79" i="24"/>
  <c r="K80" i="24"/>
  <c r="K81" i="24"/>
  <c r="K82" i="24"/>
  <c r="K83" i="24"/>
  <c r="K84" i="24"/>
  <c r="K85" i="24"/>
  <c r="K86" i="24"/>
  <c r="K87" i="24"/>
  <c r="K88" i="24"/>
  <c r="K89" i="24"/>
  <c r="K90" i="24"/>
  <c r="K91" i="24"/>
  <c r="K92" i="24"/>
  <c r="K93" i="24"/>
  <c r="K94" i="24"/>
  <c r="K95" i="24"/>
  <c r="K96" i="24"/>
  <c r="K97" i="24"/>
  <c r="K98" i="24"/>
  <c r="K99" i="24"/>
  <c r="K100" i="24"/>
  <c r="K101" i="24"/>
  <c r="K102" i="24"/>
  <c r="K103" i="24"/>
  <c r="K104" i="24"/>
  <c r="K105" i="24"/>
  <c r="K106" i="24"/>
  <c r="K107" i="24"/>
  <c r="K108" i="24"/>
  <c r="K109" i="24"/>
  <c r="K110" i="24"/>
  <c r="K111" i="24"/>
  <c r="K112" i="24"/>
  <c r="K113" i="24"/>
  <c r="K114" i="24"/>
  <c r="K115" i="24"/>
  <c r="K116" i="24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G244" i="18"/>
  <c r="G245" i="18"/>
  <c r="G246" i="18"/>
  <c r="G247" i="18"/>
  <c r="G248" i="18"/>
  <c r="G249" i="18"/>
  <c r="G250" i="18"/>
  <c r="G251" i="18"/>
  <c r="G252" i="18"/>
  <c r="G253" i="18"/>
  <c r="G254" i="18"/>
  <c r="G255" i="18"/>
  <c r="G256" i="18"/>
  <c r="G257" i="18"/>
  <c r="G258" i="18"/>
  <c r="G259" i="18"/>
  <c r="G260" i="18"/>
  <c r="G261" i="18"/>
  <c r="G262" i="18"/>
  <c r="G263" i="18"/>
  <c r="G264" i="18"/>
  <c r="G265" i="18"/>
  <c r="G266" i="18"/>
  <c r="G267" i="18"/>
  <c r="G268" i="18"/>
  <c r="G269" i="18"/>
  <c r="G270" i="18"/>
  <c r="G271" i="18"/>
  <c r="G272" i="18"/>
  <c r="G273" i="18"/>
  <c r="G274" i="18"/>
  <c r="G275" i="18"/>
  <c r="G276" i="18"/>
  <c r="G277" i="18"/>
  <c r="G278" i="18"/>
  <c r="G279" i="18"/>
  <c r="G280" i="18"/>
  <c r="G281" i="18"/>
  <c r="G282" i="18"/>
  <c r="G283" i="18"/>
  <c r="G284" i="18"/>
  <c r="G285" i="18"/>
  <c r="G286" i="18"/>
  <c r="G287" i="18"/>
  <c r="G288" i="18"/>
  <c r="G289" i="18"/>
  <c r="G290" i="18"/>
  <c r="G291" i="18"/>
  <c r="G292" i="18"/>
  <c r="G293" i="18"/>
  <c r="G294" i="18"/>
  <c r="G295" i="18"/>
  <c r="G296" i="18"/>
  <c r="G297" i="18"/>
  <c r="G298" i="18"/>
  <c r="G299" i="18"/>
  <c r="G300" i="18"/>
  <c r="G301" i="18"/>
  <c r="G302" i="18"/>
  <c r="G303" i="18"/>
  <c r="G304" i="18"/>
  <c r="G305" i="18"/>
  <c r="G306" i="18"/>
  <c r="G307" i="18"/>
  <c r="G308" i="18"/>
  <c r="G309" i="18"/>
  <c r="G310" i="18"/>
  <c r="G311" i="18"/>
  <c r="G312" i="18"/>
  <c r="G313" i="18"/>
  <c r="G314" i="18"/>
  <c r="G315" i="18"/>
  <c r="G316" i="18"/>
  <c r="G317" i="18"/>
  <c r="G318" i="18"/>
  <c r="G319" i="18"/>
  <c r="G320" i="18"/>
  <c r="G321" i="18"/>
  <c r="G322" i="18"/>
  <c r="G323" i="18"/>
  <c r="G324" i="18"/>
  <c r="G325" i="18"/>
  <c r="G326" i="18"/>
  <c r="G327" i="18"/>
  <c r="G328" i="18"/>
  <c r="G329" i="18"/>
  <c r="G330" i="18"/>
  <c r="G331" i="18"/>
  <c r="G332" i="18"/>
  <c r="G333" i="18"/>
  <c r="G334" i="18"/>
  <c r="G335" i="18"/>
  <c r="G336" i="18"/>
  <c r="G337" i="18"/>
  <c r="G338" i="18"/>
  <c r="G339" i="18"/>
  <c r="G340" i="18"/>
  <c r="G341" i="18"/>
  <c r="G342" i="18"/>
  <c r="G343" i="18"/>
  <c r="G344" i="18"/>
  <c r="G345" i="18"/>
  <c r="G346" i="18"/>
  <c r="G347" i="18"/>
  <c r="G348" i="18"/>
  <c r="G349" i="18"/>
  <c r="G350" i="18"/>
  <c r="G351" i="18"/>
  <c r="G352" i="18"/>
  <c r="G353" i="18"/>
  <c r="G354" i="18"/>
  <c r="G355" i="18"/>
  <c r="G356" i="18"/>
  <c r="G357" i="18"/>
  <c r="G358" i="18"/>
  <c r="G359" i="18"/>
  <c r="G360" i="18"/>
  <c r="G361" i="18"/>
  <c r="G362" i="18"/>
  <c r="G363" i="18"/>
  <c r="G364" i="18"/>
  <c r="G365" i="18"/>
  <c r="G366" i="18"/>
  <c r="G367" i="18"/>
  <c r="G368" i="18"/>
  <c r="G369" i="18"/>
  <c r="G370" i="18"/>
  <c r="G371" i="18"/>
  <c r="G372" i="18"/>
  <c r="G373" i="18"/>
  <c r="G374" i="18"/>
  <c r="G375" i="18"/>
  <c r="G376" i="18"/>
  <c r="G377" i="18"/>
  <c r="G378" i="18"/>
  <c r="G379" i="18"/>
  <c r="G380" i="18"/>
  <c r="G381" i="18"/>
  <c r="G382" i="18"/>
  <c r="G383" i="18"/>
  <c r="G384" i="18"/>
  <c r="G385" i="18"/>
  <c r="G386" i="18"/>
  <c r="G387" i="18"/>
  <c r="G388" i="18"/>
  <c r="G389" i="18"/>
  <c r="G390" i="18"/>
  <c r="G391" i="18"/>
  <c r="G392" i="18"/>
  <c r="G393" i="18"/>
  <c r="G394" i="18"/>
  <c r="G395" i="18"/>
  <c r="G396" i="18"/>
  <c r="G397" i="18"/>
  <c r="G398" i="18"/>
  <c r="G399" i="18"/>
  <c r="G400" i="18"/>
  <c r="G401" i="18"/>
  <c r="G402" i="18"/>
  <c r="G403" i="18"/>
  <c r="G404" i="18"/>
  <c r="G405" i="18"/>
  <c r="G406" i="18"/>
  <c r="G407" i="18"/>
  <c r="G408" i="18"/>
  <c r="G409" i="18"/>
  <c r="G410" i="18"/>
  <c r="G411" i="18"/>
  <c r="G412" i="18"/>
  <c r="G413" i="18"/>
  <c r="G414" i="18"/>
  <c r="G415" i="18"/>
  <c r="G416" i="18"/>
  <c r="G417" i="18"/>
  <c r="G418" i="18"/>
  <c r="G419" i="18"/>
  <c r="G420" i="18"/>
  <c r="G421" i="18"/>
  <c r="G422" i="18"/>
  <c r="G423" i="18"/>
  <c r="G424" i="18"/>
  <c r="G425" i="18"/>
  <c r="G426" i="18"/>
  <c r="G427" i="18"/>
  <c r="G428" i="18"/>
  <c r="G429" i="18"/>
  <c r="G430" i="18"/>
  <c r="G431" i="18"/>
  <c r="G432" i="18"/>
  <c r="G433" i="18"/>
  <c r="G434" i="18"/>
  <c r="G435" i="18"/>
  <c r="G436" i="18"/>
  <c r="G437" i="18"/>
  <c r="G438" i="18"/>
  <c r="G439" i="18"/>
  <c r="G440" i="18"/>
  <c r="G441" i="18"/>
  <c r="G442" i="18"/>
  <c r="G443" i="18"/>
  <c r="G444" i="18"/>
  <c r="G445" i="18"/>
  <c r="G446" i="18"/>
  <c r="G447" i="18"/>
  <c r="G448" i="18"/>
  <c r="G449" i="18"/>
  <c r="G450" i="18"/>
  <c r="G451" i="18"/>
  <c r="G452" i="18"/>
  <c r="G453" i="18"/>
  <c r="G454" i="18"/>
  <c r="G455" i="18"/>
  <c r="G456" i="18"/>
  <c r="G457" i="18"/>
  <c r="G458" i="18"/>
  <c r="G459" i="18"/>
  <c r="G460" i="18"/>
  <c r="G461" i="18"/>
  <c r="G462" i="18"/>
  <c r="G463" i="18"/>
  <c r="G464" i="18"/>
  <c r="G465" i="18"/>
  <c r="G466" i="18"/>
  <c r="G467" i="18"/>
  <c r="G468" i="18"/>
  <c r="G469" i="18"/>
  <c r="G470" i="18"/>
  <c r="G471" i="18"/>
  <c r="G472" i="18"/>
  <c r="G473" i="18"/>
  <c r="G474" i="18"/>
  <c r="G475" i="18"/>
  <c r="G476" i="18"/>
  <c r="G477" i="18"/>
  <c r="G478" i="18"/>
  <c r="G479" i="18"/>
  <c r="G480" i="18"/>
  <c r="G481" i="18"/>
  <c r="G482" i="18"/>
  <c r="G483" i="18"/>
  <c r="G484" i="18"/>
  <c r="G485" i="18"/>
  <c r="G486" i="18"/>
  <c r="G487" i="18"/>
  <c r="G488" i="18"/>
  <c r="G489" i="18"/>
  <c r="G490" i="18"/>
  <c r="G491" i="18"/>
  <c r="G492" i="18"/>
  <c r="G493" i="18"/>
  <c r="G494" i="18"/>
  <c r="G495" i="18"/>
  <c r="G496" i="18"/>
  <c r="G497" i="18"/>
  <c r="G498" i="18"/>
  <c r="G499" i="18"/>
  <c r="G500" i="18"/>
  <c r="G501" i="18"/>
  <c r="G502" i="18"/>
  <c r="G503" i="18"/>
  <c r="G504" i="18"/>
  <c r="G505" i="18"/>
  <c r="G506" i="18"/>
  <c r="G507" i="18"/>
  <c r="G508" i="18"/>
  <c r="G509" i="18"/>
  <c r="H5" i="18"/>
  <c r="H6" i="18" s="1"/>
  <c r="H7" i="18" s="1"/>
  <c r="H8" i="18" s="1"/>
  <c r="H9" i="18" s="1"/>
  <c r="H20" i="18"/>
  <c r="H21" i="18" s="1"/>
  <c r="H27" i="18"/>
  <c r="H28" i="18" s="1"/>
  <c r="H29" i="18" s="1"/>
  <c r="H52" i="18"/>
  <c r="H53" i="18" s="1"/>
  <c r="H75" i="18"/>
  <c r="H76" i="18" s="1"/>
  <c r="H77" i="18" s="1"/>
  <c r="H100" i="18"/>
  <c r="H101" i="18" s="1"/>
  <c r="H115" i="18"/>
  <c r="H116" i="18" s="1"/>
  <c r="H117" i="18" s="1"/>
  <c r="H131" i="18"/>
  <c r="H132" i="18" s="1"/>
  <c r="H133" i="18" s="1"/>
  <c r="H146" i="18"/>
  <c r="H147" i="18" s="1"/>
  <c r="H163" i="18"/>
  <c r="H164" i="18" s="1"/>
  <c r="H165" i="18" s="1"/>
  <c r="H178" i="18"/>
  <c r="H179" i="18" s="1"/>
  <c r="H200" i="18"/>
  <c r="H201" i="18" s="1"/>
  <c r="H215" i="18"/>
  <c r="H216" i="18" s="1"/>
  <c r="H240" i="18"/>
  <c r="H241" i="18" s="1"/>
  <c r="H242" i="18" s="1"/>
  <c r="H243" i="18" s="1"/>
  <c r="H244" i="18" s="1"/>
  <c r="H245" i="18" s="1"/>
  <c r="H246" i="18" s="1"/>
  <c r="H247" i="18" s="1"/>
  <c r="H248" i="18" s="1"/>
  <c r="H249" i="18" s="1"/>
  <c r="H250" i="18" s="1"/>
  <c r="H251" i="18" s="1"/>
  <c r="H252" i="18" s="1"/>
  <c r="H253" i="18" s="1"/>
  <c r="H254" i="18" s="1"/>
  <c r="H255" i="18"/>
  <c r="H256" i="18" s="1"/>
  <c r="H257" i="18" s="1"/>
  <c r="H258" i="18" s="1"/>
  <c r="H259" i="18" s="1"/>
  <c r="H260" i="18" s="1"/>
  <c r="H261" i="18" s="1"/>
  <c r="H262" i="18" s="1"/>
  <c r="H263" i="18"/>
  <c r="H264" i="18" s="1"/>
  <c r="H265" i="18" s="1"/>
  <c r="H266" i="18" s="1"/>
  <c r="H267" i="18" s="1"/>
  <c r="H268" i="18" s="1"/>
  <c r="H269" i="18" s="1"/>
  <c r="H270" i="18" s="1"/>
  <c r="H271" i="18" s="1"/>
  <c r="H272" i="18" s="1"/>
  <c r="H273" i="18" s="1"/>
  <c r="H274" i="18" s="1"/>
  <c r="H275" i="18" s="1"/>
  <c r="H276" i="18" s="1"/>
  <c r="H277" i="18" s="1"/>
  <c r="H278" i="18" s="1"/>
  <c r="H279" i="18" s="1"/>
  <c r="H280" i="18" s="1"/>
  <c r="H281" i="18" s="1"/>
  <c r="H282" i="18" s="1"/>
  <c r="H283" i="18" s="1"/>
  <c r="H284" i="18" s="1"/>
  <c r="H285" i="18" s="1"/>
  <c r="H286" i="18" s="1"/>
  <c r="H287" i="18" s="1"/>
  <c r="H288" i="18" s="1"/>
  <c r="H289" i="18" s="1"/>
  <c r="H290" i="18" s="1"/>
  <c r="H291" i="18" s="1"/>
  <c r="H292" i="18" s="1"/>
  <c r="H293" i="18" s="1"/>
  <c r="H294" i="18"/>
  <c r="H295" i="18"/>
  <c r="H296" i="18" s="1"/>
  <c r="H297" i="18" s="1"/>
  <c r="H298" i="18" s="1"/>
  <c r="H299" i="18" s="1"/>
  <c r="H300" i="18" s="1"/>
  <c r="H301" i="18" s="1"/>
  <c r="H302" i="18" s="1"/>
  <c r="H303" i="18" s="1"/>
  <c r="H304" i="18" s="1"/>
  <c r="H305" i="18" s="1"/>
  <c r="H306" i="18" s="1"/>
  <c r="H307" i="18" s="1"/>
  <c r="H308" i="18" s="1"/>
  <c r="H309" i="18" s="1"/>
  <c r="H310" i="18" s="1"/>
  <c r="H311" i="18" s="1"/>
  <c r="H312" i="18" s="1"/>
  <c r="H313" i="18" s="1"/>
  <c r="H314" i="18" s="1"/>
  <c r="H315" i="18" s="1"/>
  <c r="H316" i="18" s="1"/>
  <c r="H317" i="18" s="1"/>
  <c r="H318" i="18" s="1"/>
  <c r="H319" i="18" s="1"/>
  <c r="H320" i="18" s="1"/>
  <c r="H321" i="18" s="1"/>
  <c r="H322" i="18" s="1"/>
  <c r="H323" i="18" s="1"/>
  <c r="H324" i="18" s="1"/>
  <c r="H325" i="18" s="1"/>
  <c r="H326" i="18" s="1"/>
  <c r="H327" i="18" s="1"/>
  <c r="H328" i="18" s="1"/>
  <c r="H329" i="18" s="1"/>
  <c r="H330" i="18" s="1"/>
  <c r="H331" i="18" s="1"/>
  <c r="H332" i="18" s="1"/>
  <c r="H333" i="18" s="1"/>
  <c r="H334" i="18" s="1"/>
  <c r="H335" i="18" s="1"/>
  <c r="H336" i="18" s="1"/>
  <c r="H337" i="18" s="1"/>
  <c r="H338" i="18" s="1"/>
  <c r="H339" i="18" s="1"/>
  <c r="H340" i="18"/>
  <c r="H341" i="18" s="1"/>
  <c r="H342" i="18" s="1"/>
  <c r="H343" i="18" s="1"/>
  <c r="H344" i="18" s="1"/>
  <c r="H345" i="18" s="1"/>
  <c r="H346" i="18" s="1"/>
  <c r="H347" i="18" s="1"/>
  <c r="H348" i="18" s="1"/>
  <c r="H349" i="18" s="1"/>
  <c r="H350" i="18" s="1"/>
  <c r="H351" i="18" s="1"/>
  <c r="H352" i="18" s="1"/>
  <c r="H353" i="18" s="1"/>
  <c r="H354" i="18" s="1"/>
  <c r="H355" i="18"/>
  <c r="H356" i="18" s="1"/>
  <c r="H357" i="18" s="1"/>
  <c r="H358" i="18" s="1"/>
  <c r="H359" i="18" s="1"/>
  <c r="H385" i="18"/>
  <c r="H386" i="18"/>
  <c r="H387" i="18" s="1"/>
  <c r="H400" i="18"/>
  <c r="H401" i="18" s="1"/>
  <c r="H402" i="18" s="1"/>
  <c r="H403" i="18" s="1"/>
  <c r="H404" i="18" s="1"/>
  <c r="H405" i="18" s="1"/>
  <c r="H406" i="18" s="1"/>
  <c r="H407" i="18" s="1"/>
  <c r="H408" i="18" s="1"/>
  <c r="H409" i="18" s="1"/>
  <c r="H410" i="18" s="1"/>
  <c r="H411" i="18" s="1"/>
  <c r="H412" i="18" s="1"/>
  <c r="H413" i="18" s="1"/>
  <c r="H414" i="18" s="1"/>
  <c r="H415" i="18" s="1"/>
  <c r="H416" i="18" s="1"/>
  <c r="H417" i="18" s="1"/>
  <c r="H418" i="18" s="1"/>
  <c r="H419" i="18" s="1"/>
  <c r="H420" i="18" s="1"/>
  <c r="H421" i="18" s="1"/>
  <c r="H422" i="18" s="1"/>
  <c r="H423" i="18" s="1"/>
  <c r="H424" i="18" s="1"/>
  <c r="H425" i="18" s="1"/>
  <c r="H426" i="18" s="1"/>
  <c r="H427" i="18" s="1"/>
  <c r="H428" i="18" s="1"/>
  <c r="H429" i="18" s="1"/>
  <c r="H430" i="18"/>
  <c r="H431" i="18"/>
  <c r="H432" i="18" s="1"/>
  <c r="H433" i="18" s="1"/>
  <c r="H434" i="18" s="1"/>
  <c r="H435" i="18" s="1"/>
  <c r="H436" i="18" s="1"/>
  <c r="H437" i="18" s="1"/>
  <c r="H438" i="18" s="1"/>
  <c r="H439" i="18" s="1"/>
  <c r="H440" i="18" s="1"/>
  <c r="H441" i="18" s="1"/>
  <c r="H442" i="18" s="1"/>
  <c r="H443" i="18" s="1"/>
  <c r="H444" i="18" s="1"/>
  <c r="H445" i="18"/>
  <c r="H446" i="18" s="1"/>
  <c r="H475" i="18"/>
  <c r="H476" i="18" s="1"/>
  <c r="H477" i="18" s="1"/>
  <c r="H478" i="18" s="1"/>
  <c r="H479" i="18" s="1"/>
  <c r="H480" i="18" s="1"/>
  <c r="H481" i="18" s="1"/>
  <c r="H482" i="18" s="1"/>
  <c r="H483" i="18" s="1"/>
  <c r="H484" i="18" s="1"/>
  <c r="H485" i="18" s="1"/>
  <c r="H486" i="18" s="1"/>
  <c r="H487" i="18" s="1"/>
  <c r="H488" i="18" s="1"/>
  <c r="H489" i="18" s="1"/>
  <c r="H490" i="18" s="1"/>
  <c r="H491" i="18"/>
  <c r="H492" i="18" s="1"/>
  <c r="H493" i="18" s="1"/>
  <c r="H494" i="18" s="1"/>
  <c r="H495" i="18" s="1"/>
  <c r="H496" i="18" s="1"/>
  <c r="H497" i="18" s="1"/>
  <c r="H498" i="18" s="1"/>
  <c r="H499" i="18" s="1"/>
  <c r="H500" i="18" s="1"/>
  <c r="H501" i="18" s="1"/>
  <c r="H502" i="18" s="1"/>
  <c r="H503" i="18" s="1"/>
  <c r="H504" i="18" s="1"/>
  <c r="H505" i="18" s="1"/>
  <c r="H506" i="18" s="1"/>
  <c r="H507" i="18" s="1"/>
  <c r="H508" i="18" s="1"/>
  <c r="H509" i="18" s="1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I175" i="18"/>
  <c r="I176" i="18"/>
  <c r="I177" i="18"/>
  <c r="I178" i="18"/>
  <c r="I179" i="18"/>
  <c r="I180" i="18"/>
  <c r="I181" i="18"/>
  <c r="I182" i="18"/>
  <c r="I183" i="18"/>
  <c r="I184" i="18"/>
  <c r="I185" i="18"/>
  <c r="I186" i="18"/>
  <c r="I187" i="18"/>
  <c r="I188" i="18"/>
  <c r="I189" i="18"/>
  <c r="I190" i="18"/>
  <c r="I191" i="18"/>
  <c r="I192" i="18"/>
  <c r="I193" i="18"/>
  <c r="I194" i="18"/>
  <c r="I195" i="18"/>
  <c r="I196" i="18"/>
  <c r="I197" i="18"/>
  <c r="I198" i="18"/>
  <c r="I199" i="18"/>
  <c r="I200" i="18"/>
  <c r="I201" i="18"/>
  <c r="I202" i="18"/>
  <c r="I203" i="18"/>
  <c r="I204" i="18"/>
  <c r="I205" i="18"/>
  <c r="I206" i="18"/>
  <c r="I207" i="18"/>
  <c r="I208" i="18"/>
  <c r="I209" i="18"/>
  <c r="I210" i="18"/>
  <c r="I211" i="18"/>
  <c r="I212" i="18"/>
  <c r="I213" i="18"/>
  <c r="I214" i="18"/>
  <c r="I215" i="18"/>
  <c r="I216" i="18"/>
  <c r="I217" i="18"/>
  <c r="I218" i="18"/>
  <c r="I219" i="18"/>
  <c r="I220" i="18"/>
  <c r="I221" i="18"/>
  <c r="I222" i="18"/>
  <c r="I223" i="18"/>
  <c r="I224" i="18"/>
  <c r="I225" i="18"/>
  <c r="I226" i="18"/>
  <c r="I227" i="18"/>
  <c r="I228" i="18"/>
  <c r="I229" i="18"/>
  <c r="I230" i="18"/>
  <c r="I231" i="18"/>
  <c r="I232" i="18"/>
  <c r="I233" i="18"/>
  <c r="I234" i="18"/>
  <c r="I235" i="18"/>
  <c r="I236" i="18"/>
  <c r="I237" i="18"/>
  <c r="I238" i="18"/>
  <c r="I239" i="18"/>
  <c r="I240" i="18"/>
  <c r="I241" i="18"/>
  <c r="I242" i="18"/>
  <c r="I243" i="18"/>
  <c r="I244" i="18"/>
  <c r="I245" i="18"/>
  <c r="I246" i="18"/>
  <c r="I247" i="18"/>
  <c r="I248" i="18"/>
  <c r="I249" i="18"/>
  <c r="I250" i="18"/>
  <c r="I251" i="18"/>
  <c r="I252" i="18"/>
  <c r="I253" i="18"/>
  <c r="I254" i="18"/>
  <c r="I255" i="18"/>
  <c r="I256" i="18"/>
  <c r="I257" i="18"/>
  <c r="I258" i="18"/>
  <c r="I259" i="18"/>
  <c r="I260" i="18"/>
  <c r="I261" i="18"/>
  <c r="I262" i="18"/>
  <c r="I263" i="18"/>
  <c r="I264" i="18"/>
  <c r="I265" i="18"/>
  <c r="I266" i="18"/>
  <c r="I267" i="18"/>
  <c r="I268" i="18"/>
  <c r="I269" i="18"/>
  <c r="I270" i="18"/>
  <c r="I271" i="18"/>
  <c r="I272" i="18"/>
  <c r="I273" i="18"/>
  <c r="I274" i="18"/>
  <c r="I275" i="18"/>
  <c r="I276" i="18"/>
  <c r="I277" i="18"/>
  <c r="I278" i="18"/>
  <c r="I279" i="18"/>
  <c r="I280" i="18"/>
  <c r="I281" i="18"/>
  <c r="I282" i="18"/>
  <c r="I283" i="18"/>
  <c r="I284" i="18"/>
  <c r="I285" i="18"/>
  <c r="I286" i="18"/>
  <c r="I287" i="18"/>
  <c r="I288" i="18"/>
  <c r="I289" i="18"/>
  <c r="I290" i="18"/>
  <c r="I291" i="18"/>
  <c r="I292" i="18"/>
  <c r="I293" i="18"/>
  <c r="I294" i="18"/>
  <c r="I295" i="18"/>
  <c r="I296" i="18"/>
  <c r="I297" i="18"/>
  <c r="I298" i="18"/>
  <c r="I299" i="18"/>
  <c r="I300" i="18"/>
  <c r="I301" i="18"/>
  <c r="I302" i="18"/>
  <c r="I303" i="18"/>
  <c r="I304" i="18"/>
  <c r="I305" i="18"/>
  <c r="I306" i="18"/>
  <c r="I307" i="18"/>
  <c r="I308" i="18"/>
  <c r="I309" i="18"/>
  <c r="I310" i="18"/>
  <c r="I311" i="18"/>
  <c r="I312" i="18"/>
  <c r="I313" i="18"/>
  <c r="I314" i="18"/>
  <c r="I315" i="18"/>
  <c r="I316" i="18"/>
  <c r="I317" i="18"/>
  <c r="I318" i="18"/>
  <c r="I319" i="18"/>
  <c r="I320" i="18"/>
  <c r="I321" i="18"/>
  <c r="I322" i="18"/>
  <c r="I323" i="18"/>
  <c r="I324" i="18"/>
  <c r="I325" i="18"/>
  <c r="I326" i="18"/>
  <c r="I327" i="18"/>
  <c r="I328" i="18"/>
  <c r="I329" i="18"/>
  <c r="I330" i="18"/>
  <c r="I331" i="18"/>
  <c r="I332" i="18"/>
  <c r="I333" i="18"/>
  <c r="I334" i="18"/>
  <c r="I335" i="18"/>
  <c r="I336" i="18"/>
  <c r="I337" i="18"/>
  <c r="I338" i="18"/>
  <c r="I339" i="18"/>
  <c r="I340" i="18"/>
  <c r="I341" i="18"/>
  <c r="I342" i="18"/>
  <c r="I343" i="18"/>
  <c r="I344" i="18"/>
  <c r="I345" i="18"/>
  <c r="I346" i="18"/>
  <c r="I347" i="18"/>
  <c r="I348" i="18"/>
  <c r="I349" i="18"/>
  <c r="I350" i="18"/>
  <c r="I351" i="18"/>
  <c r="I352" i="18"/>
  <c r="I353" i="18"/>
  <c r="I354" i="18"/>
  <c r="I355" i="18"/>
  <c r="I356" i="18"/>
  <c r="I357" i="18"/>
  <c r="I358" i="18"/>
  <c r="I359" i="18"/>
  <c r="I360" i="18"/>
  <c r="I361" i="18"/>
  <c r="I362" i="18"/>
  <c r="I363" i="18"/>
  <c r="I364" i="18"/>
  <c r="I365" i="18"/>
  <c r="I366" i="18"/>
  <c r="I367" i="18"/>
  <c r="I368" i="18"/>
  <c r="I369" i="18"/>
  <c r="I370" i="18"/>
  <c r="I371" i="18"/>
  <c r="I372" i="18"/>
  <c r="I373" i="18"/>
  <c r="I374" i="18"/>
  <c r="I375" i="18"/>
  <c r="I376" i="18"/>
  <c r="I377" i="18"/>
  <c r="I378" i="18"/>
  <c r="I379" i="18"/>
  <c r="I380" i="18"/>
  <c r="I381" i="18"/>
  <c r="I382" i="18"/>
  <c r="I383" i="18"/>
  <c r="I384" i="18"/>
  <c r="I385" i="18"/>
  <c r="I386" i="18"/>
  <c r="I387" i="18"/>
  <c r="I388" i="18"/>
  <c r="I389" i="18"/>
  <c r="I390" i="18"/>
  <c r="I391" i="18"/>
  <c r="I392" i="18"/>
  <c r="I393" i="18"/>
  <c r="I394" i="18"/>
  <c r="I395" i="18"/>
  <c r="I396" i="18"/>
  <c r="I397" i="18"/>
  <c r="I398" i="18"/>
  <c r="I399" i="18"/>
  <c r="I400" i="18"/>
  <c r="I401" i="18"/>
  <c r="I402" i="18"/>
  <c r="I403" i="18"/>
  <c r="I404" i="18"/>
  <c r="I405" i="18"/>
  <c r="I406" i="18"/>
  <c r="I407" i="18"/>
  <c r="I408" i="18"/>
  <c r="I409" i="18"/>
  <c r="I410" i="18"/>
  <c r="I411" i="18"/>
  <c r="I412" i="18"/>
  <c r="I413" i="18"/>
  <c r="I414" i="18"/>
  <c r="I415" i="18"/>
  <c r="I416" i="18"/>
  <c r="I417" i="18"/>
  <c r="I418" i="18"/>
  <c r="I419" i="18"/>
  <c r="I420" i="18"/>
  <c r="I421" i="18"/>
  <c r="I422" i="18"/>
  <c r="I423" i="18"/>
  <c r="I424" i="18"/>
  <c r="I425" i="18"/>
  <c r="I426" i="18"/>
  <c r="I427" i="18"/>
  <c r="I428" i="18"/>
  <c r="I429" i="18"/>
  <c r="I430" i="18"/>
  <c r="I431" i="18"/>
  <c r="I432" i="18"/>
  <c r="I433" i="18"/>
  <c r="I434" i="18"/>
  <c r="I435" i="18"/>
  <c r="I436" i="18"/>
  <c r="I437" i="18"/>
  <c r="I438" i="18"/>
  <c r="I439" i="18"/>
  <c r="I440" i="18"/>
  <c r="I441" i="18"/>
  <c r="I442" i="18"/>
  <c r="I443" i="18"/>
  <c r="I444" i="18"/>
  <c r="I445" i="18"/>
  <c r="I446" i="18"/>
  <c r="I447" i="18"/>
  <c r="I448" i="18"/>
  <c r="I449" i="18"/>
  <c r="I450" i="18"/>
  <c r="I451" i="18"/>
  <c r="I452" i="18"/>
  <c r="I453" i="18"/>
  <c r="I454" i="18"/>
  <c r="I455" i="18"/>
  <c r="I456" i="18"/>
  <c r="I457" i="18"/>
  <c r="I458" i="18"/>
  <c r="I459" i="18"/>
  <c r="I460" i="18"/>
  <c r="I461" i="18"/>
  <c r="I462" i="18"/>
  <c r="I463" i="18"/>
  <c r="I464" i="18"/>
  <c r="I465" i="18"/>
  <c r="I466" i="18"/>
  <c r="I467" i="18"/>
  <c r="I468" i="18"/>
  <c r="I469" i="18"/>
  <c r="I470" i="18"/>
  <c r="I471" i="18"/>
  <c r="I472" i="18"/>
  <c r="I473" i="18"/>
  <c r="I474" i="18"/>
  <c r="I475" i="18"/>
  <c r="I476" i="18"/>
  <c r="I477" i="18"/>
  <c r="I478" i="18"/>
  <c r="I479" i="18"/>
  <c r="I480" i="18"/>
  <c r="I481" i="18"/>
  <c r="I482" i="18"/>
  <c r="I483" i="18"/>
  <c r="I484" i="18"/>
  <c r="I485" i="18"/>
  <c r="I486" i="18"/>
  <c r="I487" i="18"/>
  <c r="I488" i="18"/>
  <c r="I489" i="18"/>
  <c r="I490" i="18"/>
  <c r="I491" i="18"/>
  <c r="I492" i="18"/>
  <c r="I493" i="18"/>
  <c r="I494" i="18"/>
  <c r="I495" i="18"/>
  <c r="I496" i="18"/>
  <c r="I497" i="18"/>
  <c r="I498" i="18"/>
  <c r="I499" i="18"/>
  <c r="I500" i="18"/>
  <c r="I501" i="18"/>
  <c r="I502" i="18"/>
  <c r="I503" i="18"/>
  <c r="I504" i="18"/>
  <c r="I505" i="18"/>
  <c r="I506" i="18"/>
  <c r="I507" i="18"/>
  <c r="I508" i="18"/>
  <c r="I509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49" i="18"/>
  <c r="J50" i="18"/>
  <c r="J51" i="18"/>
  <c r="J52" i="18"/>
  <c r="J53" i="18"/>
  <c r="J54" i="18"/>
  <c r="J55" i="18"/>
  <c r="J56" i="18"/>
  <c r="J57" i="18"/>
  <c r="J58" i="18"/>
  <c r="J59" i="18"/>
  <c r="J60" i="18"/>
  <c r="J61" i="18"/>
  <c r="J62" i="18"/>
  <c r="J63" i="18"/>
  <c r="J64" i="18"/>
  <c r="J65" i="18"/>
  <c r="J66" i="18"/>
  <c r="J67" i="18"/>
  <c r="J68" i="18"/>
  <c r="J69" i="18"/>
  <c r="J70" i="18"/>
  <c r="J71" i="18"/>
  <c r="J72" i="18"/>
  <c r="J73" i="18"/>
  <c r="J74" i="18"/>
  <c r="J75" i="18"/>
  <c r="J76" i="18"/>
  <c r="J77" i="18"/>
  <c r="J78" i="18"/>
  <c r="J79" i="18"/>
  <c r="J80" i="18"/>
  <c r="J81" i="18"/>
  <c r="J82" i="18"/>
  <c r="J83" i="18"/>
  <c r="J84" i="18"/>
  <c r="J85" i="18"/>
  <c r="J86" i="18"/>
  <c r="J87" i="18"/>
  <c r="J88" i="18"/>
  <c r="J89" i="18"/>
  <c r="J90" i="18"/>
  <c r="J91" i="18"/>
  <c r="J92" i="18"/>
  <c r="J93" i="18"/>
  <c r="J94" i="18"/>
  <c r="J95" i="18"/>
  <c r="J96" i="18"/>
  <c r="J97" i="18"/>
  <c r="J98" i="18"/>
  <c r="J99" i="18"/>
  <c r="J100" i="18"/>
  <c r="J101" i="18"/>
  <c r="J102" i="18"/>
  <c r="J103" i="18"/>
  <c r="J104" i="18"/>
  <c r="J105" i="18"/>
  <c r="J106" i="18"/>
  <c r="J107" i="18"/>
  <c r="J108" i="18"/>
  <c r="J109" i="18"/>
  <c r="J110" i="18"/>
  <c r="J111" i="18"/>
  <c r="J112" i="18"/>
  <c r="J113" i="18"/>
  <c r="J114" i="18"/>
  <c r="J115" i="18"/>
  <c r="J116" i="18"/>
  <c r="J117" i="18"/>
  <c r="J118" i="18"/>
  <c r="J119" i="18"/>
  <c r="J120" i="18"/>
  <c r="J121" i="18"/>
  <c r="J122" i="18"/>
  <c r="J123" i="18"/>
  <c r="J124" i="18"/>
  <c r="J125" i="18"/>
  <c r="J126" i="18"/>
  <c r="J127" i="18"/>
  <c r="J128" i="18"/>
  <c r="J129" i="18"/>
  <c r="J130" i="18"/>
  <c r="J131" i="18"/>
  <c r="J132" i="18"/>
  <c r="J133" i="18"/>
  <c r="J134" i="18"/>
  <c r="J135" i="18"/>
  <c r="J136" i="18"/>
  <c r="J137" i="18"/>
  <c r="J138" i="18"/>
  <c r="J139" i="18"/>
  <c r="J140" i="18"/>
  <c r="J141" i="18"/>
  <c r="J142" i="18"/>
  <c r="J143" i="18"/>
  <c r="J144" i="18"/>
  <c r="J145" i="18"/>
  <c r="J146" i="18"/>
  <c r="J147" i="18"/>
  <c r="J148" i="18"/>
  <c r="J149" i="18"/>
  <c r="J150" i="18"/>
  <c r="J151" i="18"/>
  <c r="J152" i="18"/>
  <c r="J153" i="18"/>
  <c r="J154" i="18"/>
  <c r="J155" i="18"/>
  <c r="J156" i="18"/>
  <c r="J157" i="18"/>
  <c r="J158" i="18"/>
  <c r="J159" i="18"/>
  <c r="J160" i="18"/>
  <c r="J161" i="18"/>
  <c r="J162" i="18"/>
  <c r="J163" i="18"/>
  <c r="J164" i="18"/>
  <c r="J165" i="18"/>
  <c r="J166" i="18"/>
  <c r="J167" i="18"/>
  <c r="J168" i="18"/>
  <c r="J169" i="18"/>
  <c r="J170" i="18"/>
  <c r="J171" i="18"/>
  <c r="J172" i="18"/>
  <c r="J173" i="18"/>
  <c r="J174" i="18"/>
  <c r="J175" i="18"/>
  <c r="J176" i="18"/>
  <c r="J177" i="18"/>
  <c r="J178" i="18"/>
  <c r="J179" i="18"/>
  <c r="J180" i="18"/>
  <c r="J181" i="18"/>
  <c r="J182" i="18"/>
  <c r="J183" i="18"/>
  <c r="J184" i="18"/>
  <c r="J185" i="18"/>
  <c r="J186" i="18"/>
  <c r="J187" i="18"/>
  <c r="J188" i="18"/>
  <c r="J189" i="18"/>
  <c r="J190" i="18"/>
  <c r="J191" i="18"/>
  <c r="J192" i="18"/>
  <c r="J193" i="18"/>
  <c r="J194" i="18"/>
  <c r="J195" i="18"/>
  <c r="J196" i="18"/>
  <c r="J197" i="18"/>
  <c r="J198" i="18"/>
  <c r="J199" i="18"/>
  <c r="J200" i="18"/>
  <c r="J201" i="18"/>
  <c r="J202" i="18"/>
  <c r="J203" i="18"/>
  <c r="J204" i="18"/>
  <c r="J205" i="18"/>
  <c r="J206" i="18"/>
  <c r="J207" i="18"/>
  <c r="J208" i="18"/>
  <c r="J209" i="18"/>
  <c r="J210" i="18"/>
  <c r="J211" i="18"/>
  <c r="J212" i="18"/>
  <c r="J213" i="18"/>
  <c r="J214" i="18"/>
  <c r="J215" i="18"/>
  <c r="J216" i="18"/>
  <c r="J217" i="18"/>
  <c r="J218" i="18"/>
  <c r="J219" i="18"/>
  <c r="J220" i="18"/>
  <c r="J221" i="18"/>
  <c r="J222" i="18"/>
  <c r="J223" i="18"/>
  <c r="J224" i="18"/>
  <c r="J225" i="18"/>
  <c r="J226" i="18"/>
  <c r="J227" i="18"/>
  <c r="J228" i="18"/>
  <c r="J229" i="18"/>
  <c r="J230" i="18"/>
  <c r="J231" i="18"/>
  <c r="J232" i="18"/>
  <c r="J233" i="18"/>
  <c r="J234" i="18"/>
  <c r="J235" i="18"/>
  <c r="J236" i="18"/>
  <c r="J237" i="18"/>
  <c r="J238" i="18"/>
  <c r="J239" i="18"/>
  <c r="J240" i="18"/>
  <c r="J241" i="18"/>
  <c r="J242" i="18"/>
  <c r="J243" i="18"/>
  <c r="J244" i="18"/>
  <c r="J245" i="18"/>
  <c r="J246" i="18"/>
  <c r="J247" i="18"/>
  <c r="J248" i="18"/>
  <c r="J249" i="18"/>
  <c r="J250" i="18"/>
  <c r="J251" i="18"/>
  <c r="J252" i="18"/>
  <c r="J253" i="18"/>
  <c r="J254" i="18"/>
  <c r="J255" i="18"/>
  <c r="J256" i="18"/>
  <c r="J257" i="18"/>
  <c r="J258" i="18"/>
  <c r="J259" i="18"/>
  <c r="J260" i="18"/>
  <c r="J261" i="18"/>
  <c r="J262" i="18"/>
  <c r="J263" i="18"/>
  <c r="J264" i="18"/>
  <c r="J265" i="18"/>
  <c r="J266" i="18"/>
  <c r="J267" i="18"/>
  <c r="J268" i="18"/>
  <c r="J269" i="18"/>
  <c r="J270" i="18"/>
  <c r="J271" i="18"/>
  <c r="J272" i="18"/>
  <c r="J273" i="18"/>
  <c r="J274" i="18"/>
  <c r="J275" i="18"/>
  <c r="J276" i="18"/>
  <c r="J277" i="18"/>
  <c r="J278" i="18"/>
  <c r="J279" i="18"/>
  <c r="J280" i="18"/>
  <c r="J281" i="18"/>
  <c r="J282" i="18"/>
  <c r="J283" i="18"/>
  <c r="J284" i="18"/>
  <c r="J285" i="18"/>
  <c r="J286" i="18"/>
  <c r="J287" i="18"/>
  <c r="J288" i="18"/>
  <c r="J289" i="18"/>
  <c r="J290" i="18"/>
  <c r="J291" i="18"/>
  <c r="J292" i="18"/>
  <c r="J293" i="18"/>
  <c r="J294" i="18"/>
  <c r="J295" i="18"/>
  <c r="J296" i="18"/>
  <c r="J297" i="18"/>
  <c r="J298" i="18"/>
  <c r="J299" i="18"/>
  <c r="J300" i="18"/>
  <c r="J301" i="18"/>
  <c r="J302" i="18"/>
  <c r="J303" i="18"/>
  <c r="J304" i="18"/>
  <c r="J305" i="18"/>
  <c r="J306" i="18"/>
  <c r="J307" i="18"/>
  <c r="J308" i="18"/>
  <c r="J309" i="18"/>
  <c r="J310" i="18"/>
  <c r="J311" i="18"/>
  <c r="J312" i="18"/>
  <c r="J313" i="18"/>
  <c r="J314" i="18"/>
  <c r="J315" i="18"/>
  <c r="J316" i="18"/>
  <c r="J317" i="18"/>
  <c r="J318" i="18"/>
  <c r="J319" i="18"/>
  <c r="J320" i="18"/>
  <c r="J321" i="18"/>
  <c r="J322" i="18"/>
  <c r="J323" i="18"/>
  <c r="J324" i="18"/>
  <c r="J325" i="18"/>
  <c r="J326" i="18"/>
  <c r="J327" i="18"/>
  <c r="J328" i="18"/>
  <c r="J329" i="18"/>
  <c r="J330" i="18"/>
  <c r="J331" i="18"/>
  <c r="J332" i="18"/>
  <c r="J333" i="18"/>
  <c r="J334" i="18"/>
  <c r="J335" i="18"/>
  <c r="J336" i="18"/>
  <c r="J337" i="18"/>
  <c r="J338" i="18"/>
  <c r="J339" i="18"/>
  <c r="J340" i="18"/>
  <c r="J341" i="18"/>
  <c r="J342" i="18"/>
  <c r="J343" i="18"/>
  <c r="J344" i="18"/>
  <c r="J345" i="18"/>
  <c r="J346" i="18"/>
  <c r="J347" i="18"/>
  <c r="J348" i="18"/>
  <c r="J349" i="18"/>
  <c r="J350" i="18"/>
  <c r="J351" i="18"/>
  <c r="J352" i="18"/>
  <c r="J353" i="18"/>
  <c r="J354" i="18"/>
  <c r="J355" i="18"/>
  <c r="J356" i="18"/>
  <c r="J357" i="18"/>
  <c r="J358" i="18"/>
  <c r="J359" i="18"/>
  <c r="J360" i="18"/>
  <c r="J361" i="18"/>
  <c r="J362" i="18"/>
  <c r="J363" i="18"/>
  <c r="J364" i="18"/>
  <c r="J365" i="18"/>
  <c r="J366" i="18"/>
  <c r="J367" i="18"/>
  <c r="J368" i="18"/>
  <c r="J369" i="18"/>
  <c r="J370" i="18"/>
  <c r="J371" i="18"/>
  <c r="J372" i="18"/>
  <c r="J373" i="18"/>
  <c r="J374" i="18"/>
  <c r="J375" i="18"/>
  <c r="J376" i="18"/>
  <c r="J377" i="18"/>
  <c r="J378" i="18"/>
  <c r="J379" i="18"/>
  <c r="J380" i="18"/>
  <c r="J381" i="18"/>
  <c r="J382" i="18"/>
  <c r="J383" i="18"/>
  <c r="J384" i="18"/>
  <c r="J385" i="18"/>
  <c r="J386" i="18"/>
  <c r="J387" i="18"/>
  <c r="J388" i="18"/>
  <c r="J389" i="18"/>
  <c r="J390" i="18"/>
  <c r="J391" i="18"/>
  <c r="J392" i="18"/>
  <c r="J393" i="18"/>
  <c r="J394" i="18"/>
  <c r="J395" i="18"/>
  <c r="J396" i="18"/>
  <c r="J397" i="18"/>
  <c r="J398" i="18"/>
  <c r="J399" i="18"/>
  <c r="J400" i="18"/>
  <c r="J401" i="18"/>
  <c r="J402" i="18"/>
  <c r="J403" i="18"/>
  <c r="J404" i="18"/>
  <c r="J405" i="18"/>
  <c r="J406" i="18"/>
  <c r="J407" i="18"/>
  <c r="J408" i="18"/>
  <c r="J409" i="18"/>
  <c r="J410" i="18"/>
  <c r="J411" i="18"/>
  <c r="J412" i="18"/>
  <c r="J413" i="18"/>
  <c r="J414" i="18"/>
  <c r="J415" i="18"/>
  <c r="J416" i="18"/>
  <c r="J417" i="18"/>
  <c r="J418" i="18"/>
  <c r="J419" i="18"/>
  <c r="J420" i="18"/>
  <c r="J421" i="18"/>
  <c r="J422" i="18"/>
  <c r="J423" i="18"/>
  <c r="J424" i="18"/>
  <c r="J425" i="18"/>
  <c r="J426" i="18"/>
  <c r="J427" i="18"/>
  <c r="J428" i="18"/>
  <c r="J429" i="18"/>
  <c r="J430" i="18"/>
  <c r="J431" i="18"/>
  <c r="J432" i="18"/>
  <c r="J433" i="18"/>
  <c r="J434" i="18"/>
  <c r="J435" i="18"/>
  <c r="J436" i="18"/>
  <c r="J437" i="18"/>
  <c r="J438" i="18"/>
  <c r="J439" i="18"/>
  <c r="J440" i="18"/>
  <c r="J441" i="18"/>
  <c r="J442" i="18"/>
  <c r="J443" i="18"/>
  <c r="J444" i="18"/>
  <c r="J445" i="18"/>
  <c r="J446" i="18"/>
  <c r="J447" i="18"/>
  <c r="J448" i="18"/>
  <c r="J449" i="18"/>
  <c r="J450" i="18"/>
  <c r="J451" i="18"/>
  <c r="J452" i="18"/>
  <c r="J453" i="18"/>
  <c r="J454" i="18"/>
  <c r="J455" i="18"/>
  <c r="J456" i="18"/>
  <c r="J457" i="18"/>
  <c r="J458" i="18"/>
  <c r="J459" i="18"/>
  <c r="J460" i="18"/>
  <c r="J461" i="18"/>
  <c r="J462" i="18"/>
  <c r="J463" i="18"/>
  <c r="J464" i="18"/>
  <c r="J465" i="18"/>
  <c r="J466" i="18"/>
  <c r="J467" i="18"/>
  <c r="J468" i="18"/>
  <c r="J469" i="18"/>
  <c r="J470" i="18"/>
  <c r="J471" i="18"/>
  <c r="J472" i="18"/>
  <c r="J473" i="18"/>
  <c r="J474" i="18"/>
  <c r="J475" i="18"/>
  <c r="J476" i="18"/>
  <c r="J477" i="18"/>
  <c r="J478" i="18"/>
  <c r="J479" i="18"/>
  <c r="J480" i="18"/>
  <c r="J481" i="18"/>
  <c r="J482" i="18"/>
  <c r="J483" i="18"/>
  <c r="J484" i="18"/>
  <c r="J485" i="18"/>
  <c r="J486" i="18"/>
  <c r="J487" i="18"/>
  <c r="J488" i="18"/>
  <c r="J489" i="18"/>
  <c r="J490" i="18"/>
  <c r="J491" i="18"/>
  <c r="J492" i="18"/>
  <c r="J493" i="18"/>
  <c r="J494" i="18"/>
  <c r="J495" i="18"/>
  <c r="J496" i="18"/>
  <c r="J497" i="18"/>
  <c r="J498" i="18"/>
  <c r="J499" i="18"/>
  <c r="J500" i="18"/>
  <c r="J501" i="18"/>
  <c r="J502" i="18"/>
  <c r="J503" i="18"/>
  <c r="J504" i="18"/>
  <c r="J505" i="18"/>
  <c r="J506" i="18"/>
  <c r="J507" i="18"/>
  <c r="J508" i="18"/>
  <c r="J509" i="18"/>
  <c r="K5" i="18"/>
  <c r="K6" i="18"/>
  <c r="M7" i="18" s="1"/>
  <c r="K7" i="18"/>
  <c r="M8" i="18" s="1"/>
  <c r="K8" i="18"/>
  <c r="M9" i="18" s="1"/>
  <c r="K9" i="18"/>
  <c r="K10" i="18"/>
  <c r="K11" i="18"/>
  <c r="K12" i="18"/>
  <c r="K13" i="18"/>
  <c r="K14" i="18"/>
  <c r="K15" i="18"/>
  <c r="K16" i="18"/>
  <c r="K17" i="18"/>
  <c r="K18" i="18"/>
  <c r="K19" i="18"/>
  <c r="K20" i="18"/>
  <c r="M21" i="18" s="1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M53" i="18" s="1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99" i="18"/>
  <c r="K100" i="18"/>
  <c r="K101" i="18"/>
  <c r="K102" i="18"/>
  <c r="K103" i="18"/>
  <c r="K104" i="18"/>
  <c r="K105" i="18"/>
  <c r="K106" i="18"/>
  <c r="K107" i="18"/>
  <c r="K108" i="18"/>
  <c r="K109" i="18"/>
  <c r="K110" i="18"/>
  <c r="K111" i="18"/>
  <c r="K112" i="18"/>
  <c r="K113" i="18"/>
  <c r="K114" i="18"/>
  <c r="K115" i="18"/>
  <c r="K116" i="18"/>
  <c r="L115" i="18" s="1"/>
  <c r="K117" i="18"/>
  <c r="K118" i="18"/>
  <c r="K119" i="18"/>
  <c r="K120" i="18"/>
  <c r="K121" i="18"/>
  <c r="K122" i="18"/>
  <c r="K123" i="18"/>
  <c r="K124" i="18"/>
  <c r="K125" i="18"/>
  <c r="K126" i="18"/>
  <c r="K127" i="18"/>
  <c r="K128" i="18"/>
  <c r="K129" i="18"/>
  <c r="K130" i="18"/>
  <c r="K131" i="18"/>
  <c r="K132" i="18"/>
  <c r="K133" i="18"/>
  <c r="K134" i="18"/>
  <c r="K135" i="18"/>
  <c r="K136" i="18"/>
  <c r="K137" i="18"/>
  <c r="K138" i="18"/>
  <c r="K139" i="18"/>
  <c r="K140" i="18"/>
  <c r="K141" i="18"/>
  <c r="K142" i="18"/>
  <c r="K143" i="18"/>
  <c r="K144" i="18"/>
  <c r="K145" i="18"/>
  <c r="K146" i="18"/>
  <c r="K147" i="18"/>
  <c r="K148" i="18"/>
  <c r="K149" i="18"/>
  <c r="K150" i="18"/>
  <c r="K151" i="18"/>
  <c r="K152" i="18"/>
  <c r="K153" i="18"/>
  <c r="K154" i="18"/>
  <c r="K155" i="18"/>
  <c r="K156" i="18"/>
  <c r="K157" i="18"/>
  <c r="K158" i="18"/>
  <c r="K159" i="18"/>
  <c r="K160" i="18"/>
  <c r="K161" i="18"/>
  <c r="K162" i="18"/>
  <c r="K163" i="18"/>
  <c r="K164" i="18"/>
  <c r="K165" i="18"/>
  <c r="K166" i="18"/>
  <c r="K167" i="18"/>
  <c r="K168" i="18"/>
  <c r="K169" i="18"/>
  <c r="K170" i="18"/>
  <c r="K171" i="18"/>
  <c r="K172" i="18"/>
  <c r="K173" i="18"/>
  <c r="K174" i="18"/>
  <c r="K175" i="18"/>
  <c r="K176" i="18"/>
  <c r="K177" i="18"/>
  <c r="K178" i="18"/>
  <c r="K179" i="18"/>
  <c r="K180" i="18"/>
  <c r="K181" i="18"/>
  <c r="K182" i="18"/>
  <c r="K183" i="18"/>
  <c r="K184" i="18"/>
  <c r="K185" i="18"/>
  <c r="K186" i="18"/>
  <c r="K187" i="18"/>
  <c r="K188" i="18"/>
  <c r="K189" i="18"/>
  <c r="K190" i="18"/>
  <c r="K191" i="18"/>
  <c r="K192" i="18"/>
  <c r="K193" i="18"/>
  <c r="K194" i="18"/>
  <c r="K195" i="18"/>
  <c r="K196" i="18"/>
  <c r="K197" i="18"/>
  <c r="K198" i="18"/>
  <c r="K199" i="18"/>
  <c r="K200" i="18"/>
  <c r="M201" i="18" s="1"/>
  <c r="K201" i="18"/>
  <c r="K202" i="18"/>
  <c r="K203" i="18"/>
  <c r="K204" i="18"/>
  <c r="K205" i="18"/>
  <c r="K206" i="18"/>
  <c r="K207" i="18"/>
  <c r="K208" i="18"/>
  <c r="K209" i="18"/>
  <c r="K210" i="18"/>
  <c r="K211" i="18"/>
  <c r="K212" i="18"/>
  <c r="K213" i="18"/>
  <c r="K214" i="18"/>
  <c r="K215" i="18"/>
  <c r="K216" i="18"/>
  <c r="K217" i="18"/>
  <c r="K218" i="18"/>
  <c r="K219" i="18"/>
  <c r="K220" i="18"/>
  <c r="K221" i="18"/>
  <c r="K222" i="18"/>
  <c r="K223" i="18"/>
  <c r="K224" i="18"/>
  <c r="K225" i="18"/>
  <c r="K226" i="18"/>
  <c r="K227" i="18"/>
  <c r="K228" i="18"/>
  <c r="K229" i="18"/>
  <c r="K230" i="18"/>
  <c r="K231" i="18"/>
  <c r="K232" i="18"/>
  <c r="K233" i="18"/>
  <c r="K234" i="18"/>
  <c r="K235" i="18"/>
  <c r="K236" i="18"/>
  <c r="K237" i="18"/>
  <c r="K238" i="18"/>
  <c r="K239" i="18"/>
  <c r="K240" i="18"/>
  <c r="M241" i="18" s="1"/>
  <c r="K241" i="18"/>
  <c r="K242" i="18"/>
  <c r="K243" i="18"/>
  <c r="K244" i="18"/>
  <c r="K245" i="18"/>
  <c r="K246" i="18"/>
  <c r="K247" i="18"/>
  <c r="K248" i="18"/>
  <c r="K249" i="18"/>
  <c r="K250" i="18"/>
  <c r="K251" i="18"/>
  <c r="K252" i="18"/>
  <c r="K253" i="18"/>
  <c r="K254" i="18"/>
  <c r="K255" i="18"/>
  <c r="K256" i="18"/>
  <c r="K257" i="18"/>
  <c r="K258" i="18"/>
  <c r="K259" i="18"/>
  <c r="K260" i="18"/>
  <c r="K261" i="18"/>
  <c r="K262" i="18"/>
  <c r="K263" i="18"/>
  <c r="K264" i="18"/>
  <c r="K265" i="18"/>
  <c r="K266" i="18"/>
  <c r="K267" i="18"/>
  <c r="K268" i="18"/>
  <c r="K269" i="18"/>
  <c r="K270" i="18"/>
  <c r="K271" i="18"/>
  <c r="K272" i="18"/>
  <c r="K273" i="18"/>
  <c r="K274" i="18"/>
  <c r="K275" i="18"/>
  <c r="K276" i="18"/>
  <c r="K277" i="18"/>
  <c r="K278" i="18"/>
  <c r="K279" i="18"/>
  <c r="K280" i="18"/>
  <c r="K281" i="18"/>
  <c r="K282" i="18"/>
  <c r="K283" i="18"/>
  <c r="K284" i="18"/>
  <c r="K285" i="18"/>
  <c r="K286" i="18"/>
  <c r="K287" i="18"/>
  <c r="K288" i="18"/>
  <c r="K289" i="18"/>
  <c r="K290" i="18"/>
  <c r="K291" i="18"/>
  <c r="K292" i="18"/>
  <c r="K293" i="18"/>
  <c r="K294" i="18"/>
  <c r="K295" i="18"/>
  <c r="K296" i="18"/>
  <c r="K297" i="18"/>
  <c r="K298" i="18"/>
  <c r="K299" i="18"/>
  <c r="K300" i="18"/>
  <c r="M301" i="18" s="1"/>
  <c r="K301" i="18"/>
  <c r="K302" i="18"/>
  <c r="K303" i="18"/>
  <c r="K304" i="18"/>
  <c r="K305" i="18"/>
  <c r="K306" i="18"/>
  <c r="K307" i="18"/>
  <c r="K308" i="18"/>
  <c r="K309" i="18"/>
  <c r="K310" i="18"/>
  <c r="K311" i="18"/>
  <c r="K312" i="18"/>
  <c r="K313" i="18"/>
  <c r="K314" i="18"/>
  <c r="K315" i="18"/>
  <c r="K316" i="18"/>
  <c r="K317" i="18"/>
  <c r="K318" i="18"/>
  <c r="K319" i="18"/>
  <c r="K320" i="18"/>
  <c r="K321" i="18"/>
  <c r="K322" i="18"/>
  <c r="K323" i="18"/>
  <c r="K324" i="18"/>
  <c r="M325" i="18" s="1"/>
  <c r="N327" i="18" s="1"/>
  <c r="K325" i="18"/>
  <c r="K326" i="18"/>
  <c r="K327" i="18"/>
  <c r="M328" i="18" s="1"/>
  <c r="K328" i="18"/>
  <c r="K329" i="18"/>
  <c r="K330" i="18"/>
  <c r="K331" i="18"/>
  <c r="K332" i="18"/>
  <c r="K333" i="18"/>
  <c r="K334" i="18"/>
  <c r="K335" i="18"/>
  <c r="M336" i="18" s="1"/>
  <c r="K336" i="18"/>
  <c r="K337" i="18"/>
  <c r="K338" i="18"/>
  <c r="K339" i="18"/>
  <c r="K340" i="18"/>
  <c r="M341" i="18" s="1"/>
  <c r="N343" i="18" s="1"/>
  <c r="K341" i="18"/>
  <c r="K342" i="18"/>
  <c r="K343" i="18"/>
  <c r="K344" i="18"/>
  <c r="K345" i="18"/>
  <c r="K346" i="18"/>
  <c r="K347" i="18"/>
  <c r="K348" i="18"/>
  <c r="K349" i="18"/>
  <c r="K350" i="18"/>
  <c r="K351" i="18"/>
  <c r="M352" i="18" s="1"/>
  <c r="K352" i="18"/>
  <c r="K353" i="18"/>
  <c r="K354" i="18"/>
  <c r="K355" i="18"/>
  <c r="K356" i="18"/>
  <c r="K357" i="18"/>
  <c r="K358" i="18"/>
  <c r="K359" i="18"/>
  <c r="K360" i="18"/>
  <c r="K361" i="18"/>
  <c r="K362" i="18"/>
  <c r="K363" i="18"/>
  <c r="K364" i="18"/>
  <c r="K365" i="18"/>
  <c r="K366" i="18"/>
  <c r="K367" i="18"/>
  <c r="K368" i="18"/>
  <c r="K369" i="18"/>
  <c r="K370" i="18"/>
  <c r="K371" i="18"/>
  <c r="K372" i="18"/>
  <c r="K373" i="18"/>
  <c r="K374" i="18"/>
  <c r="K375" i="18"/>
  <c r="K376" i="18"/>
  <c r="K377" i="18"/>
  <c r="K378" i="18"/>
  <c r="K379" i="18"/>
  <c r="K380" i="18"/>
  <c r="K381" i="18"/>
  <c r="K382" i="18"/>
  <c r="K383" i="18"/>
  <c r="K384" i="18"/>
  <c r="K385" i="18"/>
  <c r="K386" i="18"/>
  <c r="K387" i="18"/>
  <c r="K388" i="18"/>
  <c r="K389" i="18"/>
  <c r="K390" i="18"/>
  <c r="K391" i="18"/>
  <c r="K392" i="18"/>
  <c r="K393" i="18"/>
  <c r="K394" i="18"/>
  <c r="K395" i="18"/>
  <c r="K396" i="18"/>
  <c r="K397" i="18"/>
  <c r="K398" i="18"/>
  <c r="K399" i="18"/>
  <c r="K400" i="18"/>
  <c r="K401" i="18"/>
  <c r="K402" i="18"/>
  <c r="K403" i="18"/>
  <c r="K404" i="18"/>
  <c r="M405" i="18" s="1"/>
  <c r="K405" i="18"/>
  <c r="K406" i="18"/>
  <c r="K407" i="18"/>
  <c r="K408" i="18"/>
  <c r="K409" i="18"/>
  <c r="K410" i="18"/>
  <c r="K411" i="18"/>
  <c r="K412" i="18"/>
  <c r="K413" i="18"/>
  <c r="K414" i="18"/>
  <c r="K415" i="18"/>
  <c r="K416" i="18"/>
  <c r="K417" i="18"/>
  <c r="K418" i="18"/>
  <c r="K419" i="18"/>
  <c r="K420" i="18"/>
  <c r="K421" i="18"/>
  <c r="K422" i="18"/>
  <c r="K423" i="18"/>
  <c r="K424" i="18"/>
  <c r="K425" i="18"/>
  <c r="K426" i="18"/>
  <c r="K427" i="18"/>
  <c r="K428" i="18"/>
  <c r="K429" i="18"/>
  <c r="K430" i="18"/>
  <c r="K431" i="18"/>
  <c r="K432" i="18"/>
  <c r="K433" i="18"/>
  <c r="K434" i="18"/>
  <c r="K435" i="18"/>
  <c r="K436" i="18"/>
  <c r="M437" i="18" s="1"/>
  <c r="K437" i="18"/>
  <c r="K438" i="18"/>
  <c r="K439" i="18"/>
  <c r="M440" i="18" s="1"/>
  <c r="K440" i="18"/>
  <c r="K441" i="18"/>
  <c r="K442" i="18"/>
  <c r="K443" i="18"/>
  <c r="K444" i="18"/>
  <c r="K445" i="18"/>
  <c r="K446" i="18"/>
  <c r="K447" i="18"/>
  <c r="K448" i="18"/>
  <c r="K449" i="18"/>
  <c r="K450" i="18"/>
  <c r="K451" i="18"/>
  <c r="K452" i="18"/>
  <c r="K453" i="18"/>
  <c r="K454" i="18"/>
  <c r="K455" i="18"/>
  <c r="K456" i="18"/>
  <c r="K457" i="18"/>
  <c r="K458" i="18"/>
  <c r="K459" i="18"/>
  <c r="K460" i="18"/>
  <c r="K461" i="18"/>
  <c r="K462" i="18"/>
  <c r="K463" i="18"/>
  <c r="K464" i="18"/>
  <c r="K465" i="18"/>
  <c r="K466" i="18"/>
  <c r="K467" i="18"/>
  <c r="K468" i="18"/>
  <c r="K469" i="18"/>
  <c r="K470" i="18"/>
  <c r="K471" i="18"/>
  <c r="K472" i="18"/>
  <c r="K473" i="18"/>
  <c r="K474" i="18"/>
  <c r="K475" i="18"/>
  <c r="K476" i="18"/>
  <c r="K477" i="18"/>
  <c r="K478" i="18"/>
  <c r="K479" i="18"/>
  <c r="K480" i="18"/>
  <c r="K481" i="18"/>
  <c r="K482" i="18"/>
  <c r="K483" i="18"/>
  <c r="K484" i="18"/>
  <c r="K485" i="18"/>
  <c r="K486" i="18"/>
  <c r="K487" i="18"/>
  <c r="K488" i="18"/>
  <c r="K489" i="18"/>
  <c r="K490" i="18"/>
  <c r="K491" i="18"/>
  <c r="K492" i="18"/>
  <c r="K493" i="18"/>
  <c r="K494" i="18"/>
  <c r="K495" i="18"/>
  <c r="K496" i="18"/>
  <c r="K497" i="18"/>
  <c r="K498" i="18"/>
  <c r="K499" i="18"/>
  <c r="K500" i="18"/>
  <c r="K501" i="18"/>
  <c r="K502" i="18"/>
  <c r="K503" i="18"/>
  <c r="K504" i="18"/>
  <c r="K505" i="18"/>
  <c r="K506" i="18"/>
  <c r="K507" i="18"/>
  <c r="K508" i="18"/>
  <c r="K509" i="18"/>
  <c r="L5" i="18"/>
  <c r="V5" i="18" s="1"/>
  <c r="L6" i="18"/>
  <c r="L7" i="18"/>
  <c r="L240" i="18"/>
  <c r="L241" i="18"/>
  <c r="L242" i="18"/>
  <c r="L244" i="18"/>
  <c r="L248" i="18"/>
  <c r="L249" i="18"/>
  <c r="L250" i="18"/>
  <c r="L252" i="18"/>
  <c r="L256" i="18"/>
  <c r="L257" i="18"/>
  <c r="L258" i="18"/>
  <c r="L260" i="18"/>
  <c r="L264" i="18"/>
  <c r="L265" i="18"/>
  <c r="L266" i="18"/>
  <c r="L268" i="18"/>
  <c r="L272" i="18"/>
  <c r="L273" i="18"/>
  <c r="L274" i="18"/>
  <c r="L276" i="18"/>
  <c r="L280" i="18"/>
  <c r="L281" i="18"/>
  <c r="L282" i="18"/>
  <c r="L284" i="18"/>
  <c r="L288" i="18"/>
  <c r="L289" i="18"/>
  <c r="L290" i="18"/>
  <c r="L292" i="18"/>
  <c r="L296" i="18"/>
  <c r="L297" i="18"/>
  <c r="L298" i="18"/>
  <c r="L299" i="18"/>
  <c r="L300" i="18"/>
  <c r="L304" i="18"/>
  <c r="L305" i="18"/>
  <c r="L306" i="18"/>
  <c r="L308" i="18"/>
  <c r="L312" i="18"/>
  <c r="L313" i="18"/>
  <c r="L314" i="18"/>
  <c r="L316" i="18"/>
  <c r="L320" i="18"/>
  <c r="L321" i="18"/>
  <c r="L322" i="18"/>
  <c r="L324" i="18"/>
  <c r="L328" i="18"/>
  <c r="L329" i="18"/>
  <c r="L330" i="18"/>
  <c r="L332" i="18"/>
  <c r="L336" i="18"/>
  <c r="L337" i="18"/>
  <c r="L338" i="18"/>
  <c r="L339" i="18"/>
  <c r="L340" i="18"/>
  <c r="L344" i="18"/>
  <c r="L345" i="18"/>
  <c r="L346" i="18"/>
  <c r="L348" i="18"/>
  <c r="L352" i="18"/>
  <c r="L353" i="18"/>
  <c r="L354" i="18"/>
  <c r="L356" i="18"/>
  <c r="L385" i="18"/>
  <c r="L400" i="18"/>
  <c r="L401" i="18"/>
  <c r="L402" i="18"/>
  <c r="L403" i="18"/>
  <c r="L404" i="18"/>
  <c r="L408" i="18"/>
  <c r="L409" i="18"/>
  <c r="L410" i="18"/>
  <c r="L412" i="18"/>
  <c r="L416" i="18"/>
  <c r="L417" i="18"/>
  <c r="L418" i="18"/>
  <c r="L420" i="18"/>
  <c r="L424" i="18"/>
  <c r="L425" i="18"/>
  <c r="L426" i="18"/>
  <c r="L428" i="18"/>
  <c r="L432" i="18"/>
  <c r="L433" i="18"/>
  <c r="L434" i="18"/>
  <c r="L436" i="18"/>
  <c r="L440" i="18"/>
  <c r="L441" i="18"/>
  <c r="L442" i="18"/>
  <c r="L444" i="18"/>
  <c r="L476" i="18"/>
  <c r="L480" i="18"/>
  <c r="L481" i="18"/>
  <c r="L482" i="18"/>
  <c r="L484" i="18"/>
  <c r="L488" i="18"/>
  <c r="L489" i="18"/>
  <c r="L490" i="18"/>
  <c r="L492" i="18"/>
  <c r="L496" i="18"/>
  <c r="L497" i="18"/>
  <c r="L498" i="18"/>
  <c r="L500" i="18"/>
  <c r="L504" i="18"/>
  <c r="L505" i="18"/>
  <c r="L506" i="18"/>
  <c r="L508" i="18"/>
  <c r="L509" i="18"/>
  <c r="M5" i="18"/>
  <c r="M6" i="18"/>
  <c r="M28" i="18"/>
  <c r="M76" i="18"/>
  <c r="M132" i="18"/>
  <c r="M164" i="18"/>
  <c r="M242" i="18"/>
  <c r="N244" i="18" s="1"/>
  <c r="M243" i="18"/>
  <c r="N245" i="18" s="1"/>
  <c r="M244" i="18"/>
  <c r="N246" i="18" s="1"/>
  <c r="M246" i="18"/>
  <c r="M250" i="18"/>
  <c r="M251" i="18"/>
  <c r="N253" i="18" s="1"/>
  <c r="M252" i="18"/>
  <c r="M254" i="18"/>
  <c r="N256" i="18" s="1"/>
  <c r="M258" i="18"/>
  <c r="N260" i="18" s="1"/>
  <c r="M259" i="18"/>
  <c r="M260" i="18"/>
  <c r="M262" i="18"/>
  <c r="M266" i="18"/>
  <c r="M267" i="18"/>
  <c r="N269" i="18" s="1"/>
  <c r="M268" i="18"/>
  <c r="N270" i="18" s="1"/>
  <c r="M270" i="18"/>
  <c r="N272" i="18" s="1"/>
  <c r="M274" i="18"/>
  <c r="M275" i="18"/>
  <c r="M276" i="18"/>
  <c r="N278" i="18" s="1"/>
  <c r="M278" i="18"/>
  <c r="M282" i="18"/>
  <c r="N284" i="18" s="1"/>
  <c r="M283" i="18"/>
  <c r="N285" i="18" s="1"/>
  <c r="M284" i="18"/>
  <c r="N286" i="18" s="1"/>
  <c r="M286" i="18"/>
  <c r="M290" i="18"/>
  <c r="N292" i="18" s="1"/>
  <c r="M291" i="18"/>
  <c r="M292" i="18"/>
  <c r="N294" i="18" s="1"/>
  <c r="M294" i="18"/>
  <c r="N296" i="18" s="1"/>
  <c r="M298" i="18"/>
  <c r="M299" i="18"/>
  <c r="M300" i="18"/>
  <c r="M302" i="18"/>
  <c r="N304" i="18" s="1"/>
  <c r="M306" i="18"/>
  <c r="N308" i="18" s="1"/>
  <c r="M307" i="18"/>
  <c r="M308" i="18"/>
  <c r="N310" i="18" s="1"/>
  <c r="M310" i="18"/>
  <c r="N312" i="18" s="1"/>
  <c r="M314" i="18"/>
  <c r="M315" i="18"/>
  <c r="N317" i="18" s="1"/>
  <c r="M316" i="18"/>
  <c r="M318" i="18"/>
  <c r="N320" i="18" s="1"/>
  <c r="M322" i="18"/>
  <c r="N324" i="18" s="1"/>
  <c r="M323" i="18"/>
  <c r="M324" i="18"/>
  <c r="N326" i="18" s="1"/>
  <c r="M326" i="18"/>
  <c r="M330" i="18"/>
  <c r="M331" i="18"/>
  <c r="M332" i="18"/>
  <c r="N334" i="18" s="1"/>
  <c r="M334" i="18"/>
  <c r="N336" i="18" s="1"/>
  <c r="M338" i="18"/>
  <c r="N340" i="18" s="1"/>
  <c r="M339" i="18"/>
  <c r="M340" i="18"/>
  <c r="N342" i="18" s="1"/>
  <c r="M342" i="18"/>
  <c r="M346" i="18"/>
  <c r="N348" i="18" s="1"/>
  <c r="M347" i="18"/>
  <c r="M348" i="18"/>
  <c r="N350" i="18" s="1"/>
  <c r="M350" i="18"/>
  <c r="N352" i="18" s="1"/>
  <c r="M354" i="18"/>
  <c r="M355" i="18"/>
  <c r="M356" i="18"/>
  <c r="N358" i="18" s="1"/>
  <c r="M358" i="18"/>
  <c r="M386" i="18"/>
  <c r="M402" i="18"/>
  <c r="N404" i="18" s="1"/>
  <c r="M403" i="18"/>
  <c r="M404" i="18"/>
  <c r="N406" i="18" s="1"/>
  <c r="M406" i="18"/>
  <c r="M410" i="18"/>
  <c r="N412" i="18" s="1"/>
  <c r="M411" i="18"/>
  <c r="M412" i="18"/>
  <c r="N414" i="18" s="1"/>
  <c r="M414" i="18"/>
  <c r="N416" i="18" s="1"/>
  <c r="M418" i="18"/>
  <c r="M419" i="18"/>
  <c r="M420" i="18"/>
  <c r="N422" i="18" s="1"/>
  <c r="M422" i="18"/>
  <c r="N424" i="18" s="1"/>
  <c r="M426" i="18"/>
  <c r="M427" i="18"/>
  <c r="M428" i="18"/>
  <c r="M430" i="18"/>
  <c r="N432" i="18" s="1"/>
  <c r="M434" i="18"/>
  <c r="M435" i="18"/>
  <c r="M436" i="18"/>
  <c r="N438" i="18" s="1"/>
  <c r="S438" i="18" s="1"/>
  <c r="M438" i="18"/>
  <c r="N440" i="18" s="1"/>
  <c r="M442" i="18"/>
  <c r="M443" i="18"/>
  <c r="M444" i="18"/>
  <c r="M476" i="18"/>
  <c r="N478" i="18" s="1"/>
  <c r="M478" i="18"/>
  <c r="N480" i="18" s="1"/>
  <c r="M482" i="18"/>
  <c r="M483" i="18"/>
  <c r="N485" i="18" s="1"/>
  <c r="S485" i="18" s="1"/>
  <c r="M484" i="18"/>
  <c r="N486" i="18" s="1"/>
  <c r="M486" i="18"/>
  <c r="N488" i="18" s="1"/>
  <c r="M490" i="18"/>
  <c r="M491" i="18"/>
  <c r="M492" i="18"/>
  <c r="M494" i="18"/>
  <c r="N496" i="18" s="1"/>
  <c r="M498" i="18"/>
  <c r="N500" i="18" s="1"/>
  <c r="S500" i="18" s="1"/>
  <c r="M499" i="18"/>
  <c r="M500" i="18"/>
  <c r="M502" i="18"/>
  <c r="N504" i="18" s="1"/>
  <c r="M506" i="18"/>
  <c r="N508" i="18" s="1"/>
  <c r="M507" i="18"/>
  <c r="N509" i="18" s="1"/>
  <c r="M508" i="18"/>
  <c r="N5" i="18"/>
  <c r="N6" i="18"/>
  <c r="N7" i="18"/>
  <c r="N8" i="18"/>
  <c r="N243" i="18"/>
  <c r="N248" i="18"/>
  <c r="N252" i="18"/>
  <c r="N254" i="18"/>
  <c r="N261" i="18"/>
  <c r="N262" i="18"/>
  <c r="N264" i="18"/>
  <c r="N268" i="18"/>
  <c r="N276" i="18"/>
  <c r="N277" i="18"/>
  <c r="N280" i="18"/>
  <c r="N288" i="18"/>
  <c r="N293" i="18"/>
  <c r="N300" i="18"/>
  <c r="N301" i="18"/>
  <c r="N302" i="18"/>
  <c r="N303" i="18"/>
  <c r="N316" i="18"/>
  <c r="N318" i="18"/>
  <c r="N325" i="18"/>
  <c r="N328" i="18"/>
  <c r="N332" i="18"/>
  <c r="N333" i="18"/>
  <c r="N341" i="18"/>
  <c r="N344" i="18"/>
  <c r="N349" i="18"/>
  <c r="N357" i="18"/>
  <c r="N405" i="18"/>
  <c r="N407" i="18"/>
  <c r="N408" i="18"/>
  <c r="N413" i="18"/>
  <c r="N420" i="18"/>
  <c r="N421" i="18"/>
  <c r="N428" i="18"/>
  <c r="N429" i="18"/>
  <c r="N430" i="18"/>
  <c r="N436" i="18"/>
  <c r="N437" i="18"/>
  <c r="N439" i="18"/>
  <c r="N445" i="18"/>
  <c r="N484" i="18"/>
  <c r="N492" i="18"/>
  <c r="N493" i="18"/>
  <c r="N494" i="18"/>
  <c r="N501" i="18"/>
  <c r="N502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59" i="18"/>
  <c r="O60" i="18"/>
  <c r="O61" i="18"/>
  <c r="O62" i="18"/>
  <c r="O63" i="18"/>
  <c r="O64" i="18"/>
  <c r="O65" i="18"/>
  <c r="O66" i="18"/>
  <c r="O67" i="18"/>
  <c r="O68" i="18"/>
  <c r="O69" i="18"/>
  <c r="O70" i="18"/>
  <c r="O71" i="18"/>
  <c r="O72" i="18"/>
  <c r="O73" i="18"/>
  <c r="O74" i="18"/>
  <c r="O75" i="18"/>
  <c r="O76" i="18"/>
  <c r="O77" i="18"/>
  <c r="O78" i="18"/>
  <c r="O79" i="18"/>
  <c r="O80" i="18"/>
  <c r="O81" i="18"/>
  <c r="O82" i="18"/>
  <c r="O83" i="18"/>
  <c r="O84" i="18"/>
  <c r="O85" i="18"/>
  <c r="O86" i="18"/>
  <c r="O87" i="18"/>
  <c r="O88" i="18"/>
  <c r="O89" i="18"/>
  <c r="O90" i="18"/>
  <c r="O91" i="18"/>
  <c r="O92" i="18"/>
  <c r="O93" i="18"/>
  <c r="O94" i="18"/>
  <c r="O95" i="18"/>
  <c r="O96" i="18"/>
  <c r="O97" i="18"/>
  <c r="O98" i="18"/>
  <c r="O99" i="18"/>
  <c r="O100" i="18"/>
  <c r="O101" i="18"/>
  <c r="O102" i="18"/>
  <c r="O103" i="18"/>
  <c r="O104" i="18"/>
  <c r="O105" i="18"/>
  <c r="O106" i="18"/>
  <c r="O107" i="18"/>
  <c r="O108" i="18"/>
  <c r="O109" i="18"/>
  <c r="O110" i="18"/>
  <c r="O111" i="18"/>
  <c r="O112" i="18"/>
  <c r="O113" i="18"/>
  <c r="O114" i="18"/>
  <c r="O115" i="18"/>
  <c r="O116" i="18"/>
  <c r="P115" i="18" s="1"/>
  <c r="O117" i="18"/>
  <c r="O118" i="18"/>
  <c r="O119" i="18"/>
  <c r="O120" i="18"/>
  <c r="O121" i="18"/>
  <c r="O122" i="18"/>
  <c r="O123" i="18"/>
  <c r="O124" i="18"/>
  <c r="O125" i="18"/>
  <c r="O126" i="18"/>
  <c r="O127" i="18"/>
  <c r="O128" i="18"/>
  <c r="O129" i="18"/>
  <c r="O130" i="18"/>
  <c r="O131" i="18"/>
  <c r="Q132" i="18" s="1"/>
  <c r="O132" i="18"/>
  <c r="O133" i="18"/>
  <c r="O134" i="18"/>
  <c r="O135" i="18"/>
  <c r="O136" i="18"/>
  <c r="O137" i="18"/>
  <c r="O138" i="18"/>
  <c r="O139" i="18"/>
  <c r="O140" i="18"/>
  <c r="O141" i="18"/>
  <c r="O142" i="18"/>
  <c r="O143" i="18"/>
  <c r="O144" i="18"/>
  <c r="O145" i="18"/>
  <c r="O146" i="18"/>
  <c r="O147" i="18"/>
  <c r="O148" i="18"/>
  <c r="O149" i="18"/>
  <c r="O150" i="18"/>
  <c r="O151" i="18"/>
  <c r="O152" i="18"/>
  <c r="O153" i="18"/>
  <c r="O154" i="18"/>
  <c r="O155" i="18"/>
  <c r="O156" i="18"/>
  <c r="O157" i="18"/>
  <c r="O158" i="18"/>
  <c r="O159" i="18"/>
  <c r="O160" i="18"/>
  <c r="O161" i="18"/>
  <c r="O162" i="18"/>
  <c r="O163" i="18"/>
  <c r="Q164" i="18" s="1"/>
  <c r="O164" i="18"/>
  <c r="P163" i="18" s="1"/>
  <c r="O165" i="18"/>
  <c r="O166" i="18"/>
  <c r="O167" i="18"/>
  <c r="O168" i="18"/>
  <c r="O169" i="18"/>
  <c r="O170" i="18"/>
  <c r="O171" i="18"/>
  <c r="O172" i="18"/>
  <c r="O173" i="18"/>
  <c r="O174" i="18"/>
  <c r="O175" i="18"/>
  <c r="O176" i="18"/>
  <c r="O177" i="18"/>
  <c r="O178" i="18"/>
  <c r="O179" i="18"/>
  <c r="O180" i="18"/>
  <c r="O181" i="18"/>
  <c r="O182" i="18"/>
  <c r="O183" i="18"/>
  <c r="O184" i="18"/>
  <c r="O185" i="18"/>
  <c r="O186" i="18"/>
  <c r="O187" i="18"/>
  <c r="O188" i="18"/>
  <c r="O189" i="18"/>
  <c r="O190" i="18"/>
  <c r="O191" i="18"/>
  <c r="O192" i="18"/>
  <c r="O193" i="18"/>
  <c r="O194" i="18"/>
  <c r="O195" i="18"/>
  <c r="O196" i="18"/>
  <c r="O197" i="18"/>
  <c r="O198" i="18"/>
  <c r="O199" i="18"/>
  <c r="O200" i="18"/>
  <c r="O201" i="18"/>
  <c r="P200" i="18" s="1"/>
  <c r="O202" i="18"/>
  <c r="O203" i="18"/>
  <c r="O204" i="18"/>
  <c r="O205" i="18"/>
  <c r="O206" i="18"/>
  <c r="O207" i="18"/>
  <c r="O208" i="18"/>
  <c r="O209" i="18"/>
  <c r="O210" i="18"/>
  <c r="O211" i="18"/>
  <c r="O212" i="18"/>
  <c r="O213" i="18"/>
  <c r="O214" i="18"/>
  <c r="O215" i="18"/>
  <c r="O216" i="18"/>
  <c r="O217" i="18"/>
  <c r="O218" i="18"/>
  <c r="O219" i="18"/>
  <c r="O220" i="18"/>
  <c r="O221" i="18"/>
  <c r="O222" i="18"/>
  <c r="O223" i="18"/>
  <c r="O224" i="18"/>
  <c r="O225" i="18"/>
  <c r="O226" i="18"/>
  <c r="O227" i="18"/>
  <c r="O228" i="18"/>
  <c r="O229" i="18"/>
  <c r="O230" i="18"/>
  <c r="O231" i="18"/>
  <c r="O232" i="18"/>
  <c r="O233" i="18"/>
  <c r="O234" i="18"/>
  <c r="O235" i="18"/>
  <c r="O236" i="18"/>
  <c r="O237" i="18"/>
  <c r="O238" i="18"/>
  <c r="O239" i="18"/>
  <c r="O240" i="18"/>
  <c r="O241" i="18"/>
  <c r="O242" i="18"/>
  <c r="O243" i="18"/>
  <c r="Q244" i="18" s="1"/>
  <c r="O244" i="18"/>
  <c r="O245" i="18"/>
  <c r="O246" i="18"/>
  <c r="P245" i="18" s="1"/>
  <c r="O247" i="18"/>
  <c r="O248" i="18"/>
  <c r="O249" i="18"/>
  <c r="O250" i="18"/>
  <c r="O251" i="18"/>
  <c r="Q252" i="18" s="1"/>
  <c r="O252" i="18"/>
  <c r="O253" i="18"/>
  <c r="O254" i="18"/>
  <c r="P253" i="18" s="1"/>
  <c r="O255" i="18"/>
  <c r="O256" i="18"/>
  <c r="O257" i="18"/>
  <c r="P256" i="18" s="1"/>
  <c r="O258" i="18"/>
  <c r="O259" i="18"/>
  <c r="Q260" i="18" s="1"/>
  <c r="O260" i="18"/>
  <c r="O261" i="18"/>
  <c r="O262" i="18"/>
  <c r="P261" i="18" s="1"/>
  <c r="O263" i="18"/>
  <c r="O264" i="18"/>
  <c r="O265" i="18"/>
  <c r="P264" i="18" s="1"/>
  <c r="O266" i="18"/>
  <c r="O267" i="18"/>
  <c r="Q268" i="18" s="1"/>
  <c r="O268" i="18"/>
  <c r="O269" i="18"/>
  <c r="O270" i="18"/>
  <c r="P269" i="18" s="1"/>
  <c r="O271" i="18"/>
  <c r="O272" i="18"/>
  <c r="O273" i="18"/>
  <c r="O274" i="18"/>
  <c r="O275" i="18"/>
  <c r="O276" i="18"/>
  <c r="O277" i="18"/>
  <c r="O278" i="18"/>
  <c r="P277" i="18" s="1"/>
  <c r="O279" i="18"/>
  <c r="O280" i="18"/>
  <c r="O281" i="18"/>
  <c r="P280" i="18" s="1"/>
  <c r="O282" i="18"/>
  <c r="O283" i="18"/>
  <c r="O284" i="18"/>
  <c r="P283" i="18" s="1"/>
  <c r="O285" i="18"/>
  <c r="O286" i="18"/>
  <c r="P285" i="18" s="1"/>
  <c r="O287" i="18"/>
  <c r="O288" i="18"/>
  <c r="O289" i="18"/>
  <c r="O290" i="18"/>
  <c r="O291" i="18"/>
  <c r="Q292" i="18" s="1"/>
  <c r="O292" i="18"/>
  <c r="P291" i="18" s="1"/>
  <c r="O293" i="18"/>
  <c r="O294" i="18"/>
  <c r="P293" i="18" s="1"/>
  <c r="O295" i="18"/>
  <c r="O296" i="18"/>
  <c r="O297" i="18"/>
  <c r="O298" i="18"/>
  <c r="O299" i="18"/>
  <c r="O300" i="18"/>
  <c r="O301" i="18"/>
  <c r="O302" i="18"/>
  <c r="P301" i="18" s="1"/>
  <c r="O303" i="18"/>
  <c r="O304" i="18"/>
  <c r="O305" i="18"/>
  <c r="O306" i="18"/>
  <c r="O307" i="18"/>
  <c r="Q308" i="18" s="1"/>
  <c r="O308" i="18"/>
  <c r="O309" i="18"/>
  <c r="O310" i="18"/>
  <c r="P309" i="18" s="1"/>
  <c r="O311" i="18"/>
  <c r="O312" i="18"/>
  <c r="O313" i="18"/>
  <c r="O314" i="18"/>
  <c r="O315" i="18"/>
  <c r="Q316" i="18" s="1"/>
  <c r="O316" i="18"/>
  <c r="O317" i="18"/>
  <c r="O318" i="18"/>
  <c r="P317" i="18" s="1"/>
  <c r="O319" i="18"/>
  <c r="O320" i="18"/>
  <c r="O321" i="18"/>
  <c r="O322" i="18"/>
  <c r="O323" i="18"/>
  <c r="Q324" i="18" s="1"/>
  <c r="O324" i="18"/>
  <c r="O325" i="18"/>
  <c r="O326" i="18"/>
  <c r="P325" i="18" s="1"/>
  <c r="O327" i="18"/>
  <c r="O328" i="18"/>
  <c r="O329" i="18"/>
  <c r="O330" i="18"/>
  <c r="O331" i="18"/>
  <c r="Q332" i="18" s="1"/>
  <c r="O332" i="18"/>
  <c r="O333" i="18"/>
  <c r="O334" i="18"/>
  <c r="P333" i="18" s="1"/>
  <c r="O335" i="18"/>
  <c r="O336" i="18"/>
  <c r="O337" i="18"/>
  <c r="O338" i="18"/>
  <c r="O339" i="18"/>
  <c r="O340" i="18"/>
  <c r="O341" i="18"/>
  <c r="O342" i="18"/>
  <c r="P341" i="18" s="1"/>
  <c r="O343" i="18"/>
  <c r="O344" i="18"/>
  <c r="O345" i="18"/>
  <c r="O346" i="18"/>
  <c r="O347" i="18"/>
  <c r="O348" i="18"/>
  <c r="P347" i="18" s="1"/>
  <c r="O349" i="18"/>
  <c r="O350" i="18"/>
  <c r="P349" i="18" s="1"/>
  <c r="O351" i="18"/>
  <c r="O352" i="18"/>
  <c r="O353" i="18"/>
  <c r="O354" i="18"/>
  <c r="O355" i="18"/>
  <c r="Q356" i="18" s="1"/>
  <c r="O356" i="18"/>
  <c r="P355" i="18" s="1"/>
  <c r="O357" i="18"/>
  <c r="O358" i="18"/>
  <c r="P357" i="18" s="1"/>
  <c r="O359" i="18"/>
  <c r="O360" i="18"/>
  <c r="O361" i="18"/>
  <c r="O362" i="18"/>
  <c r="O363" i="18"/>
  <c r="O364" i="18"/>
  <c r="O365" i="18"/>
  <c r="O366" i="18"/>
  <c r="O367" i="18"/>
  <c r="O368" i="18"/>
  <c r="O369" i="18"/>
  <c r="O370" i="18"/>
  <c r="O371" i="18"/>
  <c r="O372" i="18"/>
  <c r="O373" i="18"/>
  <c r="O374" i="18"/>
  <c r="O375" i="18"/>
  <c r="O376" i="18"/>
  <c r="O377" i="18"/>
  <c r="O378" i="18"/>
  <c r="O379" i="18"/>
  <c r="O380" i="18"/>
  <c r="O381" i="18"/>
  <c r="O382" i="18"/>
  <c r="O383" i="18"/>
  <c r="O384" i="18"/>
  <c r="O385" i="18"/>
  <c r="O386" i="18"/>
  <c r="O387" i="18"/>
  <c r="O388" i="18"/>
  <c r="O389" i="18"/>
  <c r="O390" i="18"/>
  <c r="O391" i="18"/>
  <c r="O392" i="18"/>
  <c r="O393" i="18"/>
  <c r="O394" i="18"/>
  <c r="O395" i="18"/>
  <c r="O396" i="18"/>
  <c r="O397" i="18"/>
  <c r="O398" i="18"/>
  <c r="O399" i="18"/>
  <c r="O400" i="18"/>
  <c r="O401" i="18"/>
  <c r="O402" i="18"/>
  <c r="O403" i="18"/>
  <c r="O404" i="18"/>
  <c r="O405" i="18"/>
  <c r="O406" i="18"/>
  <c r="P405" i="18" s="1"/>
  <c r="O407" i="18"/>
  <c r="O408" i="18"/>
  <c r="O409" i="18"/>
  <c r="O410" i="18"/>
  <c r="O411" i="18"/>
  <c r="O412" i="18"/>
  <c r="P411" i="18" s="1"/>
  <c r="O413" i="18"/>
  <c r="O414" i="18"/>
  <c r="P413" i="18" s="1"/>
  <c r="O415" i="18"/>
  <c r="O416" i="18"/>
  <c r="O417" i="18"/>
  <c r="O418" i="18"/>
  <c r="O419" i="18"/>
  <c r="Q420" i="18" s="1"/>
  <c r="O420" i="18"/>
  <c r="P419" i="18" s="1"/>
  <c r="O421" i="18"/>
  <c r="O422" i="18"/>
  <c r="P421" i="18" s="1"/>
  <c r="O423" i="18"/>
  <c r="O424" i="18"/>
  <c r="O425" i="18"/>
  <c r="O426" i="18"/>
  <c r="O427" i="18"/>
  <c r="Q428" i="18" s="1"/>
  <c r="O428" i="18"/>
  <c r="O429" i="18"/>
  <c r="O430" i="18"/>
  <c r="P429" i="18" s="1"/>
  <c r="O431" i="18"/>
  <c r="O432" i="18"/>
  <c r="O433" i="18"/>
  <c r="O434" i="18"/>
  <c r="O435" i="18"/>
  <c r="Q436" i="18" s="1"/>
  <c r="O436" i="18"/>
  <c r="O437" i="18"/>
  <c r="O438" i="18"/>
  <c r="P437" i="18" s="1"/>
  <c r="O439" i="18"/>
  <c r="O440" i="18"/>
  <c r="O441" i="18"/>
  <c r="O442" i="18"/>
  <c r="O443" i="18"/>
  <c r="Q444" i="18" s="1"/>
  <c r="O444" i="18"/>
  <c r="O445" i="18"/>
  <c r="O446" i="18"/>
  <c r="O447" i="18"/>
  <c r="O448" i="18"/>
  <c r="O449" i="18"/>
  <c r="O450" i="18"/>
  <c r="O451" i="18"/>
  <c r="O452" i="18"/>
  <c r="O453" i="18"/>
  <c r="O454" i="18"/>
  <c r="O455" i="18"/>
  <c r="O456" i="18"/>
  <c r="O457" i="18"/>
  <c r="O458" i="18"/>
  <c r="O459" i="18"/>
  <c r="O460" i="18"/>
  <c r="O461" i="18"/>
  <c r="O462" i="18"/>
  <c r="O463" i="18"/>
  <c r="O464" i="18"/>
  <c r="O465" i="18"/>
  <c r="O466" i="18"/>
  <c r="O467" i="18"/>
  <c r="O468" i="18"/>
  <c r="O469" i="18"/>
  <c r="O470" i="18"/>
  <c r="O471" i="18"/>
  <c r="O472" i="18"/>
  <c r="O473" i="18"/>
  <c r="O474" i="18"/>
  <c r="O475" i="18"/>
  <c r="Q476" i="18" s="1"/>
  <c r="O476" i="18"/>
  <c r="P475" i="18" s="1"/>
  <c r="O477" i="18"/>
  <c r="O478" i="18"/>
  <c r="P477" i="18" s="1"/>
  <c r="O479" i="18"/>
  <c r="O480" i="18"/>
  <c r="O481" i="18"/>
  <c r="O482" i="18"/>
  <c r="O483" i="18"/>
  <c r="Q484" i="18" s="1"/>
  <c r="O484" i="18"/>
  <c r="P483" i="18" s="1"/>
  <c r="O485" i="18"/>
  <c r="O486" i="18"/>
  <c r="P485" i="18" s="1"/>
  <c r="O487" i="18"/>
  <c r="O488" i="18"/>
  <c r="O489" i="18"/>
  <c r="O490" i="18"/>
  <c r="O491" i="18"/>
  <c r="Q492" i="18" s="1"/>
  <c r="O492" i="18"/>
  <c r="P491" i="18" s="1"/>
  <c r="Y491" i="18" s="1"/>
  <c r="O493" i="18"/>
  <c r="O494" i="18"/>
  <c r="P493" i="18" s="1"/>
  <c r="O495" i="18"/>
  <c r="O496" i="18"/>
  <c r="O497" i="18"/>
  <c r="O498" i="18"/>
  <c r="O499" i="18"/>
  <c r="Q500" i="18" s="1"/>
  <c r="O500" i="18"/>
  <c r="O501" i="18"/>
  <c r="O502" i="18"/>
  <c r="P501" i="18" s="1"/>
  <c r="O503" i="18"/>
  <c r="O504" i="18"/>
  <c r="O505" i="18"/>
  <c r="O506" i="18"/>
  <c r="O507" i="18"/>
  <c r="Q508" i="18" s="1"/>
  <c r="O508" i="18"/>
  <c r="O509" i="18"/>
  <c r="P5" i="18"/>
  <c r="P6" i="18"/>
  <c r="P7" i="18"/>
  <c r="P8" i="18"/>
  <c r="P20" i="18"/>
  <c r="P27" i="18"/>
  <c r="P28" i="18"/>
  <c r="P52" i="18"/>
  <c r="P75" i="18"/>
  <c r="P76" i="18"/>
  <c r="P100" i="18"/>
  <c r="P116" i="18"/>
  <c r="P131" i="18"/>
  <c r="P132" i="18"/>
  <c r="P164" i="18"/>
  <c r="P215" i="18"/>
  <c r="P240" i="18"/>
  <c r="P241" i="18"/>
  <c r="P242" i="18"/>
  <c r="P243" i="18"/>
  <c r="P244" i="18"/>
  <c r="P246" i="18"/>
  <c r="P247" i="18"/>
  <c r="P248" i="18"/>
  <c r="P249" i="18"/>
  <c r="P250" i="18"/>
  <c r="P251" i="18"/>
  <c r="P252" i="18"/>
  <c r="P254" i="18"/>
  <c r="P255" i="18"/>
  <c r="P257" i="18"/>
  <c r="P258" i="18"/>
  <c r="P259" i="18"/>
  <c r="P260" i="18"/>
  <c r="P262" i="18"/>
  <c r="P263" i="18"/>
  <c r="P265" i="18"/>
  <c r="P266" i="18"/>
  <c r="P267" i="18"/>
  <c r="P268" i="18"/>
  <c r="P270" i="18"/>
  <c r="P271" i="18"/>
  <c r="P272" i="18"/>
  <c r="P273" i="18"/>
  <c r="P275" i="18"/>
  <c r="P276" i="18"/>
  <c r="P278" i="18"/>
  <c r="P279" i="18"/>
  <c r="P281" i="18"/>
  <c r="P284" i="18"/>
  <c r="P286" i="18"/>
  <c r="P287" i="18"/>
  <c r="P288" i="18"/>
  <c r="P289" i="18"/>
  <c r="P290" i="18"/>
  <c r="P292" i="18"/>
  <c r="P294" i="18"/>
  <c r="P295" i="18"/>
  <c r="P296" i="18"/>
  <c r="P297" i="18"/>
  <c r="P299" i="18"/>
  <c r="P300" i="18"/>
  <c r="P302" i="18"/>
  <c r="P303" i="18"/>
  <c r="P304" i="18"/>
  <c r="P305" i="18"/>
  <c r="P306" i="18"/>
  <c r="P307" i="18"/>
  <c r="P308" i="18"/>
  <c r="P310" i="18"/>
  <c r="P311" i="18"/>
  <c r="P312" i="18"/>
  <c r="P313" i="18"/>
  <c r="P314" i="18"/>
  <c r="P315" i="18"/>
  <c r="P316" i="18"/>
  <c r="P318" i="18"/>
  <c r="P319" i="18"/>
  <c r="P321" i="18"/>
  <c r="P323" i="18"/>
  <c r="P324" i="18"/>
  <c r="P326" i="18"/>
  <c r="P327" i="18"/>
  <c r="P329" i="18"/>
  <c r="P330" i="18"/>
  <c r="P331" i="18"/>
  <c r="P332" i="18"/>
  <c r="P334" i="18"/>
  <c r="P335" i="18"/>
  <c r="P336" i="18"/>
  <c r="P337" i="18"/>
  <c r="P339" i="18"/>
  <c r="P340" i="18"/>
  <c r="P342" i="18"/>
  <c r="P343" i="18"/>
  <c r="P344" i="18"/>
  <c r="P345" i="18"/>
  <c r="P348" i="18"/>
  <c r="P350" i="18"/>
  <c r="P351" i="18"/>
  <c r="P352" i="18"/>
  <c r="P353" i="18"/>
  <c r="P356" i="18"/>
  <c r="P385" i="18"/>
  <c r="P400" i="18"/>
  <c r="P401" i="18"/>
  <c r="P403" i="18"/>
  <c r="P404" i="18"/>
  <c r="P406" i="18"/>
  <c r="P407" i="18"/>
  <c r="P408" i="18"/>
  <c r="P409" i="18"/>
  <c r="P412" i="18"/>
  <c r="P414" i="18"/>
  <c r="P415" i="18"/>
  <c r="P416" i="18"/>
  <c r="P417" i="18"/>
  <c r="P418" i="18"/>
  <c r="P420" i="18"/>
  <c r="P422" i="18"/>
  <c r="P423" i="18"/>
  <c r="P424" i="18"/>
  <c r="P425" i="18"/>
  <c r="P426" i="18"/>
  <c r="P427" i="18"/>
  <c r="P428" i="18"/>
  <c r="P430" i="18"/>
  <c r="P431" i="18"/>
  <c r="P432" i="18"/>
  <c r="P433" i="18"/>
  <c r="P435" i="18"/>
  <c r="P436" i="18"/>
  <c r="P438" i="18"/>
  <c r="P439" i="18"/>
  <c r="P440" i="18"/>
  <c r="P441" i="18"/>
  <c r="P442" i="18"/>
  <c r="P443" i="18"/>
  <c r="P444" i="18"/>
  <c r="P476" i="18"/>
  <c r="P478" i="18"/>
  <c r="P479" i="18"/>
  <c r="P480" i="18"/>
  <c r="P481" i="18"/>
  <c r="P482" i="18"/>
  <c r="P484" i="18"/>
  <c r="P486" i="18"/>
  <c r="P487" i="18"/>
  <c r="P488" i="18"/>
  <c r="P489" i="18"/>
  <c r="P490" i="18"/>
  <c r="P492" i="18"/>
  <c r="P494" i="18"/>
  <c r="P495" i="18"/>
  <c r="P496" i="18"/>
  <c r="P497" i="18"/>
  <c r="P498" i="18"/>
  <c r="P499" i="18"/>
  <c r="P500" i="18"/>
  <c r="P502" i="18"/>
  <c r="P503" i="18"/>
  <c r="P504" i="18"/>
  <c r="P505" i="18"/>
  <c r="P506" i="18"/>
  <c r="P507" i="18"/>
  <c r="P508" i="18"/>
  <c r="P509" i="18"/>
  <c r="Q5" i="18"/>
  <c r="Q6" i="18"/>
  <c r="Q7" i="18"/>
  <c r="Q8" i="18"/>
  <c r="Q9" i="18"/>
  <c r="Q21" i="18"/>
  <c r="Q28" i="18"/>
  <c r="Q29" i="18"/>
  <c r="Q53" i="18"/>
  <c r="Q76" i="18"/>
  <c r="Q77" i="18"/>
  <c r="Q101" i="18"/>
  <c r="Q116" i="18"/>
  <c r="Q117" i="18"/>
  <c r="Q133" i="18"/>
  <c r="Q165" i="18"/>
  <c r="Q201" i="18"/>
  <c r="Q216" i="18"/>
  <c r="Q241" i="18"/>
  <c r="Q242" i="18"/>
  <c r="Q243" i="18"/>
  <c r="Q245" i="18"/>
  <c r="Q246" i="18"/>
  <c r="Q247" i="18"/>
  <c r="Q248" i="18"/>
  <c r="Q249" i="18"/>
  <c r="Q250" i="18"/>
  <c r="Q251" i="18"/>
  <c r="Q253" i="18"/>
  <c r="Q254" i="18"/>
  <c r="Q255" i="18"/>
  <c r="Q256" i="18"/>
  <c r="Q257" i="18"/>
  <c r="Q259" i="18"/>
  <c r="Q261" i="18"/>
  <c r="Q262" i="18"/>
  <c r="Q263" i="18"/>
  <c r="Q264" i="18"/>
  <c r="Q265" i="18"/>
  <c r="Q267" i="18"/>
  <c r="Q269" i="18"/>
  <c r="Q270" i="18"/>
  <c r="Q271" i="18"/>
  <c r="Q272" i="18"/>
  <c r="Q273" i="18"/>
  <c r="Q274" i="18"/>
  <c r="Q275" i="18"/>
  <c r="Q277" i="18"/>
  <c r="Q278" i="18"/>
  <c r="Q279" i="18"/>
  <c r="Q280" i="18"/>
  <c r="Q281" i="18"/>
  <c r="Q282" i="18"/>
  <c r="Q283" i="18"/>
  <c r="Q285" i="18"/>
  <c r="Q286" i="18"/>
  <c r="Q287" i="18"/>
  <c r="Q288" i="18"/>
  <c r="Q289" i="18"/>
  <c r="Q290" i="18"/>
  <c r="Q291" i="18"/>
  <c r="Q293" i="18"/>
  <c r="Q294" i="18"/>
  <c r="Q295" i="18"/>
  <c r="Q296" i="18"/>
  <c r="Q297" i="18"/>
  <c r="Q298" i="18"/>
  <c r="Q299" i="18"/>
  <c r="Q301" i="18"/>
  <c r="Q302" i="18"/>
  <c r="Q303" i="18"/>
  <c r="Q304" i="18"/>
  <c r="Q305" i="18"/>
  <c r="Q306" i="18"/>
  <c r="Q307" i="18"/>
  <c r="Q309" i="18"/>
  <c r="Q310" i="18"/>
  <c r="Q311" i="18"/>
  <c r="Q312" i="18"/>
  <c r="Q313" i="18"/>
  <c r="Q314" i="18"/>
  <c r="Q315" i="18"/>
  <c r="Q317" i="18"/>
  <c r="Q318" i="18"/>
  <c r="Q319" i="18"/>
  <c r="Q320" i="18"/>
  <c r="Q321" i="18"/>
  <c r="Q323" i="18"/>
  <c r="Q325" i="18"/>
  <c r="Q326" i="18"/>
  <c r="Q327" i="18"/>
  <c r="Q328" i="18"/>
  <c r="Q329" i="18"/>
  <c r="Q331" i="18"/>
  <c r="Q333" i="18"/>
  <c r="Q334" i="18"/>
  <c r="Q335" i="18"/>
  <c r="Q336" i="18"/>
  <c r="Q337" i="18"/>
  <c r="Q338" i="18"/>
  <c r="Q339" i="18"/>
  <c r="Q341" i="18"/>
  <c r="Q342" i="18"/>
  <c r="Q343" i="18"/>
  <c r="Q344" i="18"/>
  <c r="Q345" i="18"/>
  <c r="Q346" i="18"/>
  <c r="Q347" i="18"/>
  <c r="Q349" i="18"/>
  <c r="Q350" i="18"/>
  <c r="Q351" i="18"/>
  <c r="Q352" i="18"/>
  <c r="Q353" i="18"/>
  <c r="Q354" i="18"/>
  <c r="Q355" i="18"/>
  <c r="Q357" i="18"/>
  <c r="Q358" i="18"/>
  <c r="Q386" i="18"/>
  <c r="Q401" i="18"/>
  <c r="Q402" i="18"/>
  <c r="Q403" i="18"/>
  <c r="Q405" i="18"/>
  <c r="Q406" i="18"/>
  <c r="Q407" i="18"/>
  <c r="Q408" i="18"/>
  <c r="Q409" i="18"/>
  <c r="Q410" i="18"/>
  <c r="Q411" i="18"/>
  <c r="Q413" i="18"/>
  <c r="Q414" i="18"/>
  <c r="Q415" i="18"/>
  <c r="Q416" i="18"/>
  <c r="Q417" i="18"/>
  <c r="Q418" i="18"/>
  <c r="Q419" i="18"/>
  <c r="Q421" i="18"/>
  <c r="Q422" i="18"/>
  <c r="Q423" i="18"/>
  <c r="T423" i="18" s="1"/>
  <c r="Q424" i="18"/>
  <c r="Q425" i="18"/>
  <c r="Q426" i="18"/>
  <c r="Q427" i="18"/>
  <c r="Q429" i="18"/>
  <c r="Q430" i="18"/>
  <c r="Q431" i="18"/>
  <c r="Q432" i="18"/>
  <c r="Q433" i="18"/>
  <c r="Q434" i="18"/>
  <c r="Q435" i="18"/>
  <c r="Q437" i="18"/>
  <c r="Q438" i="18"/>
  <c r="Q439" i="18"/>
  <c r="Q440" i="18"/>
  <c r="Q441" i="18"/>
  <c r="Q442" i="18"/>
  <c r="Q443" i="18"/>
  <c r="Q445" i="18"/>
  <c r="Q477" i="18"/>
  <c r="Q478" i="18"/>
  <c r="Q479" i="18"/>
  <c r="Q480" i="18"/>
  <c r="Q481" i="18"/>
  <c r="Q482" i="18"/>
  <c r="Q483" i="18"/>
  <c r="Q485" i="18"/>
  <c r="Q486" i="18"/>
  <c r="Q487" i="18"/>
  <c r="Q488" i="18"/>
  <c r="Q489" i="18"/>
  <c r="Q490" i="18"/>
  <c r="Q491" i="18"/>
  <c r="Q493" i="18"/>
  <c r="Q494" i="18"/>
  <c r="Q495" i="18"/>
  <c r="Q496" i="18"/>
  <c r="Q497" i="18"/>
  <c r="Q498" i="18"/>
  <c r="Q499" i="18"/>
  <c r="Q501" i="18"/>
  <c r="Q502" i="18"/>
  <c r="Q503" i="18"/>
  <c r="Q504" i="18"/>
  <c r="Q505" i="18"/>
  <c r="Q506" i="18"/>
  <c r="Q507" i="18"/>
  <c r="Q509" i="18"/>
  <c r="R7" i="18"/>
  <c r="R240" i="18"/>
  <c r="R241" i="18"/>
  <c r="R242" i="18"/>
  <c r="R244" i="18"/>
  <c r="R248" i="18"/>
  <c r="R249" i="18"/>
  <c r="R250" i="18"/>
  <c r="R252" i="18"/>
  <c r="R256" i="18"/>
  <c r="R257" i="18"/>
  <c r="R258" i="18"/>
  <c r="R260" i="18"/>
  <c r="R264" i="18"/>
  <c r="R265" i="18"/>
  <c r="R266" i="18"/>
  <c r="R268" i="18"/>
  <c r="R272" i="18"/>
  <c r="R273" i="18"/>
  <c r="R274" i="18"/>
  <c r="R276" i="18"/>
  <c r="R280" i="18"/>
  <c r="R281" i="18"/>
  <c r="R282" i="18"/>
  <c r="R284" i="18"/>
  <c r="R288" i="18"/>
  <c r="R289" i="18"/>
  <c r="R290" i="18"/>
  <c r="R292" i="18"/>
  <c r="R296" i="18"/>
  <c r="R297" i="18"/>
  <c r="R298" i="18"/>
  <c r="R299" i="18"/>
  <c r="R300" i="18"/>
  <c r="R304" i="18"/>
  <c r="R306" i="18"/>
  <c r="R308" i="18"/>
  <c r="R312" i="18"/>
  <c r="R313" i="18"/>
  <c r="R314" i="18"/>
  <c r="R316" i="18"/>
  <c r="R320" i="18"/>
  <c r="R321" i="18"/>
  <c r="R322" i="18"/>
  <c r="R324" i="18"/>
  <c r="R328" i="18"/>
  <c r="R329" i="18"/>
  <c r="R330" i="18"/>
  <c r="R332" i="18"/>
  <c r="R336" i="18"/>
  <c r="R337" i="18"/>
  <c r="R338" i="18"/>
  <c r="R339" i="18"/>
  <c r="R340" i="18"/>
  <c r="R344" i="18"/>
  <c r="R345" i="18"/>
  <c r="R346" i="18"/>
  <c r="R348" i="18"/>
  <c r="R353" i="18"/>
  <c r="R354" i="18"/>
  <c r="R356" i="18"/>
  <c r="R400" i="18"/>
  <c r="R401" i="18"/>
  <c r="R402" i="18"/>
  <c r="R403" i="18"/>
  <c r="R404" i="18"/>
  <c r="R408" i="18"/>
  <c r="R409" i="18"/>
  <c r="R410" i="18"/>
  <c r="R412" i="18"/>
  <c r="R416" i="18"/>
  <c r="R417" i="18"/>
  <c r="R418" i="18"/>
  <c r="R420" i="18"/>
  <c r="R424" i="18"/>
  <c r="R425" i="18"/>
  <c r="R426" i="18"/>
  <c r="R428" i="18"/>
  <c r="R432" i="18"/>
  <c r="R433" i="18"/>
  <c r="R434" i="18"/>
  <c r="R436" i="18"/>
  <c r="R441" i="18"/>
  <c r="R442" i="18"/>
  <c r="R476" i="18"/>
  <c r="R480" i="18"/>
  <c r="R481" i="18"/>
  <c r="R482" i="18"/>
  <c r="R484" i="18"/>
  <c r="R488" i="18"/>
  <c r="R489" i="18"/>
  <c r="R490" i="18"/>
  <c r="R492" i="18"/>
  <c r="R496" i="18"/>
  <c r="R497" i="18"/>
  <c r="R498" i="18"/>
  <c r="R500" i="18"/>
  <c r="R504" i="18"/>
  <c r="R505" i="18"/>
  <c r="R506" i="18"/>
  <c r="R508" i="18"/>
  <c r="R509" i="18"/>
  <c r="S5" i="18"/>
  <c r="S6" i="18"/>
  <c r="S7" i="18"/>
  <c r="S243" i="18"/>
  <c r="S244" i="18"/>
  <c r="S245" i="18"/>
  <c r="S246" i="18"/>
  <c r="S248" i="18"/>
  <c r="S252" i="18"/>
  <c r="S253" i="18"/>
  <c r="S254" i="18"/>
  <c r="S256" i="18"/>
  <c r="S260" i="18"/>
  <c r="S261" i="18"/>
  <c r="S262" i="18"/>
  <c r="S264" i="18"/>
  <c r="S268" i="18"/>
  <c r="S269" i="18"/>
  <c r="S270" i="18"/>
  <c r="S272" i="18"/>
  <c r="S276" i="18"/>
  <c r="S277" i="18"/>
  <c r="S278" i="18"/>
  <c r="S280" i="18"/>
  <c r="S284" i="18"/>
  <c r="S285" i="18"/>
  <c r="S286" i="18"/>
  <c r="S288" i="18"/>
  <c r="S292" i="18"/>
  <c r="S293" i="18"/>
  <c r="S294" i="18"/>
  <c r="S296" i="18"/>
  <c r="S300" i="18"/>
  <c r="S301" i="18"/>
  <c r="S302" i="18"/>
  <c r="S303" i="18"/>
  <c r="S304" i="18"/>
  <c r="S308" i="18"/>
  <c r="S310" i="18"/>
  <c r="S312" i="18"/>
  <c r="S316" i="18"/>
  <c r="S317" i="18"/>
  <c r="S318" i="18"/>
  <c r="S320" i="18"/>
  <c r="S324" i="18"/>
  <c r="S325" i="18"/>
  <c r="S326" i="18"/>
  <c r="S328" i="18"/>
  <c r="S332" i="18"/>
  <c r="S333" i="18"/>
  <c r="S334" i="18"/>
  <c r="S336" i="18"/>
  <c r="S340" i="18"/>
  <c r="S341" i="18"/>
  <c r="S342" i="18"/>
  <c r="S343" i="18"/>
  <c r="S344" i="18"/>
  <c r="S348" i="18"/>
  <c r="S349" i="18"/>
  <c r="S350" i="18"/>
  <c r="S352" i="18"/>
  <c r="S404" i="18"/>
  <c r="S405" i="18"/>
  <c r="S406" i="18"/>
  <c r="S407" i="18"/>
  <c r="S408" i="18"/>
  <c r="S412" i="18"/>
  <c r="S413" i="18"/>
  <c r="S414" i="18"/>
  <c r="S416" i="18"/>
  <c r="S420" i="18"/>
  <c r="S421" i="18"/>
  <c r="S422" i="18"/>
  <c r="S424" i="18"/>
  <c r="S428" i="18"/>
  <c r="S429" i="18"/>
  <c r="S430" i="18"/>
  <c r="S432" i="18"/>
  <c r="S436" i="18"/>
  <c r="S437" i="18"/>
  <c r="S439" i="18"/>
  <c r="S440" i="18"/>
  <c r="S478" i="18"/>
  <c r="S480" i="18"/>
  <c r="S484" i="18"/>
  <c r="S486" i="18"/>
  <c r="S488" i="18"/>
  <c r="S492" i="18"/>
  <c r="S493" i="18"/>
  <c r="S494" i="18"/>
  <c r="S496" i="18"/>
  <c r="S501" i="18"/>
  <c r="S502" i="18"/>
  <c r="S504" i="18"/>
  <c r="S508" i="18"/>
  <c r="S509" i="18"/>
  <c r="T6" i="18"/>
  <c r="T241" i="18"/>
  <c r="T243" i="18"/>
  <c r="T247" i="18"/>
  <c r="T248" i="18"/>
  <c r="T249" i="18"/>
  <c r="T251" i="18"/>
  <c r="T255" i="18"/>
  <c r="T256" i="18"/>
  <c r="T257" i="18"/>
  <c r="T259" i="18"/>
  <c r="T263" i="18"/>
  <c r="T264" i="18"/>
  <c r="T265" i="18"/>
  <c r="T267" i="18"/>
  <c r="T271" i="18"/>
  <c r="T272" i="18"/>
  <c r="T273" i="18"/>
  <c r="T275" i="18"/>
  <c r="T279" i="18"/>
  <c r="T280" i="18"/>
  <c r="T281" i="18"/>
  <c r="T283" i="18"/>
  <c r="T287" i="18"/>
  <c r="T288" i="18"/>
  <c r="T289" i="18"/>
  <c r="T291" i="18"/>
  <c r="T295" i="18"/>
  <c r="T296" i="18"/>
  <c r="T297" i="18"/>
  <c r="T298" i="18"/>
  <c r="T299" i="18"/>
  <c r="T303" i="18"/>
  <c r="T304" i="18"/>
  <c r="T305" i="18"/>
  <c r="T307" i="18"/>
  <c r="T311" i="18"/>
  <c r="T312" i="18"/>
  <c r="T313" i="18"/>
  <c r="T315" i="18"/>
  <c r="T319" i="18"/>
  <c r="T320" i="18"/>
  <c r="T321" i="18"/>
  <c r="T323" i="18"/>
  <c r="T327" i="18"/>
  <c r="T328" i="18"/>
  <c r="T329" i="18"/>
  <c r="T331" i="18"/>
  <c r="T335" i="18"/>
  <c r="T336" i="18"/>
  <c r="T337" i="18"/>
  <c r="T338" i="18"/>
  <c r="T339" i="18"/>
  <c r="T343" i="18"/>
  <c r="T344" i="18"/>
  <c r="T345" i="18"/>
  <c r="T347" i="18"/>
  <c r="T351" i="18"/>
  <c r="T352" i="18"/>
  <c r="T353" i="18"/>
  <c r="T355" i="18"/>
  <c r="T401" i="18"/>
  <c r="T402" i="18"/>
  <c r="T403" i="18"/>
  <c r="T407" i="18"/>
  <c r="T408" i="18"/>
  <c r="T409" i="18"/>
  <c r="T411" i="18"/>
  <c r="T415" i="18"/>
  <c r="T416" i="18"/>
  <c r="T417" i="18"/>
  <c r="T419" i="18"/>
  <c r="T424" i="18"/>
  <c r="T425" i="18"/>
  <c r="T427" i="18"/>
  <c r="T431" i="18"/>
  <c r="T432" i="18"/>
  <c r="T433" i="18"/>
  <c r="T435" i="18"/>
  <c r="T439" i="18"/>
  <c r="T440" i="18"/>
  <c r="T441" i="18"/>
  <c r="T443" i="18"/>
  <c r="T479" i="18"/>
  <c r="T480" i="18"/>
  <c r="T481" i="18"/>
  <c r="T483" i="18"/>
  <c r="T487" i="18"/>
  <c r="T488" i="18"/>
  <c r="T489" i="18"/>
  <c r="T491" i="18"/>
  <c r="T495" i="18"/>
  <c r="T496" i="18"/>
  <c r="T497" i="18"/>
  <c r="T499" i="18"/>
  <c r="T503" i="18"/>
  <c r="T504" i="18"/>
  <c r="T505" i="18"/>
  <c r="T507" i="18"/>
  <c r="T508" i="18"/>
  <c r="T509" i="18"/>
  <c r="U6" i="18"/>
  <c r="U241" i="18"/>
  <c r="U243" i="18"/>
  <c r="U247" i="18"/>
  <c r="U248" i="18"/>
  <c r="U249" i="18"/>
  <c r="U251" i="18"/>
  <c r="U255" i="18"/>
  <c r="U256" i="18"/>
  <c r="U257" i="18"/>
  <c r="U259" i="18"/>
  <c r="U263" i="18"/>
  <c r="U264" i="18"/>
  <c r="U265" i="18"/>
  <c r="U267" i="18"/>
  <c r="U271" i="18"/>
  <c r="U272" i="18"/>
  <c r="U273" i="18"/>
  <c r="U275" i="18"/>
  <c r="U279" i="18"/>
  <c r="U280" i="18"/>
  <c r="U281" i="18"/>
  <c r="U283" i="18"/>
  <c r="U287" i="18"/>
  <c r="U288" i="18"/>
  <c r="U289" i="18"/>
  <c r="U291" i="18"/>
  <c r="U295" i="18"/>
  <c r="U296" i="18"/>
  <c r="U297" i="18"/>
  <c r="U298" i="18"/>
  <c r="U299" i="18"/>
  <c r="U303" i="18"/>
  <c r="U304" i="18"/>
  <c r="U305" i="18"/>
  <c r="U307" i="18"/>
  <c r="U311" i="18"/>
  <c r="U312" i="18"/>
  <c r="U313" i="18"/>
  <c r="U315" i="18"/>
  <c r="U319" i="18"/>
  <c r="U320" i="18"/>
  <c r="U321" i="18"/>
  <c r="U323" i="18"/>
  <c r="U327" i="18"/>
  <c r="U328" i="18"/>
  <c r="U329" i="18"/>
  <c r="U331" i="18"/>
  <c r="U335" i="18"/>
  <c r="U336" i="18"/>
  <c r="U337" i="18"/>
  <c r="U338" i="18"/>
  <c r="U339" i="18"/>
  <c r="U343" i="18"/>
  <c r="U344" i="18"/>
  <c r="U345" i="18"/>
  <c r="U347" i="18"/>
  <c r="U351" i="18"/>
  <c r="U352" i="18"/>
  <c r="U353" i="18"/>
  <c r="U355" i="18"/>
  <c r="U401" i="18"/>
  <c r="U402" i="18"/>
  <c r="U403" i="18"/>
  <c r="U407" i="18"/>
  <c r="U408" i="18"/>
  <c r="U409" i="18"/>
  <c r="U411" i="18"/>
  <c r="U415" i="18"/>
  <c r="U416" i="18"/>
  <c r="U417" i="18"/>
  <c r="U419" i="18"/>
  <c r="U423" i="18"/>
  <c r="U424" i="18"/>
  <c r="U425" i="18"/>
  <c r="U427" i="18"/>
  <c r="U431" i="18"/>
  <c r="U432" i="18"/>
  <c r="U433" i="18"/>
  <c r="U434" i="18"/>
  <c r="U435" i="18"/>
  <c r="U439" i="18"/>
  <c r="U440" i="18"/>
  <c r="U441" i="18"/>
  <c r="U479" i="18"/>
  <c r="U480" i="18"/>
  <c r="U481" i="18"/>
  <c r="U483" i="18"/>
  <c r="U487" i="18"/>
  <c r="U488" i="18"/>
  <c r="U489" i="18"/>
  <c r="U491" i="18"/>
  <c r="U495" i="18"/>
  <c r="U496" i="18"/>
  <c r="U497" i="18"/>
  <c r="U499" i="18"/>
  <c r="U503" i="18"/>
  <c r="U504" i="18"/>
  <c r="U505" i="18"/>
  <c r="U507" i="18"/>
  <c r="U508" i="18"/>
  <c r="U509" i="18"/>
  <c r="V7" i="18"/>
  <c r="V115" i="18"/>
  <c r="V240" i="18"/>
  <c r="V241" i="18"/>
  <c r="V242" i="18"/>
  <c r="V244" i="18"/>
  <c r="V248" i="18"/>
  <c r="V249" i="18"/>
  <c r="V250" i="18"/>
  <c r="V252" i="18"/>
  <c r="V256" i="18"/>
  <c r="V257" i="18"/>
  <c r="V258" i="18"/>
  <c r="V260" i="18"/>
  <c r="V264" i="18"/>
  <c r="V265" i="18"/>
  <c r="V266" i="18"/>
  <c r="V268" i="18"/>
  <c r="V272" i="18"/>
  <c r="V273" i="18"/>
  <c r="V274" i="18"/>
  <c r="V276" i="18"/>
  <c r="V280" i="18"/>
  <c r="V281" i="18"/>
  <c r="V282" i="18"/>
  <c r="V284" i="18"/>
  <c r="V288" i="18"/>
  <c r="V289" i="18"/>
  <c r="V290" i="18"/>
  <c r="V292" i="18"/>
  <c r="V296" i="18"/>
  <c r="V297" i="18"/>
  <c r="V298" i="18"/>
  <c r="V299" i="18"/>
  <c r="V300" i="18"/>
  <c r="V304" i="18"/>
  <c r="V305" i="18"/>
  <c r="V306" i="18"/>
  <c r="V308" i="18"/>
  <c r="V312" i="18"/>
  <c r="V313" i="18"/>
  <c r="V314" i="18"/>
  <c r="V316" i="18"/>
  <c r="V320" i="18"/>
  <c r="V321" i="18"/>
  <c r="V322" i="18"/>
  <c r="V324" i="18"/>
  <c r="V328" i="18"/>
  <c r="V329" i="18"/>
  <c r="V330" i="18"/>
  <c r="V332" i="18"/>
  <c r="V336" i="18"/>
  <c r="V337" i="18"/>
  <c r="V338" i="18"/>
  <c r="V339" i="18"/>
  <c r="V340" i="18"/>
  <c r="V344" i="18"/>
  <c r="V345" i="18"/>
  <c r="V346" i="18"/>
  <c r="V348" i="18"/>
  <c r="V352" i="18"/>
  <c r="V353" i="18"/>
  <c r="V354" i="18"/>
  <c r="V356" i="18"/>
  <c r="V385" i="18"/>
  <c r="V400" i="18"/>
  <c r="V401" i="18"/>
  <c r="V402" i="18"/>
  <c r="V403" i="18"/>
  <c r="V404" i="18"/>
  <c r="V408" i="18"/>
  <c r="V409" i="18"/>
  <c r="V410" i="18"/>
  <c r="V412" i="18"/>
  <c r="V416" i="18"/>
  <c r="V417" i="18"/>
  <c r="V418" i="18"/>
  <c r="V420" i="18"/>
  <c r="V424" i="18"/>
  <c r="V425" i="18"/>
  <c r="V426" i="18"/>
  <c r="V428" i="18"/>
  <c r="V432" i="18"/>
  <c r="V433" i="18"/>
  <c r="V434" i="18"/>
  <c r="V436" i="18"/>
  <c r="V440" i="18"/>
  <c r="V441" i="18"/>
  <c r="V442" i="18"/>
  <c r="V444" i="18"/>
  <c r="V476" i="18"/>
  <c r="V480" i="18"/>
  <c r="V481" i="18"/>
  <c r="V482" i="18"/>
  <c r="V484" i="18"/>
  <c r="V488" i="18"/>
  <c r="V489" i="18"/>
  <c r="V490" i="18"/>
  <c r="V492" i="18"/>
  <c r="V496" i="18"/>
  <c r="V497" i="18"/>
  <c r="V498" i="18"/>
  <c r="V500" i="18"/>
  <c r="V504" i="18"/>
  <c r="V505" i="18"/>
  <c r="V506" i="18"/>
  <c r="V508" i="18"/>
  <c r="V509" i="18"/>
  <c r="W5" i="18"/>
  <c r="W7" i="18"/>
  <c r="W115" i="18"/>
  <c r="W240" i="18"/>
  <c r="W241" i="18"/>
  <c r="W242" i="18"/>
  <c r="W244" i="18"/>
  <c r="W248" i="18"/>
  <c r="W249" i="18"/>
  <c r="W250" i="18"/>
  <c r="W252" i="18"/>
  <c r="W256" i="18"/>
  <c r="W257" i="18"/>
  <c r="W258" i="18"/>
  <c r="W260" i="18"/>
  <c r="W264" i="18"/>
  <c r="W265" i="18"/>
  <c r="W266" i="18"/>
  <c r="W268" i="18"/>
  <c r="W272" i="18"/>
  <c r="W273" i="18"/>
  <c r="W274" i="18"/>
  <c r="W276" i="18"/>
  <c r="W280" i="18"/>
  <c r="W281" i="18"/>
  <c r="W282" i="18"/>
  <c r="W284" i="18"/>
  <c r="W288" i="18"/>
  <c r="W289" i="18"/>
  <c r="W290" i="18"/>
  <c r="W292" i="18"/>
  <c r="W296" i="18"/>
  <c r="W297" i="18"/>
  <c r="W298" i="18"/>
  <c r="W299" i="18"/>
  <c r="W300" i="18"/>
  <c r="W304" i="18"/>
  <c r="W305" i="18"/>
  <c r="W306" i="18"/>
  <c r="W308" i="18"/>
  <c r="W312" i="18"/>
  <c r="W313" i="18"/>
  <c r="W314" i="18"/>
  <c r="W316" i="18"/>
  <c r="W320" i="18"/>
  <c r="W321" i="18"/>
  <c r="W322" i="18"/>
  <c r="W324" i="18"/>
  <c r="W328" i="18"/>
  <c r="W329" i="18"/>
  <c r="W330" i="18"/>
  <c r="W332" i="18"/>
  <c r="W336" i="18"/>
  <c r="W337" i="18"/>
  <c r="W338" i="18"/>
  <c r="W339" i="18"/>
  <c r="W340" i="18"/>
  <c r="W344" i="18"/>
  <c r="W345" i="18"/>
  <c r="W346" i="18"/>
  <c r="W348" i="18"/>
  <c r="W352" i="18"/>
  <c r="W353" i="18"/>
  <c r="W354" i="18"/>
  <c r="W356" i="18"/>
  <c r="W385" i="18"/>
  <c r="W400" i="18"/>
  <c r="W401" i="18"/>
  <c r="W402" i="18"/>
  <c r="W403" i="18"/>
  <c r="W404" i="18"/>
  <c r="W408" i="18"/>
  <c r="W409" i="18"/>
  <c r="W410" i="18"/>
  <c r="W412" i="18"/>
  <c r="W416" i="18"/>
  <c r="W417" i="18"/>
  <c r="W418" i="18"/>
  <c r="W420" i="18"/>
  <c r="W424" i="18"/>
  <c r="W425" i="18"/>
  <c r="W426" i="18"/>
  <c r="W428" i="18"/>
  <c r="W432" i="18"/>
  <c r="W433" i="18"/>
  <c r="W434" i="18"/>
  <c r="W436" i="18"/>
  <c r="W440" i="18"/>
  <c r="W441" i="18"/>
  <c r="W442" i="18"/>
  <c r="W444" i="18"/>
  <c r="W476" i="18"/>
  <c r="W480" i="18"/>
  <c r="W481" i="18"/>
  <c r="W482" i="18"/>
  <c r="W484" i="18"/>
  <c r="W488" i="18"/>
  <c r="W489" i="18"/>
  <c r="W490" i="18"/>
  <c r="W492" i="18"/>
  <c r="W496" i="18"/>
  <c r="W497" i="18"/>
  <c r="W498" i="18"/>
  <c r="W500" i="18"/>
  <c r="W504" i="18"/>
  <c r="W505" i="18"/>
  <c r="W506" i="18"/>
  <c r="W508" i="18"/>
  <c r="W509" i="18"/>
  <c r="X6" i="18"/>
  <c r="X241" i="18"/>
  <c r="X243" i="18"/>
  <c r="X247" i="18"/>
  <c r="X248" i="18"/>
  <c r="X249" i="18"/>
  <c r="X251" i="18"/>
  <c r="X255" i="18"/>
  <c r="X256" i="18"/>
  <c r="X257" i="18"/>
  <c r="X259" i="18"/>
  <c r="X263" i="18"/>
  <c r="X264" i="18"/>
  <c r="X265" i="18"/>
  <c r="X267" i="18"/>
  <c r="X271" i="18"/>
  <c r="X272" i="18"/>
  <c r="X273" i="18"/>
  <c r="X275" i="18"/>
  <c r="X279" i="18"/>
  <c r="X280" i="18"/>
  <c r="X281" i="18"/>
  <c r="X283" i="18"/>
  <c r="X287" i="18"/>
  <c r="X288" i="18"/>
  <c r="X289" i="18"/>
  <c r="X291" i="18"/>
  <c r="X295" i="18"/>
  <c r="X296" i="18"/>
  <c r="X297" i="18"/>
  <c r="X298" i="18"/>
  <c r="X299" i="18"/>
  <c r="X303" i="18"/>
  <c r="X304" i="18"/>
  <c r="X305" i="18"/>
  <c r="X307" i="18"/>
  <c r="X311" i="18"/>
  <c r="X312" i="18"/>
  <c r="X313" i="18"/>
  <c r="X315" i="18"/>
  <c r="X319" i="18"/>
  <c r="X320" i="18"/>
  <c r="X321" i="18"/>
  <c r="X323" i="18"/>
  <c r="X327" i="18"/>
  <c r="X328" i="18"/>
  <c r="X329" i="18"/>
  <c r="X331" i="18"/>
  <c r="X335" i="18"/>
  <c r="X336" i="18"/>
  <c r="X337" i="18"/>
  <c r="X338" i="18"/>
  <c r="X339" i="18"/>
  <c r="X343" i="18"/>
  <c r="X344" i="18"/>
  <c r="X345" i="18"/>
  <c r="X347" i="18"/>
  <c r="X351" i="18"/>
  <c r="X352" i="18"/>
  <c r="X353" i="18"/>
  <c r="X355" i="18"/>
  <c r="X401" i="18"/>
  <c r="X402" i="18"/>
  <c r="X403" i="18"/>
  <c r="X407" i="18"/>
  <c r="X408" i="18"/>
  <c r="X409" i="18"/>
  <c r="X411" i="18"/>
  <c r="X415" i="18"/>
  <c r="X416" i="18"/>
  <c r="X417" i="18"/>
  <c r="X419" i="18"/>
  <c r="X423" i="18"/>
  <c r="X424" i="18"/>
  <c r="X425" i="18"/>
  <c r="X427" i="18"/>
  <c r="X431" i="18"/>
  <c r="X432" i="18"/>
  <c r="X433" i="18"/>
  <c r="X435" i="18"/>
  <c r="X439" i="18"/>
  <c r="X440" i="18"/>
  <c r="X441" i="18"/>
  <c r="X443" i="18"/>
  <c r="X479" i="18"/>
  <c r="X480" i="18"/>
  <c r="X481" i="18"/>
  <c r="X483" i="18"/>
  <c r="X487" i="18"/>
  <c r="X488" i="18"/>
  <c r="X489" i="18"/>
  <c r="X491" i="18"/>
  <c r="X495" i="18"/>
  <c r="X496" i="18"/>
  <c r="X497" i="18"/>
  <c r="X499" i="18"/>
  <c r="X503" i="18"/>
  <c r="X504" i="18"/>
  <c r="X505" i="18"/>
  <c r="X507" i="18"/>
  <c r="X508" i="18"/>
  <c r="X509" i="18"/>
  <c r="Y5" i="18"/>
  <c r="Y6" i="18"/>
  <c r="Y7" i="18"/>
  <c r="Y8" i="18"/>
  <c r="Y20" i="18"/>
  <c r="Y27" i="18"/>
  <c r="Y28" i="18"/>
  <c r="Y52" i="18"/>
  <c r="Y75" i="18"/>
  <c r="Y76" i="18"/>
  <c r="Y100" i="18"/>
  <c r="Y115" i="18"/>
  <c r="Y116" i="18"/>
  <c r="Y131" i="18"/>
  <c r="Y132" i="18"/>
  <c r="Y163" i="18"/>
  <c r="Y164" i="18"/>
  <c r="Y200" i="18"/>
  <c r="Y215" i="18"/>
  <c r="Y240" i="18"/>
  <c r="Y241" i="18"/>
  <c r="Y242" i="18"/>
  <c r="Y243" i="18"/>
  <c r="Y244" i="18"/>
  <c r="Y245" i="18"/>
  <c r="Y246" i="18"/>
  <c r="Y247" i="18"/>
  <c r="Y248" i="18"/>
  <c r="Y249" i="18"/>
  <c r="Y250" i="18"/>
  <c r="Y251" i="18"/>
  <c r="Y252" i="18"/>
  <c r="Y253" i="18"/>
  <c r="Y254" i="18"/>
  <c r="Y255" i="18"/>
  <c r="Y256" i="18"/>
  <c r="Y257" i="18"/>
  <c r="Y258" i="18"/>
  <c r="Y259" i="18"/>
  <c r="Y260" i="18"/>
  <c r="Y261" i="18"/>
  <c r="Y262" i="18"/>
  <c r="Y263" i="18"/>
  <c r="Y264" i="18"/>
  <c r="Y265" i="18"/>
  <c r="Y266" i="18"/>
  <c r="Y267" i="18"/>
  <c r="Y268" i="18"/>
  <c r="Y269" i="18"/>
  <c r="Y270" i="18"/>
  <c r="Y271" i="18"/>
  <c r="Y272" i="18"/>
  <c r="Y273" i="18"/>
  <c r="Y275" i="18"/>
  <c r="Y276" i="18"/>
  <c r="Y277" i="18"/>
  <c r="Y278" i="18"/>
  <c r="Y279" i="18"/>
  <c r="Y280" i="18"/>
  <c r="Y281" i="18"/>
  <c r="Y283" i="18"/>
  <c r="Y284" i="18"/>
  <c r="Y285" i="18"/>
  <c r="Y286" i="18"/>
  <c r="Y287" i="18"/>
  <c r="Y288" i="18"/>
  <c r="Y289" i="18"/>
  <c r="Y290" i="18"/>
  <c r="Y291" i="18"/>
  <c r="Y292" i="18"/>
  <c r="Y293" i="18"/>
  <c r="Y294" i="18"/>
  <c r="Y295" i="18"/>
  <c r="Y296" i="18"/>
  <c r="Y297" i="18"/>
  <c r="Y299" i="18"/>
  <c r="Y300" i="18"/>
  <c r="Y301" i="18"/>
  <c r="Y302" i="18"/>
  <c r="Y303" i="18"/>
  <c r="Y304" i="18"/>
  <c r="Y305" i="18"/>
  <c r="Y306" i="18"/>
  <c r="Y307" i="18"/>
  <c r="Y308" i="18"/>
  <c r="Y309" i="18"/>
  <c r="Y310" i="18"/>
  <c r="Y311" i="18"/>
  <c r="Y312" i="18"/>
  <c r="Y313" i="18"/>
  <c r="Y314" i="18"/>
  <c r="Y315" i="18"/>
  <c r="Y316" i="18"/>
  <c r="Y317" i="18"/>
  <c r="Y318" i="18"/>
  <c r="Y319" i="18"/>
  <c r="Y321" i="18"/>
  <c r="Y323" i="18"/>
  <c r="Y324" i="18"/>
  <c r="Y325" i="18"/>
  <c r="Y326" i="18"/>
  <c r="Y327" i="18"/>
  <c r="Y329" i="18"/>
  <c r="Y330" i="18"/>
  <c r="Y331" i="18"/>
  <c r="Y332" i="18"/>
  <c r="Y333" i="18"/>
  <c r="Y334" i="18"/>
  <c r="Y335" i="18"/>
  <c r="Y336" i="18"/>
  <c r="Y337" i="18"/>
  <c r="Y339" i="18"/>
  <c r="Y340" i="18"/>
  <c r="Y341" i="18"/>
  <c r="Y342" i="18"/>
  <c r="Y343" i="18"/>
  <c r="Y344" i="18"/>
  <c r="Y345" i="18"/>
  <c r="Y347" i="18"/>
  <c r="Y348" i="18"/>
  <c r="Y349" i="18"/>
  <c r="Y350" i="18"/>
  <c r="Y351" i="18"/>
  <c r="Y352" i="18"/>
  <c r="Y353" i="18"/>
  <c r="Y355" i="18"/>
  <c r="Y356" i="18"/>
  <c r="Y357" i="18"/>
  <c r="Y385" i="18"/>
  <c r="Y400" i="18"/>
  <c r="Y401" i="18"/>
  <c r="Y403" i="18"/>
  <c r="Y404" i="18"/>
  <c r="Y405" i="18"/>
  <c r="Y406" i="18"/>
  <c r="Y407" i="18"/>
  <c r="Y408" i="18"/>
  <c r="Y409" i="18"/>
  <c r="Y411" i="18"/>
  <c r="Y412" i="18"/>
  <c r="Y413" i="18"/>
  <c r="Y414" i="18"/>
  <c r="Y415" i="18"/>
  <c r="Y416" i="18"/>
  <c r="Y417" i="18"/>
  <c r="Y418" i="18"/>
  <c r="Y419" i="18"/>
  <c r="Y420" i="18"/>
  <c r="Y421" i="18"/>
  <c r="Y422" i="18"/>
  <c r="Y423" i="18"/>
  <c r="Y424" i="18"/>
  <c r="Y425" i="18"/>
  <c r="Y426" i="18"/>
  <c r="Y427" i="18"/>
  <c r="Y428" i="18"/>
  <c r="Y429" i="18"/>
  <c r="Y430" i="18"/>
  <c r="Y431" i="18"/>
  <c r="Y432" i="18"/>
  <c r="Y433" i="18"/>
  <c r="Y435" i="18"/>
  <c r="Y436" i="18"/>
  <c r="Y437" i="18"/>
  <c r="Y438" i="18"/>
  <c r="Y439" i="18"/>
  <c r="Y440" i="18"/>
  <c r="Y441" i="18"/>
  <c r="Y442" i="18"/>
  <c r="Y443" i="18"/>
  <c r="Y444" i="18"/>
  <c r="Y475" i="18"/>
  <c r="Y476" i="18"/>
  <c r="Y477" i="18"/>
  <c r="Y478" i="18"/>
  <c r="Y479" i="18"/>
  <c r="Y480" i="18"/>
  <c r="Y481" i="18"/>
  <c r="Y482" i="18"/>
  <c r="Y483" i="18"/>
  <c r="Y484" i="18"/>
  <c r="Y485" i="18"/>
  <c r="Y486" i="18"/>
  <c r="Y487" i="18"/>
  <c r="Y488" i="18"/>
  <c r="Y489" i="18"/>
  <c r="Y490" i="18"/>
  <c r="Y492" i="18"/>
  <c r="Y493" i="18"/>
  <c r="Y494" i="18"/>
  <c r="Y495" i="18"/>
  <c r="Y496" i="18"/>
  <c r="Y497" i="18"/>
  <c r="Y498" i="18"/>
  <c r="Y499" i="18"/>
  <c r="Y500" i="18"/>
  <c r="Y501" i="18"/>
  <c r="Y502" i="18"/>
  <c r="Y503" i="18"/>
  <c r="Y504" i="18"/>
  <c r="Y505" i="18"/>
  <c r="Y506" i="18"/>
  <c r="Y507" i="18"/>
  <c r="Y508" i="18"/>
  <c r="Y509" i="18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G2" i="11"/>
  <c r="G3" i="11" s="1"/>
  <c r="G4" i="11" s="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  <c r="G101" i="11" s="1"/>
  <c r="G102" i="11" s="1"/>
  <c r="G103" i="11" s="1"/>
  <c r="G104" i="11" s="1"/>
  <c r="G105" i="11" s="1"/>
  <c r="G106" i="11" s="1"/>
  <c r="G107" i="11" s="1"/>
  <c r="G108" i="11" s="1"/>
  <c r="G109" i="11" s="1"/>
  <c r="G110" i="11" s="1"/>
  <c r="G111" i="11" s="1"/>
  <c r="G112" i="11" s="1"/>
  <c r="G113" i="11" s="1"/>
  <c r="G114" i="11" s="1"/>
  <c r="G115" i="11" s="1"/>
  <c r="G116" i="11" s="1"/>
  <c r="G117" i="11" s="1"/>
  <c r="G118" i="11" s="1"/>
  <c r="G119" i="11" s="1"/>
  <c r="G120" i="11" s="1"/>
  <c r="G121" i="11" s="1"/>
  <c r="G122" i="11" s="1"/>
  <c r="G123" i="11" s="1"/>
  <c r="G124" i="11" s="1"/>
  <c r="G125" i="11" s="1"/>
  <c r="G126" i="11" s="1"/>
  <c r="G127" i="11" s="1"/>
  <c r="G128" i="11" s="1"/>
  <c r="G129" i="11" s="1"/>
  <c r="G130" i="11" s="1"/>
  <c r="G131" i="11" s="1"/>
  <c r="G132" i="11" s="1"/>
  <c r="G133" i="11" s="1"/>
  <c r="G134" i="11" s="1"/>
  <c r="G135" i="11" s="1"/>
  <c r="G136" i="11" s="1"/>
  <c r="G137" i="11" s="1"/>
  <c r="G138" i="11" s="1"/>
  <c r="G139" i="11" s="1"/>
  <c r="G140" i="11" s="1"/>
  <c r="G141" i="11" s="1"/>
  <c r="G142" i="11" s="1"/>
  <c r="G143" i="11" s="1"/>
  <c r="G144" i="11" s="1"/>
  <c r="G145" i="11" s="1"/>
  <c r="G146" i="11" s="1"/>
  <c r="G147" i="11" s="1"/>
  <c r="G148" i="11" s="1"/>
  <c r="G149" i="11" s="1"/>
  <c r="G150" i="11" s="1"/>
  <c r="G151" i="11" s="1"/>
  <c r="G152" i="11" s="1"/>
  <c r="G153" i="11" s="1"/>
  <c r="G154" i="11" s="1"/>
  <c r="G155" i="11" s="1"/>
  <c r="G156" i="11" s="1"/>
  <c r="G157" i="11" s="1"/>
  <c r="G158" i="11" s="1"/>
  <c r="G159" i="11" s="1"/>
  <c r="G160" i="11" s="1"/>
  <c r="G161" i="11" s="1"/>
  <c r="G162" i="11" s="1"/>
  <c r="G163" i="11" s="1"/>
  <c r="G164" i="11" s="1"/>
  <c r="G165" i="11" s="1"/>
  <c r="G166" i="11" s="1"/>
  <c r="G167" i="11" s="1"/>
  <c r="G168" i="11" s="1"/>
  <c r="G169" i="11" s="1"/>
  <c r="G170" i="11" s="1"/>
  <c r="G171" i="11" s="1"/>
  <c r="G172" i="11" s="1"/>
  <c r="G173" i="11" s="1"/>
  <c r="G174" i="11" s="1"/>
  <c r="G175" i="11" s="1"/>
  <c r="G176" i="11" s="1"/>
  <c r="G177" i="11" s="1"/>
  <c r="G178" i="11" s="1"/>
  <c r="G179" i="11" s="1"/>
  <c r="G180" i="11" s="1"/>
  <c r="G181" i="11" s="1"/>
  <c r="G182" i="11" s="1"/>
  <c r="G183" i="11" s="1"/>
  <c r="G184" i="11" s="1"/>
  <c r="G185" i="11" s="1"/>
  <c r="G186" i="11" s="1"/>
  <c r="G187" i="11" s="1"/>
  <c r="G188" i="11" s="1"/>
  <c r="G189" i="11" s="1"/>
  <c r="G190" i="11" s="1"/>
  <c r="G191" i="11" s="1"/>
  <c r="G192" i="11" s="1"/>
  <c r="G193" i="11" s="1"/>
  <c r="G194" i="11" s="1"/>
  <c r="G195" i="11" s="1"/>
  <c r="G196" i="11" s="1"/>
  <c r="G197" i="11" s="1"/>
  <c r="G198" i="11" s="1"/>
  <c r="G199" i="11" s="1"/>
  <c r="G200" i="11" s="1"/>
  <c r="G201" i="11" s="1"/>
  <c r="G202" i="11" s="1"/>
  <c r="G203" i="11" s="1"/>
  <c r="G204" i="11" s="1"/>
  <c r="G205" i="11" s="1"/>
  <c r="G206" i="11" s="1"/>
  <c r="G207" i="11" s="1"/>
  <c r="G208" i="11" s="1"/>
  <c r="G209" i="11" s="1"/>
  <c r="G210" i="11" s="1"/>
  <c r="G211" i="11" s="1"/>
  <c r="G212" i="11" s="1"/>
  <c r="G213" i="11" s="1"/>
  <c r="G214" i="11" s="1"/>
  <c r="G215" i="11" s="1"/>
  <c r="G216" i="11" s="1"/>
  <c r="G217" i="11" s="1"/>
  <c r="G218" i="11" s="1"/>
  <c r="G219" i="11" s="1"/>
  <c r="G220" i="11" s="1"/>
  <c r="G221" i="11" s="1"/>
  <c r="G222" i="11" s="1"/>
  <c r="G223" i="11" s="1"/>
  <c r="G224" i="11" s="1"/>
  <c r="G225" i="11" s="1"/>
  <c r="G226" i="11" s="1"/>
  <c r="G227" i="11" s="1"/>
  <c r="G228" i="11" s="1"/>
  <c r="G229" i="11" s="1"/>
  <c r="G230" i="11" s="1"/>
  <c r="G231" i="11" s="1"/>
  <c r="G232" i="11" s="1"/>
  <c r="G233" i="11" s="1"/>
  <c r="G234" i="11" s="1"/>
  <c r="G235" i="11" s="1"/>
  <c r="G236" i="11" s="1"/>
  <c r="G237" i="11" s="1"/>
  <c r="G238" i="11" s="1"/>
  <c r="G239" i="11" s="1"/>
  <c r="G240" i="11" s="1"/>
  <c r="G241" i="11" s="1"/>
  <c r="G242" i="11" s="1"/>
  <c r="G243" i="11" s="1"/>
  <c r="G244" i="11" s="1"/>
  <c r="G245" i="11" s="1"/>
  <c r="G246" i="11" s="1"/>
  <c r="G247" i="11" s="1"/>
  <c r="G248" i="11" s="1"/>
  <c r="G249" i="11" s="1"/>
  <c r="G250" i="11" s="1"/>
  <c r="G251" i="11" s="1"/>
  <c r="G252" i="11" s="1"/>
  <c r="G253" i="11" s="1"/>
  <c r="G254" i="11" s="1"/>
  <c r="G255" i="11" s="1"/>
  <c r="G256" i="11" s="1"/>
  <c r="G257" i="11" s="1"/>
  <c r="G258" i="11" s="1"/>
  <c r="G259" i="11" s="1"/>
  <c r="G260" i="11" s="1"/>
  <c r="G261" i="11" s="1"/>
  <c r="G262" i="11" s="1"/>
  <c r="G263" i="11" s="1"/>
  <c r="G264" i="11" s="1"/>
  <c r="G265" i="11" s="1"/>
  <c r="G266" i="11" s="1"/>
  <c r="G267" i="11" s="1"/>
  <c r="G268" i="11" s="1"/>
  <c r="G269" i="11" s="1"/>
  <c r="G270" i="11" s="1"/>
  <c r="G271" i="11" s="1"/>
  <c r="G272" i="11" s="1"/>
  <c r="G273" i="11" s="1"/>
  <c r="G274" i="11" s="1"/>
  <c r="G275" i="11" s="1"/>
  <c r="G276" i="11" s="1"/>
  <c r="G277" i="11" s="1"/>
  <c r="G278" i="11" s="1"/>
  <c r="G279" i="11" s="1"/>
  <c r="G280" i="11" s="1"/>
  <c r="G281" i="11" s="1"/>
  <c r="G282" i="11" s="1"/>
  <c r="G283" i="11" s="1"/>
  <c r="G284" i="11" s="1"/>
  <c r="G285" i="11" s="1"/>
  <c r="G286" i="11" s="1"/>
  <c r="G287" i="11" s="1"/>
  <c r="G288" i="11" s="1"/>
  <c r="G289" i="11" s="1"/>
  <c r="G290" i="11" s="1"/>
  <c r="G291" i="11" s="1"/>
  <c r="G292" i="11" s="1"/>
  <c r="G293" i="11" s="1"/>
  <c r="G294" i="11" s="1"/>
  <c r="G295" i="11" s="1"/>
  <c r="G296" i="11" s="1"/>
  <c r="G297" i="11" s="1"/>
  <c r="G298" i="11" s="1"/>
  <c r="G299" i="11" s="1"/>
  <c r="G300" i="11" s="1"/>
  <c r="G301" i="11" s="1"/>
  <c r="G302" i="11" s="1"/>
  <c r="G303" i="11" s="1"/>
  <c r="G304" i="11" s="1"/>
  <c r="G305" i="11" s="1"/>
  <c r="G306" i="11" s="1"/>
  <c r="G307" i="11" s="1"/>
  <c r="G308" i="11" s="1"/>
  <c r="G309" i="11" s="1"/>
  <c r="G310" i="11" s="1"/>
  <c r="G311" i="11" s="1"/>
  <c r="G312" i="11" s="1"/>
  <c r="G313" i="11" s="1"/>
  <c r="G314" i="11" s="1"/>
  <c r="G315" i="11" s="1"/>
  <c r="G316" i="11" s="1"/>
  <c r="G317" i="11" s="1"/>
  <c r="G318" i="11" s="1"/>
  <c r="G319" i="11" s="1"/>
  <c r="G320" i="11" s="1"/>
  <c r="G321" i="11" s="1"/>
  <c r="G322" i="11" s="1"/>
  <c r="G323" i="11" s="1"/>
  <c r="G324" i="11" s="1"/>
  <c r="G325" i="11" s="1"/>
  <c r="G326" i="11" s="1"/>
  <c r="G327" i="11" s="1"/>
  <c r="G328" i="11" s="1"/>
  <c r="G329" i="11" s="1"/>
  <c r="G330" i="11" s="1"/>
  <c r="G331" i="11" s="1"/>
  <c r="G332" i="11" s="1"/>
  <c r="G333" i="11" s="1"/>
  <c r="G334" i="11" s="1"/>
  <c r="G335" i="11" s="1"/>
  <c r="G336" i="11" s="1"/>
  <c r="G337" i="11" s="1"/>
  <c r="G338" i="11" s="1"/>
  <c r="G339" i="11" s="1"/>
  <c r="G340" i="11" s="1"/>
  <c r="G341" i="11" s="1"/>
  <c r="G342" i="11" s="1"/>
  <c r="G343" i="11" s="1"/>
  <c r="G344" i="11" s="1"/>
  <c r="G345" i="11" s="1"/>
  <c r="G346" i="11" s="1"/>
  <c r="G347" i="11" s="1"/>
  <c r="G348" i="11" s="1"/>
  <c r="G349" i="11" s="1"/>
  <c r="G350" i="11" s="1"/>
  <c r="G351" i="11" s="1"/>
  <c r="G352" i="11" s="1"/>
  <c r="G353" i="11" s="1"/>
  <c r="G354" i="11" s="1"/>
  <c r="G355" i="11" s="1"/>
  <c r="G356" i="11" s="1"/>
  <c r="G357" i="11" s="1"/>
  <c r="G358" i="11" s="1"/>
  <c r="G359" i="11" s="1"/>
  <c r="G360" i="11" s="1"/>
  <c r="G361" i="11" s="1"/>
  <c r="G362" i="11" s="1"/>
  <c r="G363" i="11" s="1"/>
  <c r="G364" i="11" s="1"/>
  <c r="G365" i="11" s="1"/>
  <c r="G366" i="11" s="1"/>
  <c r="G367" i="11" s="1"/>
  <c r="G368" i="11" s="1"/>
  <c r="G369" i="11" s="1"/>
  <c r="G370" i="11" s="1"/>
  <c r="G371" i="11" s="1"/>
  <c r="G372" i="11" s="1"/>
  <c r="G373" i="11" s="1"/>
  <c r="G374" i="11" s="1"/>
  <c r="G375" i="11" s="1"/>
  <c r="G376" i="11" s="1"/>
  <c r="G377" i="11" s="1"/>
  <c r="G378" i="11" s="1"/>
  <c r="G379" i="11" s="1"/>
  <c r="G380" i="11" s="1"/>
  <c r="G381" i="11" s="1"/>
  <c r="G382" i="11" s="1"/>
  <c r="G383" i="11" s="1"/>
  <c r="G384" i="11" s="1"/>
  <c r="G385" i="11" s="1"/>
  <c r="G386" i="11" s="1"/>
  <c r="G387" i="11" s="1"/>
  <c r="G388" i="11" s="1"/>
  <c r="G389" i="11" s="1"/>
  <c r="G390" i="11" s="1"/>
  <c r="G391" i="11" s="1"/>
  <c r="G392" i="11" s="1"/>
  <c r="G393" i="11" s="1"/>
  <c r="G394" i="11" s="1"/>
  <c r="G395" i="11" s="1"/>
  <c r="G396" i="11" s="1"/>
  <c r="G397" i="11" s="1"/>
  <c r="G398" i="11" s="1"/>
  <c r="G399" i="11" s="1"/>
  <c r="G400" i="11" s="1"/>
  <c r="G401" i="11" s="1"/>
  <c r="G402" i="11" s="1"/>
  <c r="G403" i="11" s="1"/>
  <c r="G404" i="11" s="1"/>
  <c r="G405" i="11" s="1"/>
  <c r="G406" i="11" s="1"/>
  <c r="G407" i="11" s="1"/>
  <c r="G408" i="11" s="1"/>
  <c r="G409" i="11" s="1"/>
  <c r="G410" i="11" s="1"/>
  <c r="G411" i="11" s="1"/>
  <c r="G412" i="11" s="1"/>
  <c r="G413" i="11" s="1"/>
  <c r="G414" i="11" s="1"/>
  <c r="G415" i="11" s="1"/>
  <c r="G416" i="11" s="1"/>
  <c r="G417" i="11" s="1"/>
  <c r="G418" i="11" s="1"/>
  <c r="G419" i="11" s="1"/>
  <c r="G420" i="11" s="1"/>
  <c r="G421" i="11" s="1"/>
  <c r="G422" i="11" s="1"/>
  <c r="G423" i="11" s="1"/>
  <c r="G424" i="11" s="1"/>
  <c r="G425" i="11" s="1"/>
  <c r="G426" i="11" s="1"/>
  <c r="G427" i="11" s="1"/>
  <c r="G428" i="11" s="1"/>
  <c r="G429" i="11" s="1"/>
  <c r="G430" i="11" s="1"/>
  <c r="G431" i="11" s="1"/>
  <c r="G432" i="11" s="1"/>
  <c r="G433" i="11" s="1"/>
  <c r="G434" i="11" s="1"/>
  <c r="G435" i="11" s="1"/>
  <c r="G436" i="11" s="1"/>
  <c r="G437" i="11" s="1"/>
  <c r="G438" i="11" s="1"/>
  <c r="G439" i="11" s="1"/>
  <c r="G440" i="11" s="1"/>
  <c r="G441" i="11" s="1"/>
  <c r="G442" i="11" s="1"/>
  <c r="G443" i="11" s="1"/>
  <c r="G444" i="11" s="1"/>
  <c r="G445" i="11" s="1"/>
  <c r="G446" i="11" s="1"/>
  <c r="G447" i="11" s="1"/>
  <c r="G448" i="11" s="1"/>
  <c r="G449" i="11" s="1"/>
  <c r="G450" i="11" s="1"/>
  <c r="G451" i="11" s="1"/>
  <c r="G452" i="11" s="1"/>
  <c r="G453" i="11" s="1"/>
  <c r="G454" i="11" s="1"/>
  <c r="G455" i="11" s="1"/>
  <c r="G456" i="11" s="1"/>
  <c r="G457" i="11" s="1"/>
  <c r="G458" i="11" s="1"/>
  <c r="G459" i="11" s="1"/>
  <c r="G460" i="11" s="1"/>
  <c r="G461" i="11" s="1"/>
  <c r="G462" i="11" s="1"/>
  <c r="G463" i="11" s="1"/>
  <c r="G464" i="11" s="1"/>
  <c r="G465" i="11" s="1"/>
  <c r="G466" i="11" s="1"/>
  <c r="G467" i="11" s="1"/>
  <c r="G468" i="11" s="1"/>
  <c r="G469" i="11" s="1"/>
  <c r="G470" i="11" s="1"/>
  <c r="G471" i="11" s="1"/>
  <c r="G472" i="11" s="1"/>
  <c r="G473" i="11" s="1"/>
  <c r="G474" i="11" s="1"/>
  <c r="G475" i="11" s="1"/>
  <c r="G476" i="11" s="1"/>
  <c r="G477" i="11" s="1"/>
  <c r="G478" i="11" s="1"/>
  <c r="G479" i="11" s="1"/>
  <c r="G480" i="11" s="1"/>
  <c r="G481" i="11" s="1"/>
  <c r="G482" i="11" s="1"/>
  <c r="G483" i="11" s="1"/>
  <c r="G484" i="11" s="1"/>
  <c r="G485" i="11" s="1"/>
  <c r="G486" i="11" s="1"/>
  <c r="G487" i="11" s="1"/>
  <c r="G488" i="11" s="1"/>
  <c r="G489" i="11" s="1"/>
  <c r="G490" i="11" s="1"/>
  <c r="G491" i="11" s="1"/>
  <c r="G492" i="11" s="1"/>
  <c r="G493" i="11" s="1"/>
  <c r="G494" i="11" s="1"/>
  <c r="G495" i="11" s="1"/>
  <c r="G496" i="11" s="1"/>
  <c r="G497" i="11" s="1"/>
  <c r="G498" i="11" s="1"/>
  <c r="G499" i="11" s="1"/>
  <c r="G500" i="11" s="1"/>
  <c r="G501" i="11" s="1"/>
  <c r="G502" i="11" s="1"/>
  <c r="G503" i="11" s="1"/>
  <c r="G504" i="11" s="1"/>
  <c r="G505" i="11" s="1"/>
  <c r="G506" i="11" s="1"/>
  <c r="G507" i="11" s="1"/>
  <c r="G508" i="11" s="1"/>
  <c r="G509" i="11" s="1"/>
  <c r="G510" i="11" s="1"/>
  <c r="G511" i="11" s="1"/>
  <c r="G512" i="11" s="1"/>
  <c r="G513" i="11" s="1"/>
  <c r="G514" i="11" s="1"/>
  <c r="G515" i="11" s="1"/>
  <c r="G516" i="11" s="1"/>
  <c r="G517" i="11" s="1"/>
  <c r="G518" i="11" s="1"/>
  <c r="G519" i="11" s="1"/>
  <c r="G520" i="11" s="1"/>
  <c r="G521" i="11" s="1"/>
  <c r="G522" i="11" s="1"/>
  <c r="G523" i="11" s="1"/>
  <c r="G524" i="11" s="1"/>
  <c r="G525" i="11" s="1"/>
  <c r="G526" i="11" s="1"/>
  <c r="G527" i="11" s="1"/>
  <c r="G528" i="11" s="1"/>
  <c r="G529" i="11" s="1"/>
  <c r="G530" i="11" s="1"/>
  <c r="G531" i="11" s="1"/>
  <c r="G532" i="11" s="1"/>
  <c r="G533" i="11" s="1"/>
  <c r="G534" i="11" s="1"/>
  <c r="G535" i="11" s="1"/>
  <c r="G536" i="11" s="1"/>
  <c r="G537" i="11" s="1"/>
  <c r="G538" i="11" s="1"/>
  <c r="G539" i="11" s="1"/>
  <c r="G540" i="11" s="1"/>
  <c r="G541" i="11" s="1"/>
  <c r="G542" i="11" s="1"/>
  <c r="G543" i="11" s="1"/>
  <c r="G544" i="11" s="1"/>
  <c r="G545" i="11" s="1"/>
  <c r="G546" i="11" s="1"/>
  <c r="G547" i="11" s="1"/>
  <c r="G548" i="11" s="1"/>
  <c r="G549" i="11" s="1"/>
  <c r="G550" i="11" s="1"/>
  <c r="G551" i="11" s="1"/>
  <c r="G552" i="11" s="1"/>
  <c r="G553" i="11" s="1"/>
  <c r="G554" i="11" s="1"/>
  <c r="G555" i="11" s="1"/>
  <c r="G556" i="11" s="1"/>
  <c r="G557" i="11" s="1"/>
  <c r="G558" i="11" s="1"/>
  <c r="G559" i="11" s="1"/>
  <c r="G560" i="11" s="1"/>
  <c r="G561" i="11" s="1"/>
  <c r="G562" i="11" s="1"/>
  <c r="G563" i="11" s="1"/>
  <c r="G564" i="11" s="1"/>
  <c r="G565" i="11" s="1"/>
  <c r="G566" i="11" s="1"/>
  <c r="G567" i="11" s="1"/>
  <c r="G568" i="11" s="1"/>
  <c r="G569" i="11" s="1"/>
  <c r="G570" i="11" s="1"/>
  <c r="G571" i="11" s="1"/>
  <c r="G572" i="11" s="1"/>
  <c r="G573" i="11" s="1"/>
  <c r="G574" i="11" s="1"/>
  <c r="G575" i="11" s="1"/>
  <c r="G576" i="11" s="1"/>
  <c r="G577" i="11" s="1"/>
  <c r="G578" i="11" s="1"/>
  <c r="G579" i="11" s="1"/>
  <c r="G580" i="11" s="1"/>
  <c r="G581" i="11" s="1"/>
  <c r="G582" i="11" s="1"/>
  <c r="G583" i="11" s="1"/>
  <c r="G584" i="11" s="1"/>
  <c r="G585" i="11" s="1"/>
  <c r="G586" i="11" s="1"/>
  <c r="G587" i="11" s="1"/>
  <c r="G588" i="11" s="1"/>
  <c r="G589" i="11" s="1"/>
  <c r="G590" i="11" s="1"/>
  <c r="G591" i="11" s="1"/>
  <c r="G592" i="11" s="1"/>
  <c r="G593" i="11" s="1"/>
  <c r="G594" i="11" s="1"/>
  <c r="G595" i="11" s="1"/>
  <c r="G596" i="11" s="1"/>
  <c r="G597" i="11" s="1"/>
  <c r="G598" i="11" s="1"/>
  <c r="G599" i="11" s="1"/>
  <c r="G600" i="11" s="1"/>
  <c r="G601" i="11" s="1"/>
  <c r="G602" i="11" s="1"/>
  <c r="G603" i="11" s="1"/>
  <c r="G604" i="11" s="1"/>
  <c r="G605" i="11" s="1"/>
  <c r="G606" i="11" s="1"/>
  <c r="G607" i="11" s="1"/>
  <c r="G608" i="11" s="1"/>
  <c r="G609" i="11" s="1"/>
  <c r="G610" i="11" s="1"/>
  <c r="G611" i="11" s="1"/>
  <c r="G612" i="11" s="1"/>
  <c r="G613" i="11" s="1"/>
  <c r="G614" i="11" s="1"/>
  <c r="G615" i="11" s="1"/>
  <c r="G616" i="11" s="1"/>
  <c r="G617" i="11" s="1"/>
  <c r="G618" i="11" s="1"/>
  <c r="G619" i="11" s="1"/>
  <c r="G620" i="11" s="1"/>
  <c r="G621" i="11" s="1"/>
  <c r="G622" i="11" s="1"/>
  <c r="G623" i="11" s="1"/>
  <c r="G624" i="11" s="1"/>
  <c r="G625" i="11" s="1"/>
  <c r="G626" i="11" s="1"/>
  <c r="G627" i="11" s="1"/>
  <c r="G628" i="11" s="1"/>
  <c r="G629" i="11" s="1"/>
  <c r="G630" i="11" s="1"/>
  <c r="G631" i="11" s="1"/>
  <c r="G632" i="11" s="1"/>
  <c r="G633" i="11" s="1"/>
  <c r="G634" i="11" s="1"/>
  <c r="G635" i="11" s="1"/>
  <c r="G636" i="11" s="1"/>
  <c r="G637" i="11" s="1"/>
  <c r="G638" i="11" s="1"/>
  <c r="G639" i="11" s="1"/>
  <c r="G640" i="11" s="1"/>
  <c r="G641" i="11" s="1"/>
  <c r="G642" i="11" s="1"/>
  <c r="G643" i="11" s="1"/>
  <c r="G644" i="11" s="1"/>
  <c r="G645" i="11" s="1"/>
  <c r="G646" i="11" s="1"/>
  <c r="G647" i="11" s="1"/>
  <c r="G648" i="11" s="1"/>
  <c r="G649" i="11" s="1"/>
  <c r="G650" i="11" s="1"/>
  <c r="G651" i="11" s="1"/>
  <c r="G652" i="11" s="1"/>
  <c r="G653" i="11" s="1"/>
  <c r="G654" i="11" s="1"/>
  <c r="G655" i="11" s="1"/>
  <c r="G656" i="11" s="1"/>
  <c r="G657" i="11" s="1"/>
  <c r="G658" i="11" s="1"/>
  <c r="G659" i="11" s="1"/>
  <c r="G660" i="11" s="1"/>
  <c r="G661" i="11" s="1"/>
  <c r="G662" i="11" s="1"/>
  <c r="G663" i="11" s="1"/>
  <c r="G664" i="11" s="1"/>
  <c r="G665" i="11" s="1"/>
  <c r="G666" i="11" s="1"/>
  <c r="G667" i="11" s="1"/>
  <c r="G668" i="11" s="1"/>
  <c r="G669" i="11" s="1"/>
  <c r="G670" i="11" s="1"/>
  <c r="G671" i="11" s="1"/>
  <c r="G672" i="11" s="1"/>
  <c r="G673" i="11" s="1"/>
  <c r="G674" i="11" s="1"/>
  <c r="G675" i="11" s="1"/>
  <c r="G676" i="11" s="1"/>
  <c r="G677" i="11" s="1"/>
  <c r="G678" i="11" s="1"/>
  <c r="G679" i="11" s="1"/>
  <c r="G680" i="11" s="1"/>
  <c r="G681" i="11" s="1"/>
  <c r="G682" i="11" s="1"/>
  <c r="G683" i="11" s="1"/>
  <c r="G684" i="11" s="1"/>
  <c r="G685" i="11" s="1"/>
  <c r="G686" i="11" s="1"/>
  <c r="G687" i="11" s="1"/>
  <c r="G688" i="11" s="1"/>
  <c r="G689" i="11" s="1"/>
  <c r="G690" i="11" s="1"/>
  <c r="G691" i="11" s="1"/>
  <c r="G692" i="11" s="1"/>
  <c r="G693" i="11" s="1"/>
  <c r="G694" i="11" s="1"/>
  <c r="G695" i="11" s="1"/>
  <c r="G696" i="11" s="1"/>
  <c r="G697" i="11" s="1"/>
  <c r="G698" i="11" s="1"/>
  <c r="G699" i="11" s="1"/>
  <c r="G700" i="11" s="1"/>
  <c r="G701" i="11" s="1"/>
  <c r="G702" i="11" s="1"/>
  <c r="G703" i="11" s="1"/>
  <c r="G704" i="11" s="1"/>
  <c r="G705" i="11" s="1"/>
  <c r="G706" i="11" s="1"/>
  <c r="G707" i="11" s="1"/>
  <c r="G708" i="11" s="1"/>
  <c r="G709" i="11" s="1"/>
  <c r="G710" i="11" s="1"/>
  <c r="G711" i="11" s="1"/>
  <c r="G712" i="11" s="1"/>
  <c r="G713" i="11" s="1"/>
  <c r="G714" i="11" s="1"/>
  <c r="G715" i="11" s="1"/>
  <c r="G716" i="11" s="1"/>
  <c r="G717" i="11" s="1"/>
  <c r="G718" i="11" s="1"/>
  <c r="G719" i="11" s="1"/>
  <c r="G720" i="11" s="1"/>
  <c r="G721" i="11" s="1"/>
  <c r="G722" i="11" s="1"/>
  <c r="G723" i="11" s="1"/>
  <c r="G724" i="11" s="1"/>
  <c r="G725" i="11" s="1"/>
  <c r="G726" i="11" s="1"/>
  <c r="G727" i="11" s="1"/>
  <c r="G728" i="11" s="1"/>
  <c r="G729" i="11" s="1"/>
  <c r="G730" i="11" s="1"/>
  <c r="G731" i="11" s="1"/>
  <c r="G732" i="11" s="1"/>
  <c r="G733" i="11" s="1"/>
  <c r="G734" i="11" s="1"/>
  <c r="G735" i="11" s="1"/>
  <c r="G736" i="11" s="1"/>
  <c r="G737" i="11" s="1"/>
  <c r="G738" i="11" s="1"/>
  <c r="G739" i="11" s="1"/>
  <c r="G740" i="11" s="1"/>
  <c r="G741" i="11" s="1"/>
  <c r="G742" i="11" s="1"/>
  <c r="G743" i="11" s="1"/>
  <c r="G744" i="11" s="1"/>
  <c r="G745" i="11" s="1"/>
  <c r="G746" i="11" s="1"/>
  <c r="G747" i="11" s="1"/>
  <c r="G748" i="11" s="1"/>
  <c r="G749" i="11" s="1"/>
  <c r="G750" i="11" s="1"/>
  <c r="G751" i="11" s="1"/>
  <c r="G752" i="11" s="1"/>
  <c r="G753" i="11" s="1"/>
  <c r="G754" i="11" s="1"/>
  <c r="G755" i="11" s="1"/>
  <c r="G756" i="11" s="1"/>
  <c r="G757" i="11" s="1"/>
  <c r="G758" i="11" s="1"/>
  <c r="G759" i="11" s="1"/>
  <c r="G760" i="11" s="1"/>
  <c r="G761" i="11" s="1"/>
  <c r="G762" i="11" s="1"/>
  <c r="G763" i="11" s="1"/>
  <c r="G764" i="11" s="1"/>
  <c r="G765" i="11" s="1"/>
  <c r="G766" i="11" s="1"/>
  <c r="G767" i="11" s="1"/>
  <c r="G768" i="11" s="1"/>
  <c r="G769" i="11" s="1"/>
  <c r="G770" i="11" s="1"/>
  <c r="G771" i="11" s="1"/>
  <c r="G772" i="11" s="1"/>
  <c r="G773" i="11" s="1"/>
  <c r="G774" i="11" s="1"/>
  <c r="G775" i="11" s="1"/>
  <c r="G776" i="11" s="1"/>
  <c r="G777" i="11" s="1"/>
  <c r="G778" i="11" s="1"/>
  <c r="G779" i="11" s="1"/>
  <c r="G780" i="11" s="1"/>
  <c r="G781" i="11" s="1"/>
  <c r="G782" i="11" s="1"/>
  <c r="G783" i="11" s="1"/>
  <c r="G784" i="11" s="1"/>
  <c r="G785" i="11" s="1"/>
  <c r="G786" i="11" s="1"/>
  <c r="G787" i="11" s="1"/>
  <c r="G788" i="11" s="1"/>
  <c r="G789" i="11" s="1"/>
  <c r="G790" i="11" s="1"/>
  <c r="G791" i="11" s="1"/>
  <c r="G792" i="11" s="1"/>
  <c r="G793" i="11" s="1"/>
  <c r="G794" i="11" s="1"/>
  <c r="G795" i="11" s="1"/>
  <c r="G796" i="11" s="1"/>
  <c r="G797" i="11" s="1"/>
  <c r="G798" i="11" s="1"/>
  <c r="G799" i="11" s="1"/>
  <c r="G800" i="11" s="1"/>
  <c r="G801" i="11" s="1"/>
  <c r="G802" i="11" s="1"/>
  <c r="G803" i="11" s="1"/>
  <c r="G804" i="11" s="1"/>
  <c r="G805" i="11" s="1"/>
  <c r="G806" i="11" s="1"/>
  <c r="G807" i="11" s="1"/>
  <c r="G808" i="11" s="1"/>
  <c r="G809" i="11" s="1"/>
  <c r="G810" i="11" s="1"/>
  <c r="G811" i="11" s="1"/>
  <c r="G812" i="11" s="1"/>
  <c r="G813" i="11" s="1"/>
  <c r="G814" i="11" s="1"/>
  <c r="G815" i="11" s="1"/>
  <c r="G816" i="11" s="1"/>
  <c r="G817" i="11" s="1"/>
  <c r="G818" i="11" s="1"/>
  <c r="G819" i="11" s="1"/>
  <c r="G820" i="11" s="1"/>
  <c r="G821" i="11" s="1"/>
  <c r="G822" i="11" s="1"/>
  <c r="G823" i="11" s="1"/>
  <c r="G824" i="11" s="1"/>
  <c r="G825" i="11" s="1"/>
  <c r="G826" i="11" s="1"/>
  <c r="G827" i="11" s="1"/>
  <c r="G828" i="11" s="1"/>
  <c r="G829" i="11" s="1"/>
  <c r="G830" i="11" s="1"/>
  <c r="G831" i="11" s="1"/>
  <c r="G832" i="11" s="1"/>
  <c r="G833" i="11" s="1"/>
  <c r="G834" i="11" s="1"/>
  <c r="G835" i="11" s="1"/>
  <c r="G836" i="11" s="1"/>
  <c r="G837" i="11" s="1"/>
  <c r="G838" i="11" s="1"/>
  <c r="G839" i="11" s="1"/>
  <c r="G840" i="11" s="1"/>
  <c r="G841" i="11" s="1"/>
  <c r="G842" i="11" s="1"/>
  <c r="G843" i="11" s="1"/>
  <c r="G844" i="11" s="1"/>
  <c r="G845" i="11" s="1"/>
  <c r="G846" i="11" s="1"/>
  <c r="G847" i="11" s="1"/>
  <c r="G848" i="11" s="1"/>
  <c r="G849" i="11" s="1"/>
  <c r="G850" i="11" s="1"/>
  <c r="G851" i="11" s="1"/>
  <c r="G852" i="11" s="1"/>
  <c r="G853" i="11" s="1"/>
  <c r="G854" i="11" s="1"/>
  <c r="G855" i="11" s="1"/>
  <c r="G856" i="11" s="1"/>
  <c r="G857" i="11" s="1"/>
  <c r="G858" i="11" s="1"/>
  <c r="G859" i="11" s="1"/>
  <c r="G860" i="11" s="1"/>
  <c r="G861" i="11" s="1"/>
  <c r="G862" i="11" s="1"/>
  <c r="G863" i="11" s="1"/>
  <c r="G864" i="11" s="1"/>
  <c r="G865" i="11" s="1"/>
  <c r="G866" i="11" s="1"/>
  <c r="G867" i="11" s="1"/>
  <c r="G868" i="11" s="1"/>
  <c r="G869" i="11" s="1"/>
  <c r="G870" i="11" s="1"/>
  <c r="G871" i="11" s="1"/>
  <c r="G872" i="11" s="1"/>
  <c r="G873" i="11" s="1"/>
  <c r="G874" i="11" s="1"/>
  <c r="G875" i="11" s="1"/>
  <c r="G876" i="11" s="1"/>
  <c r="G877" i="11" s="1"/>
  <c r="G878" i="11" s="1"/>
  <c r="G879" i="11" s="1"/>
  <c r="G880" i="11" s="1"/>
  <c r="G881" i="11" s="1"/>
  <c r="G882" i="11" s="1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F2157" i="6"/>
  <c r="F2158" i="6"/>
  <c r="F2159" i="6"/>
  <c r="F2160" i="6"/>
  <c r="F2161" i="6"/>
  <c r="F2162" i="6"/>
  <c r="F2163" i="6"/>
  <c r="F2164" i="6"/>
  <c r="F2165" i="6"/>
  <c r="F2166" i="6"/>
  <c r="F2167" i="6"/>
  <c r="F2168" i="6"/>
  <c r="F2169" i="6"/>
  <c r="F2170" i="6"/>
  <c r="F2171" i="6"/>
  <c r="F2172" i="6"/>
  <c r="F2173" i="6"/>
  <c r="F2174" i="6"/>
  <c r="F2175" i="6"/>
  <c r="F2176" i="6"/>
  <c r="F2177" i="6"/>
  <c r="F2178" i="6"/>
  <c r="F2179" i="6"/>
  <c r="F2180" i="6"/>
  <c r="F2181" i="6"/>
  <c r="F2182" i="6"/>
  <c r="F2183" i="6"/>
  <c r="F2184" i="6"/>
  <c r="F2185" i="6"/>
  <c r="F2186" i="6"/>
  <c r="F2187" i="6"/>
  <c r="F2188" i="6"/>
  <c r="F2189" i="6"/>
  <c r="F2190" i="6"/>
  <c r="F2191" i="6"/>
  <c r="F2192" i="6"/>
  <c r="F2193" i="6"/>
  <c r="F2194" i="6"/>
  <c r="F2195" i="6"/>
  <c r="F2196" i="6"/>
  <c r="F2197" i="6"/>
  <c r="F2198" i="6"/>
  <c r="F2199" i="6"/>
  <c r="F2200" i="6"/>
  <c r="F2201" i="6"/>
  <c r="F2202" i="6"/>
  <c r="F2203" i="6"/>
  <c r="F2204" i="6"/>
  <c r="F2205" i="6"/>
  <c r="F2206" i="6"/>
  <c r="F2207" i="6"/>
  <c r="F2208" i="6"/>
  <c r="F2209" i="6"/>
  <c r="F2210" i="6"/>
  <c r="F2211" i="6"/>
  <c r="F2212" i="6"/>
  <c r="F2213" i="6"/>
  <c r="F2214" i="6"/>
  <c r="F2215" i="6"/>
  <c r="F2216" i="6"/>
  <c r="F2217" i="6"/>
  <c r="F2218" i="6"/>
  <c r="F2219" i="6"/>
  <c r="F2220" i="6"/>
  <c r="F2221" i="6"/>
  <c r="F2222" i="6"/>
  <c r="F2223" i="6"/>
  <c r="F2224" i="6"/>
  <c r="F2225" i="6"/>
  <c r="F2226" i="6"/>
  <c r="F2227" i="6"/>
  <c r="F2228" i="6"/>
  <c r="F2229" i="6"/>
  <c r="F2230" i="6"/>
  <c r="F2231" i="6"/>
  <c r="F2232" i="6"/>
  <c r="F2233" i="6"/>
  <c r="F2234" i="6"/>
  <c r="F2235" i="6"/>
  <c r="F2236" i="6"/>
  <c r="F2237" i="6"/>
  <c r="F2238" i="6"/>
  <c r="F2239" i="6"/>
  <c r="F2240" i="6"/>
  <c r="F2241" i="6"/>
  <c r="F2242" i="6"/>
  <c r="F2243" i="6"/>
  <c r="F2244" i="6"/>
  <c r="F2245" i="6"/>
  <c r="F2246" i="6"/>
  <c r="F2247" i="6"/>
  <c r="F2248" i="6"/>
  <c r="F2249" i="6"/>
  <c r="F2250" i="6"/>
  <c r="F2251" i="6"/>
  <c r="F2252" i="6"/>
  <c r="F2253" i="6"/>
  <c r="F2254" i="6"/>
  <c r="F2255" i="6"/>
  <c r="F2256" i="6"/>
  <c r="F2257" i="6"/>
  <c r="F2258" i="6"/>
  <c r="F2259" i="6"/>
  <c r="F2260" i="6"/>
  <c r="F2261" i="6"/>
  <c r="F2262" i="6"/>
  <c r="F2263" i="6"/>
  <c r="F2264" i="6"/>
  <c r="F2265" i="6"/>
  <c r="F2266" i="6"/>
  <c r="F2267" i="6"/>
  <c r="F2268" i="6"/>
  <c r="F2269" i="6"/>
  <c r="F2270" i="6"/>
  <c r="F2271" i="6"/>
  <c r="F2272" i="6"/>
  <c r="F2273" i="6"/>
  <c r="F2274" i="6"/>
  <c r="F2275" i="6"/>
  <c r="F2276" i="6"/>
  <c r="F2277" i="6"/>
  <c r="F2278" i="6"/>
  <c r="F2279" i="6"/>
  <c r="F2280" i="6"/>
  <c r="F2281" i="6"/>
  <c r="F2282" i="6"/>
  <c r="F2283" i="6"/>
  <c r="F2284" i="6"/>
  <c r="F2285" i="6"/>
  <c r="F2286" i="6"/>
  <c r="F2287" i="6"/>
  <c r="F2288" i="6"/>
  <c r="F2289" i="6"/>
  <c r="F2290" i="6"/>
  <c r="F2291" i="6"/>
  <c r="F2292" i="6"/>
  <c r="F2293" i="6"/>
  <c r="F2294" i="6"/>
  <c r="F2295" i="6"/>
  <c r="F2296" i="6"/>
  <c r="F2297" i="6"/>
  <c r="F2298" i="6"/>
  <c r="F2299" i="6"/>
  <c r="F2300" i="6"/>
  <c r="F2301" i="6"/>
  <c r="F2302" i="6"/>
  <c r="F2303" i="6"/>
  <c r="F2304" i="6"/>
  <c r="F2305" i="6"/>
  <c r="F2306" i="6"/>
  <c r="F2307" i="6"/>
  <c r="F2308" i="6"/>
  <c r="F2309" i="6"/>
  <c r="F2310" i="6"/>
  <c r="F2311" i="6"/>
  <c r="F2312" i="6"/>
  <c r="F2313" i="6"/>
  <c r="F2314" i="6"/>
  <c r="F2315" i="6"/>
  <c r="F2316" i="6"/>
  <c r="F2317" i="6"/>
  <c r="F2318" i="6"/>
  <c r="F2319" i="6"/>
  <c r="F2320" i="6"/>
  <c r="F2321" i="6"/>
  <c r="F2322" i="6"/>
  <c r="F2323" i="6"/>
  <c r="F2324" i="6"/>
  <c r="F2325" i="6"/>
  <c r="F2326" i="6"/>
  <c r="F2327" i="6"/>
  <c r="F2328" i="6"/>
  <c r="F2329" i="6"/>
  <c r="F2330" i="6"/>
  <c r="F2331" i="6"/>
  <c r="F2332" i="6"/>
  <c r="F2333" i="6"/>
  <c r="F2334" i="6"/>
  <c r="F2335" i="6"/>
  <c r="F2336" i="6"/>
  <c r="F2337" i="6"/>
  <c r="F2338" i="6"/>
  <c r="F2339" i="6"/>
  <c r="F2340" i="6"/>
  <c r="F2341" i="6"/>
  <c r="F2342" i="6"/>
  <c r="F2343" i="6"/>
  <c r="F2344" i="6"/>
  <c r="F2345" i="6"/>
  <c r="F2346" i="6"/>
  <c r="F2347" i="6"/>
  <c r="F2348" i="6"/>
  <c r="F2349" i="6"/>
  <c r="F2350" i="6"/>
  <c r="F2351" i="6"/>
  <c r="F2352" i="6"/>
  <c r="F2353" i="6"/>
  <c r="F2354" i="6"/>
  <c r="F2355" i="6"/>
  <c r="F2356" i="6"/>
  <c r="F2357" i="6"/>
  <c r="F2358" i="6"/>
  <c r="F2359" i="6"/>
  <c r="F2360" i="6"/>
  <c r="F2361" i="6"/>
  <c r="F2362" i="6"/>
  <c r="F2363" i="6"/>
  <c r="F2364" i="6"/>
  <c r="F2365" i="6"/>
  <c r="F2366" i="6"/>
  <c r="F2367" i="6"/>
  <c r="F2368" i="6"/>
  <c r="F2369" i="6"/>
  <c r="F2370" i="6"/>
  <c r="F2371" i="6"/>
  <c r="F2372" i="6"/>
  <c r="F2373" i="6"/>
  <c r="F2374" i="6"/>
  <c r="F2375" i="6"/>
  <c r="F2376" i="6"/>
  <c r="F2377" i="6"/>
  <c r="F2378" i="6"/>
  <c r="F2379" i="6"/>
  <c r="F2380" i="6"/>
  <c r="F2381" i="6"/>
  <c r="F2382" i="6"/>
  <c r="F2383" i="6"/>
  <c r="F2384" i="6"/>
  <c r="F2385" i="6"/>
  <c r="F2386" i="6"/>
  <c r="F2387" i="6"/>
  <c r="F2388" i="6"/>
  <c r="F2389" i="6"/>
  <c r="F2390" i="6"/>
  <c r="F2391" i="6"/>
  <c r="F2392" i="6"/>
  <c r="F2393" i="6"/>
  <c r="F2394" i="6"/>
  <c r="F2395" i="6"/>
  <c r="F2396" i="6"/>
  <c r="F2397" i="6"/>
  <c r="F2398" i="6"/>
  <c r="F2399" i="6"/>
  <c r="F2400" i="6"/>
  <c r="F2401" i="6"/>
  <c r="F2402" i="6"/>
  <c r="F2403" i="6"/>
  <c r="F2404" i="6"/>
  <c r="F2405" i="6"/>
  <c r="F2406" i="6"/>
  <c r="F2407" i="6"/>
  <c r="F2408" i="6"/>
  <c r="F2409" i="6"/>
  <c r="F2410" i="6"/>
  <c r="F2411" i="6"/>
  <c r="F2412" i="6"/>
  <c r="F2413" i="6"/>
  <c r="F2414" i="6"/>
  <c r="F2415" i="6"/>
  <c r="F2416" i="6"/>
  <c r="F2417" i="6"/>
  <c r="F2418" i="6"/>
  <c r="F2419" i="6"/>
  <c r="F2420" i="6"/>
  <c r="F2421" i="6"/>
  <c r="F2422" i="6"/>
  <c r="F2423" i="6"/>
  <c r="F2424" i="6"/>
  <c r="F2425" i="6"/>
  <c r="F2426" i="6"/>
  <c r="F2427" i="6"/>
  <c r="F2428" i="6"/>
  <c r="F2429" i="6"/>
  <c r="F2430" i="6"/>
  <c r="F2431" i="6"/>
  <c r="F2432" i="6"/>
  <c r="F2433" i="6"/>
  <c r="F2434" i="6"/>
  <c r="F2435" i="6"/>
  <c r="F2436" i="6"/>
  <c r="F2437" i="6"/>
  <c r="F2438" i="6"/>
  <c r="F2439" i="6"/>
  <c r="F2440" i="6"/>
  <c r="F2441" i="6"/>
  <c r="F2442" i="6"/>
  <c r="F2443" i="6"/>
  <c r="F2444" i="6"/>
  <c r="F2445" i="6"/>
  <c r="F2446" i="6"/>
  <c r="F2447" i="6"/>
  <c r="F2448" i="6"/>
  <c r="F2449" i="6"/>
  <c r="F2450" i="6"/>
  <c r="F2451" i="6"/>
  <c r="F2452" i="6"/>
  <c r="F2453" i="6"/>
  <c r="F2454" i="6"/>
  <c r="F2455" i="6"/>
  <c r="F2456" i="6"/>
  <c r="F2457" i="6"/>
  <c r="F2458" i="6"/>
  <c r="F2459" i="6"/>
  <c r="F2460" i="6"/>
  <c r="F2461" i="6"/>
  <c r="F2462" i="6"/>
  <c r="F2463" i="6"/>
  <c r="F2464" i="6"/>
  <c r="F2465" i="6"/>
  <c r="F2466" i="6"/>
  <c r="F2467" i="6"/>
  <c r="F2468" i="6"/>
  <c r="F2469" i="6"/>
  <c r="F2470" i="6"/>
  <c r="F2471" i="6"/>
  <c r="F2472" i="6"/>
  <c r="F2473" i="6"/>
  <c r="F2474" i="6"/>
  <c r="F2475" i="6"/>
  <c r="F2476" i="6"/>
  <c r="F2477" i="6"/>
  <c r="F2478" i="6"/>
  <c r="F2479" i="6"/>
  <c r="F2480" i="6"/>
  <c r="F2481" i="6"/>
  <c r="F2482" i="6"/>
  <c r="F2483" i="6"/>
  <c r="F2484" i="6"/>
  <c r="F2485" i="6"/>
  <c r="F2486" i="6"/>
  <c r="F2487" i="6"/>
  <c r="F2488" i="6"/>
  <c r="F2489" i="6"/>
  <c r="F2490" i="6"/>
  <c r="F2491" i="6"/>
  <c r="F2492" i="6"/>
  <c r="F2493" i="6"/>
  <c r="F2494" i="6"/>
  <c r="F2495" i="6"/>
  <c r="F2496" i="6"/>
  <c r="F2497" i="6"/>
  <c r="F2498" i="6"/>
  <c r="F2499" i="6"/>
  <c r="F2500" i="6"/>
  <c r="F2501" i="6"/>
  <c r="F2502" i="6"/>
  <c r="F2503" i="6"/>
  <c r="F2504" i="6"/>
  <c r="F2505" i="6"/>
  <c r="F2506" i="6"/>
  <c r="F2507" i="6"/>
  <c r="F2508" i="6"/>
  <c r="F2509" i="6"/>
  <c r="F2510" i="6"/>
  <c r="F2511" i="6"/>
  <c r="F2512" i="6"/>
  <c r="F2513" i="6"/>
  <c r="F2514" i="6"/>
  <c r="F2515" i="6"/>
  <c r="F2516" i="6"/>
  <c r="F2517" i="6"/>
  <c r="F2518" i="6"/>
  <c r="F2519" i="6"/>
  <c r="F2520" i="6"/>
  <c r="F2521" i="6"/>
  <c r="F2522" i="6"/>
  <c r="F2523" i="6"/>
  <c r="F2524" i="6"/>
  <c r="F2525" i="6"/>
  <c r="F2526" i="6"/>
  <c r="F2527" i="6"/>
  <c r="F2528" i="6"/>
  <c r="F2529" i="6"/>
  <c r="F2530" i="6"/>
  <c r="F2531" i="6"/>
  <c r="F2532" i="6"/>
  <c r="F2533" i="6"/>
  <c r="F2534" i="6"/>
  <c r="F2535" i="6"/>
  <c r="F2536" i="6"/>
  <c r="F2537" i="6"/>
  <c r="F2538" i="6"/>
  <c r="F2539" i="6"/>
  <c r="F2540" i="6"/>
  <c r="F2541" i="6"/>
  <c r="F2542" i="6"/>
  <c r="F2543" i="6"/>
  <c r="F2544" i="6"/>
  <c r="F2545" i="6"/>
  <c r="F2546" i="6"/>
  <c r="F2547" i="6"/>
  <c r="F2548" i="6"/>
  <c r="F2549" i="6"/>
  <c r="F2550" i="6"/>
  <c r="F2551" i="6"/>
  <c r="F2552" i="6"/>
  <c r="F2553" i="6"/>
  <c r="F2554" i="6"/>
  <c r="F2555" i="6"/>
  <c r="F2556" i="6"/>
  <c r="F2557" i="6"/>
  <c r="F2558" i="6"/>
  <c r="F2559" i="6"/>
  <c r="F2560" i="6"/>
  <c r="F2561" i="6"/>
  <c r="F2562" i="6"/>
  <c r="F2563" i="6"/>
  <c r="F2564" i="6"/>
  <c r="F2565" i="6"/>
  <c r="F2566" i="6"/>
  <c r="F2567" i="6"/>
  <c r="F2568" i="6"/>
  <c r="F2569" i="6"/>
  <c r="F2570" i="6"/>
  <c r="F2571" i="6"/>
  <c r="F2572" i="6"/>
  <c r="F2573" i="6"/>
  <c r="F2574" i="6"/>
  <c r="F2575" i="6"/>
  <c r="F2576" i="6"/>
  <c r="F2577" i="6"/>
  <c r="F2578" i="6"/>
  <c r="F2579" i="6"/>
  <c r="F2580" i="6"/>
  <c r="F2581" i="6"/>
  <c r="F2582" i="6"/>
  <c r="F2583" i="6"/>
  <c r="F2584" i="6"/>
  <c r="F2585" i="6"/>
  <c r="F2586" i="6"/>
  <c r="F2587" i="6"/>
  <c r="F2588" i="6"/>
  <c r="F2589" i="6"/>
  <c r="F2590" i="6"/>
  <c r="F2591" i="6"/>
  <c r="F2592" i="6"/>
  <c r="F2593" i="6"/>
  <c r="F2594" i="6"/>
  <c r="F2595" i="6"/>
  <c r="F2596" i="6"/>
  <c r="F2597" i="6"/>
  <c r="F2598" i="6"/>
  <c r="F2599" i="6"/>
  <c r="F2600" i="6"/>
  <c r="F2601" i="6"/>
  <c r="F2602" i="6"/>
  <c r="F2603" i="6"/>
  <c r="F2604" i="6"/>
  <c r="F2605" i="6"/>
  <c r="F2606" i="6"/>
  <c r="F2607" i="6"/>
  <c r="F2608" i="6"/>
  <c r="F2609" i="6"/>
  <c r="F2610" i="6"/>
  <c r="F2611" i="6"/>
  <c r="F2612" i="6"/>
  <c r="F2613" i="6"/>
  <c r="F2614" i="6"/>
  <c r="F2615" i="6"/>
  <c r="F2616" i="6"/>
  <c r="F2617" i="6"/>
  <c r="F2618" i="6"/>
  <c r="F2619" i="6"/>
  <c r="F2620" i="6"/>
  <c r="F2621" i="6"/>
  <c r="F2622" i="6"/>
  <c r="F2623" i="6"/>
  <c r="F2624" i="6"/>
  <c r="F2625" i="6"/>
  <c r="F2626" i="6"/>
  <c r="F2627" i="6"/>
  <c r="F2628" i="6"/>
  <c r="F2629" i="6"/>
  <c r="F2630" i="6"/>
  <c r="F2631" i="6"/>
  <c r="F2632" i="6"/>
  <c r="F2633" i="6"/>
  <c r="F2634" i="6"/>
  <c r="F2635" i="6"/>
  <c r="F2636" i="6"/>
  <c r="F2637" i="6"/>
  <c r="F2638" i="6"/>
  <c r="F2639" i="6"/>
  <c r="F2640" i="6"/>
  <c r="F2641" i="6"/>
  <c r="F2642" i="6"/>
  <c r="F2643" i="6"/>
  <c r="F2644" i="6"/>
  <c r="F2645" i="6"/>
  <c r="F2646" i="6"/>
  <c r="F2647" i="6"/>
  <c r="F2648" i="6"/>
  <c r="F2649" i="6"/>
  <c r="F2650" i="6"/>
  <c r="F2651" i="6"/>
  <c r="F2652" i="6"/>
  <c r="F2653" i="6"/>
  <c r="F2654" i="6"/>
  <c r="F2655" i="6"/>
  <c r="F2656" i="6"/>
  <c r="F2657" i="6"/>
  <c r="F2658" i="6"/>
  <c r="F2659" i="6"/>
  <c r="F2660" i="6"/>
  <c r="F2661" i="6"/>
  <c r="F2662" i="6"/>
  <c r="F2663" i="6"/>
  <c r="F2664" i="6"/>
  <c r="F2665" i="6"/>
  <c r="F2666" i="6"/>
  <c r="F2667" i="6"/>
  <c r="F2668" i="6"/>
  <c r="F2669" i="6"/>
  <c r="F2670" i="6"/>
  <c r="F2671" i="6"/>
  <c r="F2672" i="6"/>
  <c r="F2673" i="6"/>
  <c r="F2674" i="6"/>
  <c r="F2675" i="6"/>
  <c r="F2676" i="6"/>
  <c r="F2677" i="6"/>
  <c r="F2678" i="6"/>
  <c r="F2679" i="6"/>
  <c r="F2680" i="6"/>
  <c r="F2681" i="6"/>
  <c r="F2682" i="6"/>
  <c r="F2683" i="6"/>
  <c r="F2684" i="6"/>
  <c r="F2685" i="6"/>
  <c r="F2686" i="6"/>
  <c r="F2687" i="6"/>
  <c r="F2688" i="6"/>
  <c r="F2689" i="6"/>
  <c r="F2690" i="6"/>
  <c r="F2691" i="6"/>
  <c r="F2692" i="6"/>
  <c r="F2693" i="6"/>
  <c r="F2694" i="6"/>
  <c r="F2695" i="6"/>
  <c r="F2696" i="6"/>
  <c r="F2697" i="6"/>
  <c r="F2698" i="6"/>
  <c r="F2699" i="6"/>
  <c r="F2700" i="6"/>
  <c r="F2701" i="6"/>
  <c r="F2702" i="6"/>
  <c r="F2703" i="6"/>
  <c r="F2704" i="6"/>
  <c r="F2705" i="6"/>
  <c r="F2706" i="6"/>
  <c r="F2707" i="6"/>
  <c r="F2708" i="6"/>
  <c r="F2709" i="6"/>
  <c r="F2710" i="6"/>
  <c r="F2711" i="6"/>
  <c r="F2712" i="6"/>
  <c r="F2713" i="6"/>
  <c r="F2714" i="6"/>
  <c r="F2715" i="6"/>
  <c r="F2716" i="6"/>
  <c r="F2717" i="6"/>
  <c r="F2718" i="6"/>
  <c r="F2719" i="6"/>
  <c r="F2720" i="6"/>
  <c r="F2721" i="6"/>
  <c r="F2722" i="6"/>
  <c r="F2723" i="6"/>
  <c r="F2724" i="6"/>
  <c r="F2725" i="6"/>
  <c r="F2726" i="6"/>
  <c r="F2727" i="6"/>
  <c r="F2728" i="6"/>
  <c r="F2729" i="6"/>
  <c r="F2730" i="6"/>
  <c r="F2731" i="6"/>
  <c r="F2732" i="6"/>
  <c r="F2733" i="6"/>
  <c r="F2734" i="6"/>
  <c r="F2735" i="6"/>
  <c r="F2736" i="6"/>
  <c r="F2737" i="6"/>
  <c r="F2738" i="6"/>
  <c r="F2739" i="6"/>
  <c r="F2740" i="6"/>
  <c r="F2741" i="6"/>
  <c r="F2742" i="6"/>
  <c r="F2743" i="6"/>
  <c r="F2744" i="6"/>
  <c r="F2745" i="6"/>
  <c r="F2746" i="6"/>
  <c r="F2747" i="6"/>
  <c r="F2748" i="6"/>
  <c r="F2749" i="6"/>
  <c r="F2750" i="6"/>
  <c r="F2751" i="6"/>
  <c r="F2752" i="6"/>
  <c r="F2753" i="6"/>
  <c r="F2754" i="6"/>
  <c r="F2755" i="6"/>
  <c r="F2756" i="6"/>
  <c r="F2757" i="6"/>
  <c r="F2758" i="6"/>
  <c r="F2759" i="6"/>
  <c r="F2760" i="6"/>
  <c r="F2761" i="6"/>
  <c r="F2762" i="6"/>
  <c r="F2763" i="6"/>
  <c r="F2764" i="6"/>
  <c r="F2765" i="6"/>
  <c r="F2766" i="6"/>
  <c r="F2767" i="6"/>
  <c r="F2768" i="6"/>
  <c r="F2769" i="6"/>
  <c r="F2770" i="6"/>
  <c r="F2771" i="6"/>
  <c r="F2772" i="6"/>
  <c r="F2773" i="6"/>
  <c r="F2774" i="6"/>
  <c r="F2775" i="6"/>
  <c r="F2776" i="6"/>
  <c r="F2777" i="6"/>
  <c r="F2778" i="6"/>
  <c r="F2779" i="6"/>
  <c r="F2780" i="6"/>
  <c r="F2781" i="6"/>
  <c r="F2782" i="6"/>
  <c r="F2783" i="6"/>
  <c r="F2784" i="6"/>
  <c r="F2785" i="6"/>
  <c r="F2786" i="6"/>
  <c r="F2787" i="6"/>
  <c r="F2788" i="6"/>
  <c r="F2789" i="6"/>
  <c r="F2790" i="6"/>
  <c r="F2791" i="6"/>
  <c r="F2792" i="6"/>
  <c r="F2793" i="6"/>
  <c r="F2794" i="6"/>
  <c r="F2795" i="6"/>
  <c r="F2796" i="6"/>
  <c r="F2797" i="6"/>
  <c r="F2798" i="6"/>
  <c r="F2799" i="6"/>
  <c r="F2800" i="6"/>
  <c r="F2801" i="6"/>
  <c r="F2802" i="6"/>
  <c r="F2803" i="6"/>
  <c r="F2804" i="6"/>
  <c r="F2805" i="6"/>
  <c r="F2806" i="6"/>
  <c r="F2807" i="6"/>
  <c r="F2808" i="6"/>
  <c r="F2809" i="6"/>
  <c r="F2810" i="6"/>
  <c r="F2811" i="6"/>
  <c r="F2812" i="6"/>
  <c r="F2813" i="6"/>
  <c r="F2814" i="6"/>
  <c r="F2815" i="6"/>
  <c r="F2816" i="6"/>
  <c r="F2817" i="6"/>
  <c r="F2818" i="6"/>
  <c r="F2819" i="6"/>
  <c r="F2820" i="6"/>
  <c r="F2821" i="6"/>
  <c r="F2822" i="6"/>
  <c r="F2823" i="6"/>
  <c r="F2824" i="6"/>
  <c r="F2825" i="6"/>
  <c r="F2826" i="6"/>
  <c r="F2827" i="6"/>
  <c r="F2828" i="6"/>
  <c r="F2829" i="6"/>
  <c r="F2830" i="6"/>
  <c r="F2831" i="6"/>
  <c r="F2832" i="6"/>
  <c r="F2833" i="6"/>
  <c r="F2834" i="6"/>
  <c r="F2835" i="6"/>
  <c r="F2836" i="6"/>
  <c r="F2837" i="6"/>
  <c r="F2838" i="6"/>
  <c r="F2839" i="6"/>
  <c r="F2840" i="6"/>
  <c r="F2841" i="6"/>
  <c r="F2842" i="6"/>
  <c r="F2843" i="6"/>
  <c r="F2844" i="6"/>
  <c r="F2845" i="6"/>
  <c r="F2846" i="6"/>
  <c r="F2847" i="6"/>
  <c r="F2848" i="6"/>
  <c r="F2849" i="6"/>
  <c r="F2850" i="6"/>
  <c r="F2851" i="6"/>
  <c r="F2852" i="6"/>
  <c r="F2853" i="6"/>
  <c r="F2854" i="6"/>
  <c r="F2855" i="6"/>
  <c r="F2856" i="6"/>
  <c r="F2857" i="6"/>
  <c r="F2858" i="6"/>
  <c r="F2859" i="6"/>
  <c r="F2860" i="6"/>
  <c r="F2861" i="6"/>
  <c r="F2862" i="6"/>
  <c r="F2863" i="6"/>
  <c r="F2864" i="6"/>
  <c r="F2865" i="6"/>
  <c r="F2866" i="6"/>
  <c r="F2867" i="6"/>
  <c r="F2868" i="6"/>
  <c r="F2869" i="6"/>
  <c r="F2870" i="6"/>
  <c r="F2871" i="6"/>
  <c r="F2872" i="6"/>
  <c r="F2873" i="6"/>
  <c r="F2874" i="6"/>
  <c r="F2875" i="6"/>
  <c r="F2876" i="6"/>
  <c r="F2877" i="6"/>
  <c r="F2878" i="6"/>
  <c r="F2879" i="6"/>
  <c r="F2880" i="6"/>
  <c r="F2881" i="6"/>
  <c r="F2882" i="6"/>
  <c r="F2883" i="6"/>
  <c r="F2884" i="6"/>
  <c r="F2885" i="6"/>
  <c r="F2886" i="6"/>
  <c r="F2887" i="6"/>
  <c r="F2888" i="6"/>
  <c r="F2889" i="6"/>
  <c r="F2890" i="6"/>
  <c r="F2891" i="6"/>
  <c r="F2892" i="6"/>
  <c r="F2893" i="6"/>
  <c r="F2894" i="6"/>
  <c r="F2895" i="6"/>
  <c r="F2896" i="6"/>
  <c r="F2897" i="6"/>
  <c r="F2898" i="6"/>
  <c r="F2899" i="6"/>
  <c r="F2900" i="6"/>
  <c r="F2901" i="6"/>
  <c r="F2902" i="6"/>
  <c r="F2903" i="6"/>
  <c r="F2904" i="6"/>
  <c r="F2905" i="6"/>
  <c r="F2906" i="6"/>
  <c r="F2907" i="6"/>
  <c r="F2908" i="6"/>
  <c r="F2909" i="6"/>
  <c r="F2910" i="6"/>
  <c r="F2911" i="6"/>
  <c r="F2912" i="6"/>
  <c r="F2913" i="6"/>
  <c r="F2914" i="6"/>
  <c r="F2915" i="6"/>
  <c r="F2916" i="6"/>
  <c r="F2917" i="6"/>
  <c r="F2918" i="6"/>
  <c r="F2919" i="6"/>
  <c r="F2920" i="6"/>
  <c r="F2921" i="6"/>
  <c r="F2922" i="6"/>
  <c r="F2923" i="6"/>
  <c r="F2924" i="6"/>
  <c r="F2925" i="6"/>
  <c r="F2926" i="6"/>
  <c r="F2927" i="6"/>
  <c r="F2928" i="6"/>
  <c r="F2929" i="6"/>
  <c r="F2930" i="6"/>
  <c r="F2931" i="6"/>
  <c r="F2932" i="6"/>
  <c r="F2933" i="6"/>
  <c r="F2934" i="6"/>
  <c r="F2935" i="6"/>
  <c r="F2936" i="6"/>
  <c r="F2937" i="6"/>
  <c r="F2938" i="6"/>
  <c r="F2939" i="6"/>
  <c r="F2940" i="6"/>
  <c r="F2941" i="6"/>
  <c r="F2942" i="6"/>
  <c r="F2943" i="6"/>
  <c r="F2944" i="6"/>
  <c r="F2945" i="6"/>
  <c r="F2946" i="6"/>
  <c r="F2947" i="6"/>
  <c r="F2948" i="6"/>
  <c r="F2949" i="6"/>
  <c r="F2950" i="6"/>
  <c r="F2951" i="6"/>
  <c r="F2952" i="6"/>
  <c r="F2953" i="6"/>
  <c r="F2954" i="6"/>
  <c r="F2955" i="6"/>
  <c r="F2956" i="6"/>
  <c r="F2957" i="6"/>
  <c r="F2958" i="6"/>
  <c r="F2959" i="6"/>
  <c r="F2960" i="6"/>
  <c r="F2961" i="6"/>
  <c r="F2962" i="6"/>
  <c r="F2963" i="6"/>
  <c r="F2964" i="6"/>
  <c r="F2965" i="6"/>
  <c r="F2966" i="6"/>
  <c r="F2967" i="6"/>
  <c r="F2968" i="6"/>
  <c r="F2969" i="6"/>
  <c r="F2970" i="6"/>
  <c r="F2971" i="6"/>
  <c r="F2972" i="6"/>
  <c r="F2973" i="6"/>
  <c r="F2974" i="6"/>
  <c r="F2975" i="6"/>
  <c r="F2976" i="6"/>
  <c r="F2977" i="6"/>
  <c r="F2978" i="6"/>
  <c r="F2979" i="6"/>
  <c r="F2980" i="6"/>
  <c r="F2981" i="6"/>
  <c r="F2982" i="6"/>
  <c r="F2983" i="6"/>
  <c r="F2984" i="6"/>
  <c r="F2985" i="6"/>
  <c r="F2986" i="6"/>
  <c r="F2987" i="6"/>
  <c r="F2988" i="6"/>
  <c r="F2989" i="6"/>
  <c r="F2990" i="6"/>
  <c r="F2991" i="6"/>
  <c r="F2992" i="6"/>
  <c r="F2993" i="6"/>
  <c r="F2994" i="6"/>
  <c r="F2995" i="6"/>
  <c r="F2996" i="6"/>
  <c r="F2997" i="6"/>
  <c r="F2998" i="6"/>
  <c r="F2999" i="6"/>
  <c r="F3000" i="6"/>
  <c r="F3001" i="6"/>
  <c r="F3002" i="6"/>
  <c r="F3003" i="6"/>
  <c r="F3004" i="6"/>
  <c r="F3005" i="6"/>
  <c r="F3006" i="6"/>
  <c r="F3007" i="6"/>
  <c r="F3008" i="6"/>
  <c r="F3009" i="6"/>
  <c r="F3010" i="6"/>
  <c r="F3011" i="6"/>
  <c r="F3012" i="6"/>
  <c r="F3013" i="6"/>
  <c r="F3014" i="6"/>
  <c r="F3015" i="6"/>
  <c r="F3016" i="6"/>
  <c r="F3017" i="6"/>
  <c r="F3018" i="6"/>
  <c r="F3019" i="6"/>
  <c r="F3020" i="6"/>
  <c r="F3021" i="6"/>
  <c r="F3022" i="6"/>
  <c r="F3023" i="6"/>
  <c r="F3024" i="6"/>
  <c r="F3025" i="6"/>
  <c r="F3026" i="6"/>
  <c r="F3027" i="6"/>
  <c r="F3028" i="6"/>
  <c r="F3029" i="6"/>
  <c r="F3030" i="6"/>
  <c r="F3031" i="6"/>
  <c r="F3032" i="6"/>
  <c r="F3033" i="6"/>
  <c r="F3034" i="6"/>
  <c r="F3035" i="6"/>
  <c r="F3036" i="6"/>
  <c r="F3037" i="6"/>
  <c r="F3038" i="6"/>
  <c r="F3039" i="6"/>
  <c r="F3040" i="6"/>
  <c r="F3041" i="6"/>
  <c r="F3042" i="6"/>
  <c r="F3043" i="6"/>
  <c r="F3044" i="6"/>
  <c r="F3045" i="6"/>
  <c r="F3046" i="6"/>
  <c r="F3047" i="6"/>
  <c r="F3048" i="6"/>
  <c r="F3049" i="6"/>
  <c r="F3050" i="6"/>
  <c r="F3051" i="6"/>
  <c r="F3052" i="6"/>
  <c r="F3053" i="6"/>
  <c r="F3054" i="6"/>
  <c r="F3055" i="6"/>
  <c r="F3056" i="6"/>
  <c r="F3057" i="6"/>
  <c r="F3058" i="6"/>
  <c r="F3059" i="6"/>
  <c r="F3060" i="6"/>
  <c r="F3061" i="6"/>
  <c r="F3062" i="6"/>
  <c r="F3063" i="6"/>
  <c r="F3064" i="6"/>
  <c r="F3065" i="6"/>
  <c r="F3066" i="6"/>
  <c r="F3067" i="6"/>
  <c r="F3068" i="6"/>
  <c r="F3069" i="6"/>
  <c r="F3070" i="6"/>
  <c r="F3071" i="6"/>
  <c r="F3072" i="6"/>
  <c r="F3073" i="6"/>
  <c r="F3074" i="6"/>
  <c r="F3075" i="6"/>
  <c r="F3076" i="6"/>
  <c r="F3077" i="6"/>
  <c r="F3078" i="6"/>
  <c r="F3079" i="6"/>
  <c r="F3080" i="6"/>
  <c r="F3081" i="6"/>
  <c r="F3082" i="6"/>
  <c r="F3083" i="6"/>
  <c r="F3084" i="6"/>
  <c r="F3085" i="6"/>
  <c r="F3086" i="6"/>
  <c r="F3087" i="6"/>
  <c r="F3088" i="6"/>
  <c r="F3089" i="6"/>
  <c r="F3090" i="6"/>
  <c r="F3091" i="6"/>
  <c r="F3092" i="6"/>
  <c r="F3093" i="6"/>
  <c r="F3094" i="6"/>
  <c r="F3095" i="6"/>
  <c r="F3096" i="6"/>
  <c r="F3097" i="6"/>
  <c r="F3098" i="6"/>
  <c r="F3099" i="6"/>
  <c r="F3100" i="6"/>
  <c r="F3101" i="6"/>
  <c r="F3102" i="6"/>
  <c r="F3103" i="6"/>
  <c r="F3104" i="6"/>
  <c r="F3105" i="6"/>
  <c r="F3106" i="6"/>
  <c r="F3107" i="6"/>
  <c r="F3108" i="6"/>
  <c r="F3109" i="6"/>
  <c r="F3110" i="6"/>
  <c r="F3111" i="6"/>
  <c r="F3112" i="6"/>
  <c r="F3113" i="6"/>
  <c r="F3114" i="6"/>
  <c r="F3115" i="6"/>
  <c r="F3116" i="6"/>
  <c r="F3117" i="6"/>
  <c r="F3118" i="6"/>
  <c r="F3119" i="6"/>
  <c r="F3120" i="6"/>
  <c r="F3121" i="6"/>
  <c r="F3122" i="6"/>
  <c r="F3123" i="6"/>
  <c r="F3124" i="6"/>
  <c r="F3125" i="6"/>
  <c r="F3126" i="6"/>
  <c r="F3127" i="6"/>
  <c r="F3128" i="6"/>
  <c r="F3129" i="6"/>
  <c r="F3130" i="6"/>
  <c r="F3131" i="6"/>
  <c r="F3132" i="6"/>
  <c r="F3133" i="6"/>
  <c r="F3134" i="6"/>
  <c r="F3135" i="6"/>
  <c r="F3136" i="6"/>
  <c r="F3137" i="6"/>
  <c r="F3138" i="6"/>
  <c r="F3139" i="6"/>
  <c r="F3140" i="6"/>
  <c r="F3141" i="6"/>
  <c r="F3142" i="6"/>
  <c r="F3143" i="6"/>
  <c r="F3144" i="6"/>
  <c r="F3145" i="6"/>
  <c r="F3146" i="6"/>
  <c r="F3147" i="6"/>
  <c r="F3148" i="6"/>
  <c r="F3149" i="6"/>
  <c r="F3150" i="6"/>
  <c r="F3151" i="6"/>
  <c r="F3152" i="6"/>
  <c r="F3153" i="6"/>
  <c r="F3154" i="6"/>
  <c r="F3155" i="6"/>
  <c r="F3156" i="6"/>
  <c r="F3157" i="6"/>
  <c r="F3158" i="6"/>
  <c r="F3159" i="6"/>
  <c r="F3160" i="6"/>
  <c r="F3161" i="6"/>
  <c r="F3162" i="6"/>
  <c r="F3163" i="6"/>
  <c r="F3164" i="6"/>
  <c r="F3165" i="6"/>
  <c r="F3166" i="6"/>
  <c r="F3167" i="6"/>
  <c r="F3168" i="6"/>
  <c r="F3169" i="6"/>
  <c r="F3170" i="6"/>
  <c r="F3171" i="6"/>
  <c r="F3172" i="6"/>
  <c r="F3173" i="6"/>
  <c r="F3174" i="6"/>
  <c r="F3175" i="6"/>
  <c r="F3176" i="6"/>
  <c r="F3177" i="6"/>
  <c r="F3178" i="6"/>
  <c r="F3179" i="6"/>
  <c r="F3180" i="6"/>
  <c r="F3181" i="6"/>
  <c r="F3182" i="6"/>
  <c r="F3183" i="6"/>
  <c r="F3184" i="6"/>
  <c r="F3185" i="6"/>
  <c r="F3186" i="6"/>
  <c r="F3187" i="6"/>
  <c r="F3188" i="6"/>
  <c r="F3189" i="6"/>
  <c r="F3190" i="6"/>
  <c r="F3191" i="6"/>
  <c r="F3192" i="6"/>
  <c r="F3193" i="6"/>
  <c r="F3194" i="6"/>
  <c r="F3195" i="6"/>
  <c r="F3196" i="6"/>
  <c r="F3197" i="6"/>
  <c r="F3198" i="6"/>
  <c r="F3199" i="6"/>
  <c r="F3200" i="6"/>
  <c r="F3201" i="6"/>
  <c r="F3202" i="6"/>
  <c r="F3203" i="6"/>
  <c r="F3204" i="6"/>
  <c r="F3205" i="6"/>
  <c r="F3206" i="6"/>
  <c r="F3207" i="6"/>
  <c r="F3208" i="6"/>
  <c r="F3209" i="6"/>
  <c r="F3210" i="6"/>
  <c r="F3211" i="6"/>
  <c r="F3212" i="6"/>
  <c r="F3213" i="6"/>
  <c r="F3214" i="6"/>
  <c r="F3215" i="6"/>
  <c r="F3216" i="6"/>
  <c r="F3217" i="6"/>
  <c r="F3218" i="6"/>
  <c r="F3219" i="6"/>
  <c r="F3220" i="6"/>
  <c r="F3221" i="6"/>
  <c r="F3222" i="6"/>
  <c r="F3223" i="6"/>
  <c r="F3224" i="6"/>
  <c r="F3225" i="6"/>
  <c r="F3226" i="6"/>
  <c r="F3227" i="6"/>
  <c r="F3228" i="6"/>
  <c r="F3229" i="6"/>
  <c r="F3230" i="6"/>
  <c r="F3231" i="6"/>
  <c r="F3232" i="6"/>
  <c r="F3233" i="6"/>
  <c r="F3234" i="6"/>
  <c r="F3235" i="6"/>
  <c r="F3236" i="6"/>
  <c r="F3237" i="6"/>
  <c r="F3238" i="6"/>
  <c r="F3239" i="6"/>
  <c r="F3240" i="6"/>
  <c r="F3241" i="6"/>
  <c r="F3242" i="6"/>
  <c r="F3243" i="6"/>
  <c r="F3244" i="6"/>
  <c r="F3245" i="6"/>
  <c r="F3246" i="6"/>
  <c r="F3247" i="6"/>
  <c r="F3248" i="6"/>
  <c r="F3249" i="6"/>
  <c r="F3250" i="6"/>
  <c r="F3251" i="6"/>
  <c r="F3252" i="6"/>
  <c r="F3253" i="6"/>
  <c r="F3254" i="6"/>
  <c r="F3255" i="6"/>
  <c r="F3256" i="6"/>
  <c r="F3257" i="6"/>
  <c r="F3258" i="6"/>
  <c r="F3259" i="6"/>
  <c r="F3260" i="6"/>
  <c r="F3261" i="6"/>
  <c r="F3262" i="6"/>
  <c r="F3263" i="6"/>
  <c r="F3264" i="6"/>
  <c r="F3265" i="6"/>
  <c r="F3266" i="6"/>
  <c r="F3267" i="6"/>
  <c r="F3268" i="6"/>
  <c r="F3269" i="6"/>
  <c r="F3270" i="6"/>
  <c r="F3271" i="6"/>
  <c r="F3272" i="6"/>
  <c r="F3273" i="6"/>
  <c r="F3274" i="6"/>
  <c r="F3275" i="6"/>
  <c r="F3276" i="6"/>
  <c r="F3277" i="6"/>
  <c r="F3278" i="6"/>
  <c r="F3279" i="6"/>
  <c r="F3280" i="6"/>
  <c r="F3281" i="6"/>
  <c r="F3282" i="6"/>
  <c r="F3283" i="6"/>
  <c r="F3284" i="6"/>
  <c r="F3285" i="6"/>
  <c r="F3286" i="6"/>
  <c r="F3287" i="6"/>
  <c r="F3288" i="6"/>
  <c r="F3289" i="6"/>
  <c r="F3290" i="6"/>
  <c r="F3291" i="6"/>
  <c r="F3292" i="6"/>
  <c r="F3293" i="6"/>
  <c r="F3294" i="6"/>
  <c r="F3295" i="6"/>
  <c r="F3296" i="6"/>
  <c r="F3297" i="6"/>
  <c r="F3298" i="6"/>
  <c r="F3299" i="6"/>
  <c r="F3300" i="6"/>
  <c r="F3301" i="6"/>
  <c r="F3302" i="6"/>
  <c r="F3303" i="6"/>
  <c r="F3304" i="6"/>
  <c r="F3305" i="6"/>
  <c r="F3306" i="6"/>
  <c r="F3307" i="6"/>
  <c r="F3308" i="6"/>
  <c r="F3309" i="6"/>
  <c r="F3310" i="6"/>
  <c r="F3311" i="6"/>
  <c r="F3312" i="6"/>
  <c r="F3313" i="6"/>
  <c r="F3314" i="6"/>
  <c r="F3315" i="6"/>
  <c r="F3316" i="6"/>
  <c r="F3317" i="6"/>
  <c r="F3318" i="6"/>
  <c r="F3319" i="6"/>
  <c r="F3320" i="6"/>
  <c r="F3321" i="6"/>
  <c r="F3322" i="6"/>
  <c r="F3323" i="6"/>
  <c r="F3324" i="6"/>
  <c r="F3325" i="6"/>
  <c r="F3326" i="6"/>
  <c r="F3327" i="6"/>
  <c r="F3328" i="6"/>
  <c r="F3329" i="6"/>
  <c r="F3330" i="6"/>
  <c r="F3331" i="6"/>
  <c r="F3332" i="6"/>
  <c r="F3333" i="6"/>
  <c r="F3334" i="6"/>
  <c r="F3335" i="6"/>
  <c r="F3336" i="6"/>
  <c r="F3337" i="6"/>
  <c r="F3338" i="6"/>
  <c r="F3339" i="6"/>
  <c r="F3340" i="6"/>
  <c r="F3341" i="6"/>
  <c r="F3342" i="6"/>
  <c r="F3343" i="6"/>
  <c r="F3344" i="6"/>
  <c r="F3345" i="6"/>
  <c r="F3346" i="6"/>
  <c r="F3347" i="6"/>
  <c r="F3348" i="6"/>
  <c r="F3349" i="6"/>
  <c r="F3350" i="6"/>
  <c r="F3351" i="6"/>
  <c r="F3352" i="6"/>
  <c r="F3353" i="6"/>
  <c r="F3354" i="6"/>
  <c r="F3355" i="6"/>
  <c r="F3356" i="6"/>
  <c r="F3357" i="6"/>
  <c r="F3358" i="6"/>
  <c r="F3359" i="6"/>
  <c r="F3360" i="6"/>
  <c r="F3361" i="6"/>
  <c r="F3362" i="6"/>
  <c r="F3363" i="6"/>
  <c r="F3364" i="6"/>
  <c r="F3365" i="6"/>
  <c r="F3366" i="6"/>
  <c r="F3367" i="6"/>
  <c r="F3368" i="6"/>
  <c r="F3369" i="6"/>
  <c r="F3370" i="6"/>
  <c r="F3371" i="6"/>
  <c r="F3372" i="6"/>
  <c r="F3373" i="6"/>
  <c r="F3374" i="6"/>
  <c r="F3375" i="6"/>
  <c r="F3376" i="6"/>
  <c r="F3377" i="6"/>
  <c r="F3378" i="6"/>
  <c r="F3379" i="6"/>
  <c r="F3380" i="6"/>
  <c r="F3381" i="6"/>
  <c r="F3382" i="6"/>
  <c r="F3383" i="6"/>
  <c r="F3384" i="6"/>
  <c r="F3385" i="6"/>
  <c r="F3386" i="6"/>
  <c r="F3387" i="6"/>
  <c r="F3388" i="6"/>
  <c r="F3389" i="6"/>
  <c r="F3390" i="6"/>
  <c r="F3391" i="6"/>
  <c r="F3392" i="6"/>
  <c r="F3393" i="6"/>
  <c r="F3394" i="6"/>
  <c r="F3395" i="6"/>
  <c r="F3396" i="6"/>
  <c r="F3397" i="6"/>
  <c r="F3398" i="6"/>
  <c r="F3399" i="6"/>
  <c r="F3400" i="6"/>
  <c r="F3401" i="6"/>
  <c r="F3402" i="6"/>
  <c r="F3403" i="6"/>
  <c r="F3404" i="6"/>
  <c r="F3405" i="6"/>
  <c r="F3406" i="6"/>
  <c r="F3407" i="6"/>
  <c r="F3408" i="6"/>
  <c r="F3409" i="6"/>
  <c r="F3410" i="6"/>
  <c r="F3411" i="6"/>
  <c r="F3412" i="6"/>
  <c r="F3413" i="6"/>
  <c r="F3414" i="6"/>
  <c r="F3415" i="6"/>
  <c r="F3416" i="6"/>
  <c r="F3417" i="6"/>
  <c r="F3418" i="6"/>
  <c r="F3419" i="6"/>
  <c r="F3420" i="6"/>
  <c r="F3421" i="6"/>
  <c r="F3422" i="6"/>
  <c r="F3423" i="6"/>
  <c r="F3424" i="6"/>
  <c r="F3425" i="6"/>
  <c r="F3426" i="6"/>
  <c r="F3427" i="6"/>
  <c r="F3428" i="6"/>
  <c r="F3429" i="6"/>
  <c r="F3430" i="6"/>
  <c r="F3431" i="6"/>
  <c r="F3432" i="6"/>
  <c r="F3433" i="6"/>
  <c r="F3434" i="6"/>
  <c r="F3435" i="6"/>
  <c r="F3436" i="6"/>
  <c r="F3437" i="6"/>
  <c r="F3438" i="6"/>
  <c r="F3439" i="6"/>
  <c r="F3440" i="6"/>
  <c r="F3441" i="6"/>
  <c r="F3442" i="6"/>
  <c r="F3443" i="6"/>
  <c r="F3444" i="6"/>
  <c r="F3445" i="6"/>
  <c r="F3446" i="6"/>
  <c r="F3447" i="6"/>
  <c r="F3448" i="6"/>
  <c r="F3449" i="6"/>
  <c r="F3450" i="6"/>
  <c r="F3451" i="6"/>
  <c r="F3452" i="6"/>
  <c r="F3453" i="6"/>
  <c r="F3454" i="6"/>
  <c r="F3455" i="6"/>
  <c r="F3456" i="6"/>
  <c r="F3457" i="6"/>
  <c r="F3458" i="6"/>
  <c r="F3459" i="6"/>
  <c r="F3460" i="6"/>
  <c r="F3461" i="6"/>
  <c r="F3462" i="6"/>
  <c r="F3463" i="6"/>
  <c r="F3464" i="6"/>
  <c r="F3465" i="6"/>
  <c r="F3466" i="6"/>
  <c r="F3467" i="6"/>
  <c r="F3468" i="6"/>
  <c r="F3469" i="6"/>
  <c r="F3470" i="6"/>
  <c r="F3471" i="6"/>
  <c r="F3472" i="6"/>
  <c r="F3473" i="6"/>
  <c r="F3474" i="6"/>
  <c r="F3475" i="6"/>
  <c r="F3476" i="6"/>
  <c r="F3477" i="6"/>
  <c r="F3478" i="6"/>
  <c r="F3479" i="6"/>
  <c r="F3480" i="6"/>
  <c r="F3481" i="6"/>
  <c r="F3482" i="6"/>
  <c r="F3483" i="6"/>
  <c r="F3484" i="6"/>
  <c r="F3485" i="6"/>
  <c r="F3486" i="6"/>
  <c r="F3487" i="6"/>
  <c r="F3488" i="6"/>
  <c r="F3489" i="6"/>
  <c r="F3490" i="6"/>
  <c r="F3491" i="6"/>
  <c r="F3492" i="6"/>
  <c r="F3493" i="6"/>
  <c r="F3494" i="6"/>
  <c r="F3495" i="6"/>
  <c r="F3496" i="6"/>
  <c r="F3497" i="6"/>
  <c r="F3498" i="6"/>
  <c r="F3499" i="6"/>
  <c r="F3500" i="6"/>
  <c r="F3501" i="6"/>
  <c r="F3502" i="6"/>
  <c r="F3503" i="6"/>
  <c r="F3504" i="6"/>
  <c r="F3505" i="6"/>
  <c r="F3506" i="6"/>
  <c r="F3507" i="6"/>
  <c r="F3508" i="6"/>
  <c r="F3509" i="6"/>
  <c r="F3510" i="6"/>
  <c r="F3511" i="6"/>
  <c r="F3512" i="6"/>
  <c r="F3513" i="6"/>
  <c r="F3514" i="6"/>
  <c r="F3515" i="6"/>
  <c r="F3516" i="6"/>
  <c r="F3517" i="6"/>
  <c r="F3518" i="6"/>
  <c r="F3519" i="6"/>
  <c r="F3520" i="6"/>
  <c r="F3521" i="6"/>
  <c r="F3522" i="6"/>
  <c r="F3523" i="6"/>
  <c r="F3524" i="6"/>
  <c r="F3525" i="6"/>
  <c r="F3526" i="6"/>
  <c r="F3527" i="6"/>
  <c r="F3528" i="6"/>
  <c r="F3529" i="6"/>
  <c r="F3530" i="6"/>
  <c r="F3531" i="6"/>
  <c r="F3532" i="6"/>
  <c r="F3533" i="6"/>
  <c r="F3534" i="6"/>
  <c r="F3535" i="6"/>
  <c r="F3536" i="6"/>
  <c r="F3537" i="6"/>
  <c r="F3538" i="6"/>
  <c r="F3539" i="6"/>
  <c r="F3540" i="6"/>
  <c r="F3541" i="6"/>
  <c r="F3542" i="6"/>
  <c r="F3543" i="6"/>
  <c r="F3544" i="6"/>
  <c r="F3545" i="6"/>
  <c r="F3546" i="6"/>
  <c r="F3547" i="6"/>
  <c r="F3548" i="6"/>
  <c r="F3549" i="6"/>
  <c r="F3550" i="6"/>
  <c r="F3551" i="6"/>
  <c r="F3552" i="6"/>
  <c r="F3553" i="6"/>
  <c r="F3554" i="6"/>
  <c r="F3555" i="6"/>
  <c r="F3556" i="6"/>
  <c r="F3557" i="6"/>
  <c r="F3558" i="6"/>
  <c r="F3559" i="6"/>
  <c r="F3560" i="6"/>
  <c r="F3561" i="6"/>
  <c r="F3562" i="6"/>
  <c r="F3563" i="6"/>
  <c r="F3564" i="6"/>
  <c r="F3565" i="6"/>
  <c r="F3566" i="6"/>
  <c r="F3567" i="6"/>
  <c r="F3568" i="6"/>
  <c r="F3569" i="6"/>
  <c r="F3570" i="6"/>
  <c r="F3571" i="6"/>
  <c r="F3572" i="6"/>
  <c r="F3573" i="6"/>
  <c r="F3574" i="6"/>
  <c r="F3575" i="6"/>
  <c r="F3576" i="6"/>
  <c r="F3577" i="6"/>
  <c r="F3578" i="6"/>
  <c r="F3579" i="6"/>
  <c r="F3580" i="6"/>
  <c r="F3581" i="6"/>
  <c r="F3582" i="6"/>
  <c r="F3583" i="6"/>
  <c r="F3584" i="6"/>
  <c r="F3585" i="6"/>
  <c r="F3586" i="6"/>
  <c r="F3587" i="6"/>
  <c r="F3588" i="6"/>
  <c r="F3589" i="6"/>
  <c r="F3590" i="6"/>
  <c r="F3591" i="6"/>
  <c r="F3592" i="6"/>
  <c r="F3593" i="6"/>
  <c r="F3594" i="6"/>
  <c r="F3595" i="6"/>
  <c r="F3596" i="6"/>
  <c r="F3597" i="6"/>
  <c r="F3598" i="6"/>
  <c r="F3599" i="6"/>
  <c r="F3600" i="6"/>
  <c r="F3601" i="6"/>
  <c r="F3602" i="6"/>
  <c r="F3603" i="6"/>
  <c r="F3604" i="6"/>
  <c r="F3605" i="6"/>
  <c r="F3606" i="6"/>
  <c r="F3607" i="6"/>
  <c r="F3608" i="6"/>
  <c r="F3609" i="6"/>
  <c r="F3610" i="6"/>
  <c r="F3611" i="6"/>
  <c r="F3612" i="6"/>
  <c r="F3613" i="6"/>
  <c r="F3614" i="6"/>
  <c r="F3615" i="6"/>
  <c r="F3616" i="6"/>
  <c r="F3617" i="6"/>
  <c r="F3618" i="6"/>
  <c r="F3619" i="6"/>
  <c r="F3620" i="6"/>
  <c r="F3621" i="6"/>
  <c r="F3622" i="6"/>
  <c r="F3623" i="6"/>
  <c r="F3624" i="6"/>
  <c r="F3625" i="6"/>
  <c r="F3626" i="6"/>
  <c r="F3627" i="6"/>
  <c r="F3628" i="6"/>
  <c r="F3629" i="6"/>
  <c r="F3630" i="6"/>
  <c r="F3631" i="6"/>
  <c r="F3632" i="6"/>
  <c r="F3633" i="6"/>
  <c r="F3634" i="6"/>
  <c r="F3635" i="6"/>
  <c r="F3636" i="6"/>
  <c r="F3637" i="6"/>
  <c r="F3638" i="6"/>
  <c r="F3639" i="6"/>
  <c r="F3640" i="6"/>
  <c r="F3641" i="6"/>
  <c r="F3642" i="6"/>
  <c r="F3643" i="6"/>
  <c r="F3644" i="6"/>
  <c r="F3645" i="6"/>
  <c r="F3646" i="6"/>
  <c r="F3647" i="6"/>
  <c r="F3648" i="6"/>
  <c r="F3649" i="6"/>
  <c r="F3650" i="6"/>
  <c r="F3651" i="6"/>
  <c r="F3652" i="6"/>
  <c r="F3653" i="6"/>
  <c r="F3654" i="6"/>
  <c r="F3655" i="6"/>
  <c r="F3656" i="6"/>
  <c r="F3657" i="6"/>
  <c r="F3658" i="6"/>
  <c r="F3659" i="6"/>
  <c r="F3660" i="6"/>
  <c r="F3661" i="6"/>
  <c r="F3662" i="6"/>
  <c r="F3663" i="6"/>
  <c r="F3664" i="6"/>
  <c r="F3665" i="6"/>
  <c r="F3666" i="6"/>
  <c r="F3667" i="6"/>
  <c r="F3668" i="6"/>
  <c r="F3669" i="6"/>
  <c r="F3670" i="6"/>
  <c r="F3671" i="6"/>
  <c r="F3672" i="6"/>
  <c r="F3673" i="6"/>
  <c r="F3674" i="6"/>
  <c r="F3675" i="6"/>
  <c r="F3676" i="6"/>
  <c r="F3677" i="6"/>
  <c r="F3678" i="6"/>
  <c r="F3679" i="6"/>
  <c r="F3680" i="6"/>
  <c r="F3681" i="6"/>
  <c r="F3682" i="6"/>
  <c r="F3683" i="6"/>
  <c r="F3684" i="6"/>
  <c r="F3685" i="6"/>
  <c r="F3686" i="6"/>
  <c r="F3687" i="6"/>
  <c r="F3688" i="6"/>
  <c r="F3689" i="6"/>
  <c r="F3690" i="6"/>
  <c r="F3691" i="6"/>
  <c r="F3692" i="6"/>
  <c r="F3693" i="6"/>
  <c r="F3694" i="6"/>
  <c r="F3695" i="6"/>
  <c r="F3696" i="6"/>
  <c r="F3697" i="6"/>
  <c r="F3698" i="6"/>
  <c r="F3699" i="6"/>
  <c r="F3700" i="6"/>
  <c r="F3701" i="6"/>
  <c r="F3702" i="6"/>
  <c r="F3703" i="6"/>
  <c r="F3704" i="6"/>
  <c r="F3705" i="6"/>
  <c r="F3706" i="6"/>
  <c r="F3707" i="6"/>
  <c r="F3708" i="6"/>
  <c r="F3709" i="6"/>
  <c r="F3710" i="6"/>
  <c r="F3711" i="6"/>
  <c r="F3712" i="6"/>
  <c r="F3713" i="6"/>
  <c r="F3714" i="6"/>
  <c r="F3715" i="6"/>
  <c r="F3716" i="6"/>
  <c r="F3717" i="6"/>
  <c r="F3718" i="6"/>
  <c r="F3719" i="6"/>
  <c r="F3720" i="6"/>
  <c r="F3721" i="6"/>
  <c r="F3722" i="6"/>
  <c r="F3723" i="6"/>
  <c r="F3724" i="6"/>
  <c r="F3725" i="6"/>
  <c r="F3726" i="6"/>
  <c r="F3727" i="6"/>
  <c r="F3728" i="6"/>
  <c r="F3729" i="6"/>
  <c r="F3730" i="6"/>
  <c r="F3731" i="6"/>
  <c r="F3732" i="6"/>
  <c r="F3733" i="6"/>
  <c r="F3734" i="6"/>
  <c r="F3735" i="6"/>
  <c r="F3736" i="6"/>
  <c r="F3737" i="6"/>
  <c r="F3738" i="6"/>
  <c r="F3739" i="6"/>
  <c r="F3740" i="6"/>
  <c r="F3741" i="6"/>
  <c r="F3742" i="6"/>
  <c r="F3743" i="6"/>
  <c r="F3744" i="6"/>
  <c r="F3745" i="6"/>
  <c r="F3746" i="6"/>
  <c r="F3747" i="6"/>
  <c r="F3748" i="6"/>
  <c r="F3749" i="6"/>
  <c r="F3750" i="6"/>
  <c r="F3751" i="6"/>
  <c r="F3752" i="6"/>
  <c r="F3753" i="6"/>
  <c r="F3754" i="6"/>
  <c r="F3755" i="6"/>
  <c r="F3756" i="6"/>
  <c r="F3757" i="6"/>
  <c r="F3758" i="6"/>
  <c r="F3759" i="6"/>
  <c r="F3760" i="6"/>
  <c r="F3761" i="6"/>
  <c r="F3762" i="6"/>
  <c r="F3763" i="6"/>
  <c r="F3764" i="6"/>
  <c r="F3765" i="6"/>
  <c r="F3766" i="6"/>
  <c r="F3767" i="6"/>
  <c r="F3768" i="6"/>
  <c r="F3769" i="6"/>
  <c r="F3770" i="6"/>
  <c r="F3771" i="6"/>
  <c r="F3772" i="6"/>
  <c r="F3773" i="6"/>
  <c r="F3774" i="6"/>
  <c r="F3775" i="6"/>
  <c r="F3776" i="6"/>
  <c r="F3777" i="6"/>
  <c r="F3778" i="6"/>
  <c r="F3779" i="6"/>
  <c r="F3780" i="6"/>
  <c r="F3781" i="6"/>
  <c r="F3782" i="6"/>
  <c r="F3783" i="6"/>
  <c r="F3784" i="6"/>
  <c r="F3785" i="6"/>
  <c r="F3786" i="6"/>
  <c r="F3787" i="6"/>
  <c r="F3788" i="6"/>
  <c r="F3789" i="6"/>
  <c r="F3790" i="6"/>
  <c r="F3791" i="6"/>
  <c r="F3792" i="6"/>
  <c r="F3793" i="6"/>
  <c r="F3794" i="6"/>
  <c r="F3795" i="6"/>
  <c r="F3796" i="6"/>
  <c r="F3797" i="6"/>
  <c r="F3798" i="6"/>
  <c r="F3799" i="6"/>
  <c r="F3800" i="6"/>
  <c r="F3801" i="6"/>
  <c r="F3802" i="6"/>
  <c r="F3803" i="6"/>
  <c r="F3804" i="6"/>
  <c r="F3805" i="6"/>
  <c r="F3806" i="6"/>
  <c r="F3807" i="6"/>
  <c r="F3808" i="6"/>
  <c r="F3809" i="6"/>
  <c r="F3810" i="6"/>
  <c r="F3811" i="6"/>
  <c r="F3812" i="6"/>
  <c r="F3813" i="6"/>
  <c r="F3814" i="6"/>
  <c r="F3815" i="6"/>
  <c r="F3816" i="6"/>
  <c r="F3817" i="6"/>
  <c r="F3818" i="6"/>
  <c r="F3819" i="6"/>
  <c r="F3820" i="6"/>
  <c r="F3821" i="6"/>
  <c r="F3822" i="6"/>
  <c r="F3823" i="6"/>
  <c r="F3824" i="6"/>
  <c r="F3825" i="6"/>
  <c r="F3826" i="6"/>
  <c r="F3827" i="6"/>
  <c r="F3828" i="6"/>
  <c r="F3829" i="6"/>
  <c r="F3830" i="6"/>
  <c r="F3831" i="6"/>
  <c r="F3832" i="6"/>
  <c r="F3833" i="6"/>
  <c r="F3834" i="6"/>
  <c r="F3835" i="6"/>
  <c r="F3836" i="6"/>
  <c r="F3837" i="6"/>
  <c r="F3838" i="6"/>
  <c r="F3839" i="6"/>
  <c r="F3840" i="6"/>
  <c r="F3841" i="6"/>
  <c r="F3842" i="6"/>
  <c r="F3843" i="6"/>
  <c r="F3844" i="6"/>
  <c r="F3845" i="6"/>
  <c r="F3846" i="6"/>
  <c r="F3847" i="6"/>
  <c r="F3848" i="6"/>
  <c r="F3849" i="6"/>
  <c r="F3850" i="6"/>
  <c r="F3851" i="6"/>
  <c r="F3852" i="6"/>
  <c r="F3853" i="6"/>
  <c r="F3854" i="6"/>
  <c r="F3855" i="6"/>
  <c r="F3856" i="6"/>
  <c r="F3857" i="6"/>
  <c r="F3858" i="6"/>
  <c r="F3859" i="6"/>
  <c r="F3860" i="6"/>
  <c r="F3861" i="6"/>
  <c r="F3862" i="6"/>
  <c r="F3863" i="6"/>
  <c r="F3864" i="6"/>
  <c r="F3865" i="6"/>
  <c r="F3866" i="6"/>
  <c r="F3867" i="6"/>
  <c r="F3868" i="6"/>
  <c r="F3869" i="6"/>
  <c r="F3870" i="6"/>
  <c r="F3871" i="6"/>
  <c r="F3872" i="6"/>
  <c r="F3873" i="6"/>
  <c r="F3874" i="6"/>
  <c r="F3875" i="6"/>
  <c r="F3876" i="6"/>
  <c r="F3877" i="6"/>
  <c r="F3878" i="6"/>
  <c r="F3879" i="6"/>
  <c r="F3880" i="6"/>
  <c r="F3881" i="6"/>
  <c r="F3882" i="6"/>
  <c r="F3883" i="6"/>
  <c r="F3884" i="6"/>
  <c r="F3885" i="6"/>
  <c r="F3886" i="6"/>
  <c r="F3887" i="6"/>
  <c r="F3888" i="6"/>
  <c r="F3889" i="6"/>
  <c r="F3890" i="6"/>
  <c r="F3891" i="6"/>
  <c r="F3892" i="6"/>
  <c r="F3893" i="6"/>
  <c r="F3894" i="6"/>
  <c r="F3895" i="6"/>
  <c r="F3896" i="6"/>
  <c r="F3897" i="6"/>
  <c r="F3898" i="6"/>
  <c r="F3899" i="6"/>
  <c r="F3900" i="6"/>
  <c r="F3901" i="6"/>
  <c r="F3902" i="6"/>
  <c r="F3903" i="6"/>
  <c r="F3904" i="6"/>
  <c r="F3905" i="6"/>
  <c r="F3906" i="6"/>
  <c r="F3907" i="6"/>
  <c r="F3908" i="6"/>
  <c r="F3909" i="6"/>
  <c r="F3910" i="6"/>
  <c r="F3911" i="6"/>
  <c r="F3912" i="6"/>
  <c r="F3913" i="6"/>
  <c r="F3914" i="6"/>
  <c r="F3915" i="6"/>
  <c r="F3916" i="6"/>
  <c r="F3917" i="6"/>
  <c r="F3918" i="6"/>
  <c r="F3919" i="6"/>
  <c r="F3920" i="6"/>
  <c r="F3921" i="6"/>
  <c r="F3922" i="6"/>
  <c r="F3923" i="6"/>
  <c r="F3924" i="6"/>
  <c r="F3925" i="6"/>
  <c r="F3926" i="6"/>
  <c r="F3927" i="6"/>
  <c r="F3928" i="6"/>
  <c r="F3929" i="6"/>
  <c r="F3930" i="6"/>
  <c r="F3931" i="6"/>
  <c r="F3932" i="6"/>
  <c r="F3933" i="6"/>
  <c r="F3934" i="6"/>
  <c r="F3935" i="6"/>
  <c r="F3936" i="6"/>
  <c r="F3937" i="6"/>
  <c r="F3938" i="6"/>
  <c r="F3939" i="6"/>
  <c r="F3940" i="6"/>
  <c r="F3941" i="6"/>
  <c r="F3942" i="6"/>
  <c r="F3943" i="6"/>
  <c r="F3944" i="6"/>
  <c r="F3945" i="6"/>
  <c r="F3946" i="6"/>
  <c r="F3947" i="6"/>
  <c r="F3948" i="6"/>
  <c r="F3949" i="6"/>
  <c r="F3950" i="6"/>
  <c r="F3951" i="6"/>
  <c r="F3952" i="6"/>
  <c r="F3953" i="6"/>
  <c r="F3954" i="6"/>
  <c r="F3955" i="6"/>
  <c r="F3956" i="6"/>
  <c r="F3957" i="6"/>
  <c r="F3958" i="6"/>
  <c r="F3959" i="6"/>
  <c r="F3960" i="6"/>
  <c r="F3961" i="6"/>
  <c r="F3962" i="6"/>
  <c r="F3963" i="6"/>
  <c r="F3964" i="6"/>
  <c r="F3965" i="6"/>
  <c r="F3966" i="6"/>
  <c r="F3967" i="6"/>
  <c r="F3968" i="6"/>
  <c r="F3969" i="6"/>
  <c r="F3970" i="6"/>
  <c r="F3971" i="6"/>
  <c r="F3972" i="6"/>
  <c r="F3973" i="6"/>
  <c r="F3974" i="6"/>
  <c r="F3975" i="6"/>
  <c r="F3976" i="6"/>
  <c r="F3977" i="6"/>
  <c r="F3978" i="6"/>
  <c r="F3979" i="6"/>
  <c r="F3980" i="6"/>
  <c r="F3981" i="6"/>
  <c r="F3982" i="6"/>
  <c r="F3983" i="6"/>
  <c r="F3984" i="6"/>
  <c r="F3985" i="6"/>
  <c r="F3986" i="6"/>
  <c r="F3987" i="6"/>
  <c r="F3988" i="6"/>
  <c r="F3989" i="6"/>
  <c r="F3990" i="6"/>
  <c r="F3991" i="6"/>
  <c r="F3992" i="6"/>
  <c r="F3993" i="6"/>
  <c r="F3994" i="6"/>
  <c r="F3995" i="6"/>
  <c r="F3996" i="6"/>
  <c r="F3997" i="6"/>
  <c r="F3998" i="6"/>
  <c r="F3999" i="6"/>
  <c r="F4000" i="6"/>
  <c r="F4001" i="6"/>
  <c r="F4002" i="6"/>
  <c r="F4003" i="6"/>
  <c r="F4004" i="6"/>
  <c r="F4005" i="6"/>
  <c r="F4006" i="6"/>
  <c r="F4007" i="6"/>
  <c r="F4008" i="6"/>
  <c r="F4009" i="6"/>
  <c r="F4010" i="6"/>
  <c r="F4011" i="6"/>
  <c r="F4012" i="6"/>
  <c r="F4013" i="6"/>
  <c r="F4014" i="6"/>
  <c r="F4015" i="6"/>
  <c r="F4016" i="6"/>
  <c r="F4017" i="6"/>
  <c r="F4018" i="6"/>
  <c r="F4019" i="6"/>
  <c r="F4020" i="6"/>
  <c r="F4021" i="6"/>
  <c r="F4022" i="6"/>
  <c r="F4023" i="6"/>
  <c r="F4024" i="6"/>
  <c r="F4025" i="6"/>
  <c r="F4026" i="6"/>
  <c r="F4027" i="6"/>
  <c r="F4028" i="6"/>
  <c r="F4029" i="6"/>
  <c r="F4030" i="6"/>
  <c r="F4031" i="6"/>
  <c r="F4032" i="6"/>
  <c r="F4033" i="6"/>
  <c r="F4034" i="6"/>
  <c r="F4035" i="6"/>
  <c r="F4036" i="6"/>
  <c r="F4037" i="6"/>
  <c r="F4038" i="6"/>
  <c r="F4039" i="6"/>
  <c r="F4040" i="6"/>
  <c r="F4041" i="6"/>
  <c r="F4042" i="6"/>
  <c r="F4043" i="6"/>
  <c r="F4044" i="6"/>
  <c r="F4045" i="6"/>
  <c r="F4046" i="6"/>
  <c r="F4047" i="6"/>
  <c r="F4048" i="6"/>
  <c r="F4049" i="6"/>
  <c r="F4050" i="6"/>
  <c r="F4051" i="6"/>
  <c r="F4052" i="6"/>
  <c r="F4053" i="6"/>
  <c r="F4054" i="6"/>
  <c r="F4055" i="6"/>
  <c r="F4056" i="6"/>
  <c r="F4057" i="6"/>
  <c r="F4058" i="6"/>
  <c r="F4059" i="6"/>
  <c r="F4060" i="6"/>
  <c r="F4061" i="6"/>
  <c r="F4062" i="6"/>
  <c r="F4063" i="6"/>
  <c r="F4064" i="6"/>
  <c r="F4065" i="6"/>
  <c r="F4066" i="6"/>
  <c r="F4067" i="6"/>
  <c r="F4068" i="6"/>
  <c r="F4069" i="6"/>
  <c r="F4070" i="6"/>
  <c r="F4071" i="6"/>
  <c r="F4072" i="6"/>
  <c r="F4073" i="6"/>
  <c r="F4074" i="6"/>
  <c r="F4075" i="6"/>
  <c r="F4076" i="6"/>
  <c r="F4077" i="6"/>
  <c r="F4078" i="6"/>
  <c r="F4079" i="6"/>
  <c r="F4080" i="6"/>
  <c r="F4081" i="6"/>
  <c r="F4082" i="6"/>
  <c r="F4083" i="6"/>
  <c r="F4084" i="6"/>
  <c r="F4085" i="6"/>
  <c r="F4086" i="6"/>
  <c r="F4087" i="6"/>
  <c r="F4088" i="6"/>
  <c r="F4089" i="6"/>
  <c r="F4090" i="6"/>
  <c r="F4091" i="6"/>
  <c r="F4092" i="6"/>
  <c r="F4093" i="6"/>
  <c r="F4094" i="6"/>
  <c r="F4095" i="6"/>
  <c r="F4096" i="6"/>
  <c r="F4097" i="6"/>
  <c r="F4098" i="6"/>
  <c r="F4099" i="6"/>
  <c r="F4100" i="6"/>
  <c r="F4101" i="6"/>
  <c r="F4102" i="6"/>
  <c r="F4103" i="6"/>
  <c r="F4104" i="6"/>
  <c r="F4105" i="6"/>
  <c r="F4106" i="6"/>
  <c r="F4107" i="6"/>
  <c r="F4108" i="6"/>
  <c r="F4109" i="6"/>
  <c r="F4110" i="6"/>
  <c r="F4111" i="6"/>
  <c r="F4112" i="6"/>
  <c r="F4113" i="6"/>
  <c r="F4114" i="6"/>
  <c r="F4115" i="6"/>
  <c r="F4116" i="6"/>
  <c r="F4117" i="6"/>
  <c r="F4118" i="6"/>
  <c r="F4119" i="6"/>
  <c r="F4120" i="6"/>
  <c r="F4121" i="6"/>
  <c r="F4122" i="6"/>
  <c r="F4123" i="6"/>
  <c r="F4124" i="6"/>
  <c r="F4125" i="6"/>
  <c r="F4126" i="6"/>
  <c r="F4127" i="6"/>
  <c r="F4128" i="6"/>
  <c r="F4129" i="6"/>
  <c r="F4130" i="6"/>
  <c r="F4131" i="6"/>
  <c r="F4132" i="6"/>
  <c r="F4133" i="6"/>
  <c r="F4134" i="6"/>
  <c r="F4135" i="6"/>
  <c r="F4136" i="6"/>
  <c r="F4137" i="6"/>
  <c r="F4138" i="6"/>
  <c r="F4139" i="6"/>
  <c r="F4140" i="6"/>
  <c r="F4141" i="6"/>
  <c r="F4142" i="6"/>
  <c r="F4143" i="6"/>
  <c r="F4144" i="6"/>
  <c r="F4145" i="6"/>
  <c r="F4146" i="6"/>
  <c r="F4147" i="6"/>
  <c r="F4148" i="6"/>
  <c r="F4149" i="6"/>
  <c r="F4150" i="6"/>
  <c r="F4151" i="6"/>
  <c r="F4152" i="6"/>
  <c r="F4153" i="6"/>
  <c r="F4154" i="6"/>
  <c r="F4155" i="6"/>
  <c r="F4156" i="6"/>
  <c r="F4157" i="6"/>
  <c r="F4158" i="6"/>
  <c r="F4159" i="6"/>
  <c r="F4160" i="6"/>
  <c r="F4161" i="6"/>
  <c r="F4162" i="6"/>
  <c r="F4163" i="6"/>
  <c r="F4164" i="6"/>
  <c r="F4165" i="6"/>
  <c r="F4166" i="6"/>
  <c r="F4167" i="6"/>
  <c r="F4168" i="6"/>
  <c r="F4169" i="6"/>
  <c r="F4170" i="6"/>
  <c r="F4171" i="6"/>
  <c r="F4172" i="6"/>
  <c r="F4173" i="6"/>
  <c r="F4174" i="6"/>
  <c r="F4175" i="6"/>
  <c r="F4176" i="6"/>
  <c r="F4177" i="6"/>
  <c r="F4178" i="6"/>
  <c r="F4179" i="6"/>
  <c r="F4180" i="6"/>
  <c r="F4181" i="6"/>
  <c r="F4182" i="6"/>
  <c r="F4183" i="6"/>
  <c r="F4184" i="6"/>
  <c r="F4185" i="6"/>
  <c r="F4186" i="6"/>
  <c r="F4187" i="6"/>
  <c r="F4188" i="6"/>
  <c r="F4189" i="6"/>
  <c r="F4190" i="6"/>
  <c r="F4191" i="6"/>
  <c r="F4192" i="6"/>
  <c r="F4193" i="6"/>
  <c r="F4194" i="6"/>
  <c r="F4195" i="6"/>
  <c r="F4196" i="6"/>
  <c r="F4197" i="6"/>
  <c r="F4198" i="6"/>
  <c r="F4199" i="6"/>
  <c r="F4200" i="6"/>
  <c r="F4201" i="6"/>
  <c r="F4202" i="6"/>
  <c r="F4203" i="6"/>
  <c r="F4204" i="6"/>
  <c r="F4205" i="6"/>
  <c r="F4206" i="6"/>
  <c r="F4207" i="6"/>
  <c r="F4208" i="6"/>
  <c r="F4209" i="6"/>
  <c r="F4210" i="6"/>
  <c r="F4211" i="6"/>
  <c r="F4212" i="6"/>
  <c r="F4213" i="6"/>
  <c r="F4214" i="6"/>
  <c r="F4215" i="6"/>
  <c r="F4216" i="6"/>
  <c r="F4217" i="6"/>
  <c r="F4218" i="6"/>
  <c r="F4219" i="6"/>
  <c r="F4220" i="6"/>
  <c r="F4221" i="6"/>
  <c r="F4222" i="6"/>
  <c r="F4223" i="6"/>
  <c r="F4224" i="6"/>
  <c r="F4225" i="6"/>
  <c r="F4226" i="6"/>
  <c r="F4227" i="6"/>
  <c r="F4228" i="6"/>
  <c r="F4229" i="6"/>
  <c r="F4230" i="6"/>
  <c r="F4231" i="6"/>
  <c r="F4232" i="6"/>
  <c r="F4233" i="6"/>
  <c r="F4234" i="6"/>
  <c r="F4235" i="6"/>
  <c r="F4236" i="6"/>
  <c r="F4237" i="6"/>
  <c r="F4238" i="6"/>
  <c r="F4239" i="6"/>
  <c r="F4240" i="6"/>
  <c r="F4241" i="6"/>
  <c r="F4242" i="6"/>
  <c r="F4243" i="6"/>
  <c r="F4244" i="6"/>
  <c r="F4245" i="6"/>
  <c r="F4246" i="6"/>
  <c r="F4247" i="6"/>
  <c r="F4248" i="6"/>
  <c r="F4249" i="6"/>
  <c r="F4250" i="6"/>
  <c r="F4251" i="6"/>
  <c r="F4252" i="6"/>
  <c r="F4253" i="6"/>
  <c r="F4254" i="6"/>
  <c r="F4255" i="6"/>
  <c r="F4256" i="6"/>
  <c r="F4257" i="6"/>
  <c r="F4258" i="6"/>
  <c r="F4259" i="6"/>
  <c r="F4260" i="6"/>
  <c r="F4261" i="6"/>
  <c r="F4262" i="6"/>
  <c r="F4263" i="6"/>
  <c r="F4264" i="6"/>
  <c r="F4265" i="6"/>
  <c r="F4266" i="6"/>
  <c r="F4267" i="6"/>
  <c r="F4268" i="6"/>
  <c r="F4269" i="6"/>
  <c r="F4270" i="6"/>
  <c r="F4271" i="6"/>
  <c r="F4272" i="6"/>
  <c r="F4273" i="6"/>
  <c r="F4274" i="6"/>
  <c r="F4275" i="6"/>
  <c r="F4276" i="6"/>
  <c r="F4277" i="6"/>
  <c r="F4278" i="6"/>
  <c r="F4279" i="6"/>
  <c r="F4280" i="6"/>
  <c r="F4281" i="6"/>
  <c r="F4282" i="6"/>
  <c r="F4283" i="6"/>
  <c r="F4284" i="6"/>
  <c r="F4285" i="6"/>
  <c r="F4286" i="6"/>
  <c r="F4287" i="6"/>
  <c r="F4288" i="6"/>
  <c r="F4289" i="6"/>
  <c r="F4290" i="6"/>
  <c r="F4291" i="6"/>
  <c r="F4292" i="6"/>
  <c r="F4293" i="6"/>
  <c r="F4294" i="6"/>
  <c r="F4295" i="6"/>
  <c r="F4296" i="6"/>
  <c r="F4297" i="6"/>
  <c r="F4298" i="6"/>
  <c r="F4299" i="6"/>
  <c r="F4300" i="6"/>
  <c r="F4301" i="6"/>
  <c r="F4302" i="6"/>
  <c r="F4303" i="6"/>
  <c r="F4304" i="6"/>
  <c r="F4305" i="6"/>
  <c r="F4306" i="6"/>
  <c r="F4307" i="6"/>
  <c r="F4308" i="6"/>
  <c r="F4309" i="6"/>
  <c r="F4310" i="6"/>
  <c r="F4311" i="6"/>
  <c r="F4312" i="6"/>
  <c r="F4313" i="6"/>
  <c r="F4314" i="6"/>
  <c r="F4315" i="6"/>
  <c r="F4316" i="6"/>
  <c r="F4317" i="6"/>
  <c r="F4318" i="6"/>
  <c r="F4319" i="6"/>
  <c r="F4320" i="6"/>
  <c r="F4321" i="6"/>
  <c r="F4322" i="6"/>
  <c r="F4323" i="6"/>
  <c r="F4324" i="6"/>
  <c r="F4325" i="6"/>
  <c r="F4326" i="6"/>
  <c r="F4327" i="6"/>
  <c r="F4328" i="6"/>
  <c r="F4329" i="6"/>
  <c r="F4330" i="6"/>
  <c r="F4331" i="6"/>
  <c r="F4332" i="6"/>
  <c r="F4333" i="6"/>
  <c r="F4334" i="6"/>
  <c r="F4335" i="6"/>
  <c r="F4336" i="6"/>
  <c r="F4337" i="6"/>
  <c r="F4338" i="6"/>
  <c r="F4339" i="6"/>
  <c r="F4340" i="6"/>
  <c r="F4341" i="6"/>
  <c r="F4342" i="6"/>
  <c r="F4343" i="6"/>
  <c r="F4344" i="6"/>
  <c r="F4345" i="6"/>
  <c r="F4346" i="6"/>
  <c r="F4347" i="6"/>
  <c r="F4348" i="6"/>
  <c r="F4349" i="6"/>
  <c r="F4350" i="6"/>
  <c r="F4351" i="6"/>
  <c r="F4352" i="6"/>
  <c r="F4353" i="6"/>
  <c r="F4354" i="6"/>
  <c r="F4355" i="6"/>
  <c r="F4356" i="6"/>
  <c r="F4357" i="6"/>
  <c r="F4358" i="6"/>
  <c r="G2" i="6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515" i="6" s="1"/>
  <c r="G516" i="6" s="1"/>
  <c r="G517" i="6" s="1"/>
  <c r="G518" i="6" s="1"/>
  <c r="G519" i="6" s="1"/>
  <c r="G520" i="6" s="1"/>
  <c r="G521" i="6" s="1"/>
  <c r="G522" i="6" s="1"/>
  <c r="G523" i="6" s="1"/>
  <c r="G524" i="6" s="1"/>
  <c r="G525" i="6" s="1"/>
  <c r="G526" i="6" s="1"/>
  <c r="G527" i="6" s="1"/>
  <c r="G528" i="6" s="1"/>
  <c r="G529" i="6" s="1"/>
  <c r="G530" i="6" s="1"/>
  <c r="G531" i="6" s="1"/>
  <c r="G532" i="6" s="1"/>
  <c r="G533" i="6" s="1"/>
  <c r="G534" i="6" s="1"/>
  <c r="G535" i="6" s="1"/>
  <c r="G536" i="6" s="1"/>
  <c r="G537" i="6" s="1"/>
  <c r="G538" i="6" s="1"/>
  <c r="G539" i="6" s="1"/>
  <c r="G540" i="6" s="1"/>
  <c r="G541" i="6" s="1"/>
  <c r="G542" i="6" s="1"/>
  <c r="G543" i="6" s="1"/>
  <c r="G544" i="6" s="1"/>
  <c r="G545" i="6" s="1"/>
  <c r="G546" i="6" s="1"/>
  <c r="G547" i="6" s="1"/>
  <c r="G548" i="6" s="1"/>
  <c r="G549" i="6" s="1"/>
  <c r="G550" i="6" s="1"/>
  <c r="G551" i="6" s="1"/>
  <c r="G552" i="6" s="1"/>
  <c r="G553" i="6" s="1"/>
  <c r="G554" i="6" s="1"/>
  <c r="G555" i="6" s="1"/>
  <c r="G556" i="6" s="1"/>
  <c r="G557" i="6" s="1"/>
  <c r="G558" i="6" s="1"/>
  <c r="G559" i="6" s="1"/>
  <c r="G560" i="6" s="1"/>
  <c r="G561" i="6" s="1"/>
  <c r="G562" i="6" s="1"/>
  <c r="G563" i="6" s="1"/>
  <c r="G564" i="6" s="1"/>
  <c r="G565" i="6" s="1"/>
  <c r="G566" i="6" s="1"/>
  <c r="G567" i="6" s="1"/>
  <c r="G568" i="6" s="1"/>
  <c r="G569" i="6" s="1"/>
  <c r="G570" i="6" s="1"/>
  <c r="G571" i="6" s="1"/>
  <c r="G572" i="6" s="1"/>
  <c r="G573" i="6" s="1"/>
  <c r="G574" i="6" s="1"/>
  <c r="G575" i="6" s="1"/>
  <c r="G576" i="6" s="1"/>
  <c r="G577" i="6" s="1"/>
  <c r="G578" i="6" s="1"/>
  <c r="G579" i="6" s="1"/>
  <c r="G580" i="6" s="1"/>
  <c r="G581" i="6" s="1"/>
  <c r="G582" i="6" s="1"/>
  <c r="G583" i="6" s="1"/>
  <c r="G584" i="6" s="1"/>
  <c r="G585" i="6"/>
  <c r="G586" i="6" s="1"/>
  <c r="G587" i="6" s="1"/>
  <c r="G588" i="6" s="1"/>
  <c r="G589" i="6"/>
  <c r="G590" i="6" s="1"/>
  <c r="G591" i="6" s="1"/>
  <c r="G592" i="6" s="1"/>
  <c r="G593" i="6" s="1"/>
  <c r="G594" i="6" s="1"/>
  <c r="G595" i="6" s="1"/>
  <c r="G596" i="6" s="1"/>
  <c r="G597" i="6" s="1"/>
  <c r="G598" i="6" s="1"/>
  <c r="G599" i="6" s="1"/>
  <c r="G600" i="6" s="1"/>
  <c r="G601" i="6" s="1"/>
  <c r="G602" i="6" s="1"/>
  <c r="G603" i="6" s="1"/>
  <c r="G604" i="6" s="1"/>
  <c r="G605" i="6" s="1"/>
  <c r="G606" i="6" s="1"/>
  <c r="G607" i="6" s="1"/>
  <c r="G608" i="6" s="1"/>
  <c r="G609" i="6" s="1"/>
  <c r="G610" i="6" s="1"/>
  <c r="G611" i="6" s="1"/>
  <c r="G612" i="6" s="1"/>
  <c r="G613" i="6" s="1"/>
  <c r="G614" i="6" s="1"/>
  <c r="G615" i="6" s="1"/>
  <c r="G616" i="6" s="1"/>
  <c r="G617" i="6" s="1"/>
  <c r="G618" i="6" s="1"/>
  <c r="G619" i="6" s="1"/>
  <c r="G620" i="6" s="1"/>
  <c r="G621" i="6" s="1"/>
  <c r="G622" i="6" s="1"/>
  <c r="G623" i="6" s="1"/>
  <c r="G624" i="6" s="1"/>
  <c r="G625" i="6" s="1"/>
  <c r="G626" i="6" s="1"/>
  <c r="G627" i="6" s="1"/>
  <c r="G628" i="6" s="1"/>
  <c r="G629" i="6" s="1"/>
  <c r="G630" i="6" s="1"/>
  <c r="G631" i="6" s="1"/>
  <c r="G632" i="6" s="1"/>
  <c r="G633" i="6" s="1"/>
  <c r="G634" i="6" s="1"/>
  <c r="G635" i="6" s="1"/>
  <c r="G636" i="6" s="1"/>
  <c r="G637" i="6" s="1"/>
  <c r="G638" i="6" s="1"/>
  <c r="G639" i="6" s="1"/>
  <c r="G640" i="6" s="1"/>
  <c r="G641" i="6" s="1"/>
  <c r="G642" i="6" s="1"/>
  <c r="G643" i="6" s="1"/>
  <c r="G644" i="6" s="1"/>
  <c r="G645" i="6" s="1"/>
  <c r="G646" i="6" s="1"/>
  <c r="G647" i="6" s="1"/>
  <c r="G648" i="6" s="1"/>
  <c r="G649" i="6" s="1"/>
  <c r="G650" i="6" s="1"/>
  <c r="G651" i="6" s="1"/>
  <c r="G652" i="6" s="1"/>
  <c r="G653" i="6" s="1"/>
  <c r="G654" i="6" s="1"/>
  <c r="G655" i="6" s="1"/>
  <c r="G656" i="6" s="1"/>
  <c r="G657" i="6" s="1"/>
  <c r="G658" i="6" s="1"/>
  <c r="G659" i="6" s="1"/>
  <c r="G660" i="6" s="1"/>
  <c r="G661" i="6" s="1"/>
  <c r="G662" i="6" s="1"/>
  <c r="G663" i="6" s="1"/>
  <c r="G664" i="6" s="1"/>
  <c r="G665" i="6" s="1"/>
  <c r="G666" i="6" s="1"/>
  <c r="G667" i="6" s="1"/>
  <c r="G668" i="6" s="1"/>
  <c r="G669" i="6" s="1"/>
  <c r="G670" i="6" s="1"/>
  <c r="G671" i="6" s="1"/>
  <c r="G672" i="6" s="1"/>
  <c r="G673" i="6" s="1"/>
  <c r="G674" i="6" s="1"/>
  <c r="G675" i="6" s="1"/>
  <c r="G676" i="6" s="1"/>
  <c r="G677" i="6" s="1"/>
  <c r="G678" i="6" s="1"/>
  <c r="G679" i="6" s="1"/>
  <c r="G680" i="6" s="1"/>
  <c r="G681" i="6" s="1"/>
  <c r="G682" i="6" s="1"/>
  <c r="G683" i="6" s="1"/>
  <c r="G684" i="6" s="1"/>
  <c r="G685" i="6" s="1"/>
  <c r="G686" i="6" s="1"/>
  <c r="G687" i="6" s="1"/>
  <c r="G688" i="6" s="1"/>
  <c r="G689" i="6" s="1"/>
  <c r="G690" i="6" s="1"/>
  <c r="G691" i="6" s="1"/>
  <c r="G692" i="6" s="1"/>
  <c r="G693" i="6" s="1"/>
  <c r="G694" i="6" s="1"/>
  <c r="G695" i="6" s="1"/>
  <c r="G696" i="6" s="1"/>
  <c r="G697" i="6" s="1"/>
  <c r="G698" i="6" s="1"/>
  <c r="G699" i="6" s="1"/>
  <c r="G700" i="6" s="1"/>
  <c r="G701" i="6" s="1"/>
  <c r="G702" i="6" s="1"/>
  <c r="G703" i="6" s="1"/>
  <c r="G704" i="6" s="1"/>
  <c r="G705" i="6" s="1"/>
  <c r="G706" i="6" s="1"/>
  <c r="G707" i="6" s="1"/>
  <c r="G708" i="6" s="1"/>
  <c r="G709" i="6" s="1"/>
  <c r="G710" i="6" s="1"/>
  <c r="G711" i="6" s="1"/>
  <c r="G712" i="6" s="1"/>
  <c r="G713" i="6" s="1"/>
  <c r="G714" i="6" s="1"/>
  <c r="G715" i="6" s="1"/>
  <c r="G716" i="6" s="1"/>
  <c r="G717" i="6" s="1"/>
  <c r="G718" i="6" s="1"/>
  <c r="G719" i="6" s="1"/>
  <c r="G720" i="6" s="1"/>
  <c r="G721" i="6" s="1"/>
  <c r="G722" i="6" s="1"/>
  <c r="G723" i="6" s="1"/>
  <c r="G724" i="6" s="1"/>
  <c r="G725" i="6" s="1"/>
  <c r="G726" i="6" s="1"/>
  <c r="G727" i="6" s="1"/>
  <c r="G728" i="6" s="1"/>
  <c r="G729" i="6" s="1"/>
  <c r="G730" i="6" s="1"/>
  <c r="G731" i="6" s="1"/>
  <c r="G732" i="6" s="1"/>
  <c r="G733" i="6" s="1"/>
  <c r="G734" i="6" s="1"/>
  <c r="G735" i="6" s="1"/>
  <c r="G736" i="6" s="1"/>
  <c r="G737" i="6" s="1"/>
  <c r="G738" i="6" s="1"/>
  <c r="G739" i="6" s="1"/>
  <c r="G740" i="6" s="1"/>
  <c r="G741" i="6" s="1"/>
  <c r="G742" i="6" s="1"/>
  <c r="G743" i="6" s="1"/>
  <c r="G744" i="6" s="1"/>
  <c r="G745" i="6" s="1"/>
  <c r="G746" i="6" s="1"/>
  <c r="G747" i="6" s="1"/>
  <c r="G748" i="6" s="1"/>
  <c r="G749" i="6" s="1"/>
  <c r="G750" i="6" s="1"/>
  <c r="G751" i="6" s="1"/>
  <c r="G752" i="6" s="1"/>
  <c r="G753" i="6" s="1"/>
  <c r="G754" i="6" s="1"/>
  <c r="G755" i="6" s="1"/>
  <c r="G756" i="6" s="1"/>
  <c r="G757" i="6" s="1"/>
  <c r="G758" i="6" s="1"/>
  <c r="G759" i="6" s="1"/>
  <c r="G760" i="6" s="1"/>
  <c r="G761" i="6" s="1"/>
  <c r="G762" i="6" s="1"/>
  <c r="G763" i="6" s="1"/>
  <c r="G764" i="6" s="1"/>
  <c r="G765" i="6" s="1"/>
  <c r="G766" i="6" s="1"/>
  <c r="G767" i="6" s="1"/>
  <c r="G768" i="6" s="1"/>
  <c r="G769" i="6"/>
  <c r="G770" i="6" s="1"/>
  <c r="G771" i="6" s="1"/>
  <c r="G772" i="6" s="1"/>
  <c r="G773" i="6" s="1"/>
  <c r="G774" i="6" s="1"/>
  <c r="G775" i="6" s="1"/>
  <c r="G776" i="6" s="1"/>
  <c r="G777" i="6" s="1"/>
  <c r="G778" i="6" s="1"/>
  <c r="G779" i="6" s="1"/>
  <c r="G780" i="6" s="1"/>
  <c r="G781" i="6" s="1"/>
  <c r="G782" i="6" s="1"/>
  <c r="G783" i="6" s="1"/>
  <c r="G784" i="6" s="1"/>
  <c r="G785" i="6" s="1"/>
  <c r="G786" i="6" s="1"/>
  <c r="G787" i="6" s="1"/>
  <c r="G788" i="6" s="1"/>
  <c r="G789" i="6" s="1"/>
  <c r="G790" i="6" s="1"/>
  <c r="G791" i="6" s="1"/>
  <c r="G792" i="6" s="1"/>
  <c r="G793" i="6" s="1"/>
  <c r="G794" i="6" s="1"/>
  <c r="G795" i="6" s="1"/>
  <c r="G796" i="6" s="1"/>
  <c r="G797" i="6" s="1"/>
  <c r="G798" i="6" s="1"/>
  <c r="G799" i="6" s="1"/>
  <c r="G800" i="6" s="1"/>
  <c r="G801" i="6" s="1"/>
  <c r="G802" i="6" s="1"/>
  <c r="G803" i="6" s="1"/>
  <c r="G804" i="6" s="1"/>
  <c r="G805" i="6" s="1"/>
  <c r="G806" i="6" s="1"/>
  <c r="G807" i="6" s="1"/>
  <c r="G808" i="6" s="1"/>
  <c r="G809" i="6" s="1"/>
  <c r="G810" i="6" s="1"/>
  <c r="G811" i="6" s="1"/>
  <c r="G812" i="6" s="1"/>
  <c r="G813" i="6" s="1"/>
  <c r="G814" i="6" s="1"/>
  <c r="G815" i="6" s="1"/>
  <c r="G816" i="6" s="1"/>
  <c r="G817" i="6" s="1"/>
  <c r="G818" i="6" s="1"/>
  <c r="G819" i="6" s="1"/>
  <c r="G820" i="6" s="1"/>
  <c r="G821" i="6" s="1"/>
  <c r="G822" i="6" s="1"/>
  <c r="G823" i="6" s="1"/>
  <c r="G824" i="6" s="1"/>
  <c r="G825" i="6" s="1"/>
  <c r="G826" i="6" s="1"/>
  <c r="G827" i="6" s="1"/>
  <c r="G828" i="6" s="1"/>
  <c r="G829" i="6" s="1"/>
  <c r="G830" i="6" s="1"/>
  <c r="G831" i="6" s="1"/>
  <c r="G832" i="6" s="1"/>
  <c r="G833" i="6" s="1"/>
  <c r="G834" i="6" s="1"/>
  <c r="G835" i="6" s="1"/>
  <c r="G836" i="6" s="1"/>
  <c r="G837" i="6" s="1"/>
  <c r="G838" i="6" s="1"/>
  <c r="G839" i="6" s="1"/>
  <c r="G840" i="6" s="1"/>
  <c r="G841" i="6" s="1"/>
  <c r="G842" i="6" s="1"/>
  <c r="G843" i="6" s="1"/>
  <c r="G844" i="6" s="1"/>
  <c r="G845" i="6" s="1"/>
  <c r="G846" i="6" s="1"/>
  <c r="G847" i="6" s="1"/>
  <c r="G848" i="6" s="1"/>
  <c r="G849" i="6" s="1"/>
  <c r="G850" i="6" s="1"/>
  <c r="G851" i="6" s="1"/>
  <c r="G852" i="6" s="1"/>
  <c r="G853" i="6" s="1"/>
  <c r="G854" i="6" s="1"/>
  <c r="G855" i="6" s="1"/>
  <c r="G856" i="6" s="1"/>
  <c r="G857" i="6" s="1"/>
  <c r="G858" i="6" s="1"/>
  <c r="G859" i="6" s="1"/>
  <c r="G860" i="6" s="1"/>
  <c r="G861" i="6" s="1"/>
  <c r="G862" i="6" s="1"/>
  <c r="G863" i="6" s="1"/>
  <c r="G864" i="6" s="1"/>
  <c r="G865" i="6" s="1"/>
  <c r="G866" i="6" s="1"/>
  <c r="G867" i="6" s="1"/>
  <c r="G868" i="6" s="1"/>
  <c r="G869" i="6" s="1"/>
  <c r="G870" i="6" s="1"/>
  <c r="G871" i="6" s="1"/>
  <c r="G872" i="6" s="1"/>
  <c r="G873" i="6" s="1"/>
  <c r="G874" i="6" s="1"/>
  <c r="G875" i="6" s="1"/>
  <c r="G876" i="6" s="1"/>
  <c r="G877" i="6" s="1"/>
  <c r="G878" i="6" s="1"/>
  <c r="G879" i="6" s="1"/>
  <c r="G880" i="6" s="1"/>
  <c r="G881" i="6" s="1"/>
  <c r="G882" i="6" s="1"/>
  <c r="G883" i="6" s="1"/>
  <c r="G884" i="6" s="1"/>
  <c r="G885" i="6" s="1"/>
  <c r="G886" i="6" s="1"/>
  <c r="G887" i="6" s="1"/>
  <c r="G888" i="6" s="1"/>
  <c r="G889" i="6" s="1"/>
  <c r="G890" i="6" s="1"/>
  <c r="G891" i="6" s="1"/>
  <c r="G892" i="6" s="1"/>
  <c r="G893" i="6" s="1"/>
  <c r="G894" i="6" s="1"/>
  <c r="G895" i="6" s="1"/>
  <c r="G896" i="6" s="1"/>
  <c r="G897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G913" i="6" s="1"/>
  <c r="G914" i="6" s="1"/>
  <c r="G915" i="6" s="1"/>
  <c r="G916" i="6" s="1"/>
  <c r="G917" i="6" s="1"/>
  <c r="G918" i="6" s="1"/>
  <c r="G919" i="6" s="1"/>
  <c r="G920" i="6" s="1"/>
  <c r="G921" i="6" s="1"/>
  <c r="G922" i="6" s="1"/>
  <c r="G923" i="6" s="1"/>
  <c r="G924" i="6" s="1"/>
  <c r="G925" i="6" s="1"/>
  <c r="G926" i="6" s="1"/>
  <c r="G927" i="6" s="1"/>
  <c r="G928" i="6" s="1"/>
  <c r="G929" i="6" s="1"/>
  <c r="G930" i="6" s="1"/>
  <c r="G931" i="6" s="1"/>
  <c r="G932" i="6" s="1"/>
  <c r="G933" i="6" s="1"/>
  <c r="G934" i="6" s="1"/>
  <c r="G935" i="6" s="1"/>
  <c r="G936" i="6" s="1"/>
  <c r="G937" i="6" s="1"/>
  <c r="G938" i="6" s="1"/>
  <c r="G939" i="6" s="1"/>
  <c r="G940" i="6" s="1"/>
  <c r="G941" i="6" s="1"/>
  <c r="G942" i="6" s="1"/>
  <c r="G943" i="6" s="1"/>
  <c r="G944" i="6" s="1"/>
  <c r="G945" i="6" s="1"/>
  <c r="G946" i="6" s="1"/>
  <c r="G947" i="6" s="1"/>
  <c r="G948" i="6" s="1"/>
  <c r="G949" i="6" s="1"/>
  <c r="G950" i="6" s="1"/>
  <c r="G951" i="6" s="1"/>
  <c r="G952" i="6" s="1"/>
  <c r="G953" i="6" s="1"/>
  <c r="G954" i="6" s="1"/>
  <c r="G955" i="6" s="1"/>
  <c r="G956" i="6" s="1"/>
  <c r="G957" i="6" s="1"/>
  <c r="G958" i="6" s="1"/>
  <c r="G959" i="6" s="1"/>
  <c r="G960" i="6" s="1"/>
  <c r="G961" i="6" s="1"/>
  <c r="G962" i="6" s="1"/>
  <c r="G963" i="6" s="1"/>
  <c r="G964" i="6" s="1"/>
  <c r="G965" i="6" s="1"/>
  <c r="G966" i="6" s="1"/>
  <c r="G967" i="6" s="1"/>
  <c r="G968" i="6" s="1"/>
  <c r="G969" i="6" s="1"/>
  <c r="G970" i="6" s="1"/>
  <c r="G971" i="6" s="1"/>
  <c r="G972" i="6" s="1"/>
  <c r="G973" i="6" s="1"/>
  <c r="G974" i="6" s="1"/>
  <c r="G975" i="6" s="1"/>
  <c r="G976" i="6" s="1"/>
  <c r="G977" i="6" s="1"/>
  <c r="G978" i="6" s="1"/>
  <c r="G979" i="6" s="1"/>
  <c r="G980" i="6" s="1"/>
  <c r="G981" i="6" s="1"/>
  <c r="G982" i="6" s="1"/>
  <c r="G983" i="6" s="1"/>
  <c r="G984" i="6" s="1"/>
  <c r="G985" i="6"/>
  <c r="G986" i="6" s="1"/>
  <c r="G987" i="6" s="1"/>
  <c r="G988" i="6" s="1"/>
  <c r="G989" i="6" s="1"/>
  <c r="G990" i="6" s="1"/>
  <c r="G991" i="6" s="1"/>
  <c r="G992" i="6" s="1"/>
  <c r="G993" i="6" s="1"/>
  <c r="G994" i="6" s="1"/>
  <c r="G995" i="6" s="1"/>
  <c r="G996" i="6" s="1"/>
  <c r="G997" i="6" s="1"/>
  <c r="G998" i="6" s="1"/>
  <c r="G999" i="6" s="1"/>
  <c r="G1000" i="6" s="1"/>
  <c r="G1001" i="6" s="1"/>
  <c r="G1002" i="6" s="1"/>
  <c r="G1003" i="6" s="1"/>
  <c r="G1004" i="6" s="1"/>
  <c r="G1005" i="6" s="1"/>
  <c r="G1006" i="6" s="1"/>
  <c r="G1007" i="6" s="1"/>
  <c r="G1008" i="6" s="1"/>
  <c r="G1009" i="6" s="1"/>
  <c r="G1010" i="6" s="1"/>
  <c r="G1011" i="6" s="1"/>
  <c r="G1012" i="6" s="1"/>
  <c r="G1013" i="6" s="1"/>
  <c r="G1014" i="6" s="1"/>
  <c r="G1015" i="6" s="1"/>
  <c r="G1016" i="6" s="1"/>
  <c r="G1017" i="6" s="1"/>
  <c r="G1018" i="6" s="1"/>
  <c r="G1019" i="6" s="1"/>
  <c r="G1020" i="6" s="1"/>
  <c r="G1021" i="6" s="1"/>
  <c r="G1022" i="6" s="1"/>
  <c r="G1023" i="6" s="1"/>
  <c r="G1024" i="6" s="1"/>
  <c r="G1025" i="6" s="1"/>
  <c r="G1026" i="6" s="1"/>
  <c r="G1027" i="6" s="1"/>
  <c r="G1028" i="6" s="1"/>
  <c r="G1029" i="6" s="1"/>
  <c r="G1030" i="6" s="1"/>
  <c r="G1031" i="6" s="1"/>
  <c r="G1032" i="6" s="1"/>
  <c r="G1033" i="6" s="1"/>
  <c r="G1034" i="6" s="1"/>
  <c r="G1035" i="6" s="1"/>
  <c r="G1036" i="6" s="1"/>
  <c r="G1037" i="6" s="1"/>
  <c r="G1038" i="6" s="1"/>
  <c r="G1039" i="6" s="1"/>
  <c r="G1040" i="6" s="1"/>
  <c r="G1041" i="6" s="1"/>
  <c r="G1042" i="6" s="1"/>
  <c r="G1043" i="6" s="1"/>
  <c r="G1044" i="6" s="1"/>
  <c r="G1045" i="6" s="1"/>
  <c r="G1046" i="6" s="1"/>
  <c r="G1047" i="6" s="1"/>
  <c r="G1048" i="6" s="1"/>
  <c r="G1049" i="6" s="1"/>
  <c r="G1050" i="6" s="1"/>
  <c r="G1051" i="6" s="1"/>
  <c r="G1052" i="6" s="1"/>
  <c r="G1053" i="6" s="1"/>
  <c r="G1054" i="6" s="1"/>
  <c r="G1055" i="6" s="1"/>
  <c r="G1056" i="6" s="1"/>
  <c r="G1057" i="6" s="1"/>
  <c r="G1058" i="6" s="1"/>
  <c r="G1059" i="6" s="1"/>
  <c r="G1060" i="6" s="1"/>
  <c r="G1061" i="6" s="1"/>
  <c r="G1062" i="6" s="1"/>
  <c r="G1063" i="6" s="1"/>
  <c r="G1064" i="6" s="1"/>
  <c r="G1065" i="6" s="1"/>
  <c r="G1066" i="6" s="1"/>
  <c r="G1067" i="6" s="1"/>
  <c r="G1068" i="6" s="1"/>
  <c r="G1069" i="6" s="1"/>
  <c r="G1070" i="6" s="1"/>
  <c r="G1071" i="6" s="1"/>
  <c r="G1072" i="6" s="1"/>
  <c r="G1073" i="6" s="1"/>
  <c r="G1074" i="6" s="1"/>
  <c r="G1075" i="6" s="1"/>
  <c r="G1076" i="6" s="1"/>
  <c r="G1077" i="6" s="1"/>
  <c r="G1078" i="6" s="1"/>
  <c r="G1079" i="6" s="1"/>
  <c r="G1080" i="6" s="1"/>
  <c r="G1081" i="6" s="1"/>
  <c r="G1082" i="6" s="1"/>
  <c r="G1083" i="6" s="1"/>
  <c r="G1084" i="6" s="1"/>
  <c r="G1085" i="6" s="1"/>
  <c r="G1086" i="6" s="1"/>
  <c r="G1087" i="6" s="1"/>
  <c r="G1088" i="6" s="1"/>
  <c r="G1089" i="6" s="1"/>
  <c r="G1090" i="6" s="1"/>
  <c r="G1091" i="6" s="1"/>
  <c r="G1092" i="6" s="1"/>
  <c r="G1093" i="6" s="1"/>
  <c r="G1094" i="6" s="1"/>
  <c r="G1095" i="6" s="1"/>
  <c r="G1096" i="6" s="1"/>
  <c r="G1097" i="6" s="1"/>
  <c r="G1098" i="6" s="1"/>
  <c r="G1099" i="6" s="1"/>
  <c r="G1100" i="6" s="1"/>
  <c r="G1101" i="6" s="1"/>
  <c r="G1102" i="6" s="1"/>
  <c r="G1103" i="6" s="1"/>
  <c r="G1104" i="6" s="1"/>
  <c r="G1105" i="6" s="1"/>
  <c r="G1106" i="6" s="1"/>
  <c r="G1107" i="6" s="1"/>
  <c r="G1108" i="6" s="1"/>
  <c r="G1109" i="6" s="1"/>
  <c r="G1110" i="6" s="1"/>
  <c r="G1111" i="6" s="1"/>
  <c r="G1112" i="6" s="1"/>
  <c r="G1113" i="6" s="1"/>
  <c r="G1114" i="6" s="1"/>
  <c r="G1115" i="6" s="1"/>
  <c r="G1116" i="6" s="1"/>
  <c r="G1117" i="6" s="1"/>
  <c r="G1118" i="6" s="1"/>
  <c r="G1119" i="6"/>
  <c r="G1120" i="6" s="1"/>
  <c r="G1121" i="6" s="1"/>
  <c r="G1122" i="6" s="1"/>
  <c r="G1123" i="6" s="1"/>
  <c r="G1124" i="6" s="1"/>
  <c r="G1125" i="6" s="1"/>
  <c r="G1126" i="6" s="1"/>
  <c r="G1127" i="6" s="1"/>
  <c r="G1128" i="6" s="1"/>
  <c r="G1129" i="6" s="1"/>
  <c r="G1130" i="6" s="1"/>
  <c r="G1131" i="6" s="1"/>
  <c r="G1132" i="6" s="1"/>
  <c r="G1133" i="6" s="1"/>
  <c r="G1134" i="6" s="1"/>
  <c r="G1135" i="6" s="1"/>
  <c r="G1136" i="6" s="1"/>
  <c r="G1137" i="6" s="1"/>
  <c r="G1138" i="6" s="1"/>
  <c r="G1139" i="6" s="1"/>
  <c r="G1140" i="6" s="1"/>
  <c r="G1141" i="6" s="1"/>
  <c r="G1142" i="6" s="1"/>
  <c r="G1143" i="6" s="1"/>
  <c r="G1144" i="6" s="1"/>
  <c r="G1145" i="6" s="1"/>
  <c r="G1146" i="6" s="1"/>
  <c r="G1147" i="6" s="1"/>
  <c r="G1148" i="6" s="1"/>
  <c r="G1149" i="6" s="1"/>
  <c r="G1150" i="6" s="1"/>
  <c r="G1151" i="6" s="1"/>
  <c r="G1152" i="6" s="1"/>
  <c r="G1153" i="6" s="1"/>
  <c r="G1154" i="6" s="1"/>
  <c r="G1155" i="6" s="1"/>
  <c r="G1156" i="6" s="1"/>
  <c r="G1157" i="6" s="1"/>
  <c r="G1158" i="6" s="1"/>
  <c r="G1159" i="6" s="1"/>
  <c r="G1160" i="6" s="1"/>
  <c r="G1161" i="6" s="1"/>
  <c r="G1162" i="6" s="1"/>
  <c r="G1163" i="6" s="1"/>
  <c r="G1164" i="6" s="1"/>
  <c r="G1165" i="6" s="1"/>
  <c r="G1166" i="6" s="1"/>
  <c r="G1167" i="6" s="1"/>
  <c r="G1168" i="6" s="1"/>
  <c r="G1169" i="6" s="1"/>
  <c r="G1170" i="6" s="1"/>
  <c r="G1171" i="6" s="1"/>
  <c r="G1172" i="6" s="1"/>
  <c r="G1173" i="6" s="1"/>
  <c r="G1174" i="6" s="1"/>
  <c r="G1175" i="6" s="1"/>
  <c r="G1176" i="6" s="1"/>
  <c r="G1177" i="6" s="1"/>
  <c r="G1178" i="6" s="1"/>
  <c r="G1179" i="6" s="1"/>
  <c r="G1180" i="6" s="1"/>
  <c r="G1181" i="6" s="1"/>
  <c r="G1182" i="6" s="1"/>
  <c r="G1183" i="6" s="1"/>
  <c r="G1184" i="6" s="1"/>
  <c r="G1185" i="6" s="1"/>
  <c r="G1186" i="6" s="1"/>
  <c r="G1187" i="6" s="1"/>
  <c r="G1188" i="6" s="1"/>
  <c r="G1189" i="6" s="1"/>
  <c r="G1190" i="6" s="1"/>
  <c r="G1191" i="6" s="1"/>
  <c r="G1192" i="6" s="1"/>
  <c r="G1193" i="6" s="1"/>
  <c r="G1194" i="6" s="1"/>
  <c r="G1195" i="6" s="1"/>
  <c r="G1196" i="6" s="1"/>
  <c r="G1197" i="6" s="1"/>
  <c r="G1198" i="6" s="1"/>
  <c r="G1199" i="6" s="1"/>
  <c r="G1200" i="6" s="1"/>
  <c r="G1201" i="6" s="1"/>
  <c r="G1202" i="6" s="1"/>
  <c r="G1203" i="6" s="1"/>
  <c r="G1204" i="6" s="1"/>
  <c r="G1205" i="6" s="1"/>
  <c r="G1206" i="6" s="1"/>
  <c r="G1207" i="6" s="1"/>
  <c r="G1208" i="6" s="1"/>
  <c r="G1209" i="6" s="1"/>
  <c r="G1210" i="6" s="1"/>
  <c r="G1211" i="6" s="1"/>
  <c r="G1212" i="6" s="1"/>
  <c r="G1213" i="6" s="1"/>
  <c r="G1214" i="6" s="1"/>
  <c r="G1215" i="6" s="1"/>
  <c r="G1216" i="6" s="1"/>
  <c r="G1217" i="6" s="1"/>
  <c r="G1218" i="6" s="1"/>
  <c r="G1219" i="6" s="1"/>
  <c r="G1220" i="6" s="1"/>
  <c r="G1221" i="6" s="1"/>
  <c r="G1222" i="6" s="1"/>
  <c r="G1223" i="6" s="1"/>
  <c r="G1224" i="6" s="1"/>
  <c r="G1225" i="6" s="1"/>
  <c r="G1226" i="6" s="1"/>
  <c r="G1227" i="6" s="1"/>
  <c r="G1228" i="6" s="1"/>
  <c r="G1229" i="6" s="1"/>
  <c r="G1230" i="6" s="1"/>
  <c r="G1231" i="6" s="1"/>
  <c r="G1232" i="6" s="1"/>
  <c r="G1233" i="6" s="1"/>
  <c r="G1234" i="6" s="1"/>
  <c r="G1235" i="6" s="1"/>
  <c r="G1236" i="6" s="1"/>
  <c r="G1237" i="6" s="1"/>
  <c r="G1238" i="6" s="1"/>
  <c r="G1239" i="6" s="1"/>
  <c r="G1240" i="6" s="1"/>
  <c r="G1241" i="6" s="1"/>
  <c r="G1242" i="6" s="1"/>
  <c r="G1243" i="6" s="1"/>
  <c r="G1244" i="6"/>
  <c r="G1245" i="6" s="1"/>
  <c r="G1246" i="6" s="1"/>
  <c r="G1247" i="6" s="1"/>
  <c r="G1248" i="6" s="1"/>
  <c r="G1249" i="6" s="1"/>
  <c r="G1250" i="6" s="1"/>
  <c r="G1251" i="6" s="1"/>
  <c r="G1252" i="6" s="1"/>
  <c r="G1253" i="6" s="1"/>
  <c r="G1254" i="6" s="1"/>
  <c r="G1255" i="6" s="1"/>
  <c r="G1256" i="6" s="1"/>
  <c r="G1257" i="6" s="1"/>
  <c r="G1258" i="6" s="1"/>
  <c r="G1259" i="6" s="1"/>
  <c r="G1260" i="6" s="1"/>
  <c r="G1261" i="6" s="1"/>
  <c r="G1262" i="6" s="1"/>
  <c r="G1263" i="6" s="1"/>
  <c r="G1264" i="6" s="1"/>
  <c r="G1265" i="6" s="1"/>
  <c r="G1266" i="6" s="1"/>
  <c r="G1267" i="6" s="1"/>
  <c r="G1268" i="6" s="1"/>
  <c r="G1269" i="6" s="1"/>
  <c r="G1270" i="6" s="1"/>
  <c r="G1271" i="6" s="1"/>
  <c r="G1272" i="6" s="1"/>
  <c r="G1273" i="6" s="1"/>
  <c r="G1274" i="6" s="1"/>
  <c r="G1275" i="6" s="1"/>
  <c r="G1276" i="6" s="1"/>
  <c r="G1277" i="6" s="1"/>
  <c r="G1278" i="6" s="1"/>
  <c r="G1279" i="6" s="1"/>
  <c r="G1280" i="6" s="1"/>
  <c r="G1281" i="6" s="1"/>
  <c r="G1282" i="6" s="1"/>
  <c r="G1283" i="6" s="1"/>
  <c r="G1284" i="6" s="1"/>
  <c r="G1285" i="6" s="1"/>
  <c r="G1286" i="6" s="1"/>
  <c r="G1287" i="6" s="1"/>
  <c r="G1288" i="6" s="1"/>
  <c r="G1289" i="6" s="1"/>
  <c r="G1290" i="6" s="1"/>
  <c r="G1291" i="6" s="1"/>
  <c r="G1292" i="6" s="1"/>
  <c r="G1293" i="6" s="1"/>
  <c r="G1294" i="6" s="1"/>
  <c r="G1295" i="6" s="1"/>
  <c r="G1296" i="6" s="1"/>
  <c r="G1297" i="6" s="1"/>
  <c r="G1298" i="6" s="1"/>
  <c r="G1299" i="6" s="1"/>
  <c r="G1300" i="6" s="1"/>
  <c r="G1301" i="6" s="1"/>
  <c r="G1302" i="6" s="1"/>
  <c r="G1303" i="6" s="1"/>
  <c r="G1304" i="6" s="1"/>
  <c r="G1305" i="6" s="1"/>
  <c r="G1306" i="6" s="1"/>
  <c r="G1307" i="6" s="1"/>
  <c r="G1308" i="6" s="1"/>
  <c r="G1309" i="6" s="1"/>
  <c r="G1310" i="6" s="1"/>
  <c r="G1311" i="6" s="1"/>
  <c r="G1312" i="6" s="1"/>
  <c r="G1313" i="6" s="1"/>
  <c r="G1314" i="6" s="1"/>
  <c r="G1315" i="6" s="1"/>
  <c r="G1316" i="6" s="1"/>
  <c r="G1317" i="6" s="1"/>
  <c r="G1318" i="6" s="1"/>
  <c r="G1319" i="6" s="1"/>
  <c r="G1320" i="6" s="1"/>
  <c r="G1321" i="6" s="1"/>
  <c r="G1322" i="6" s="1"/>
  <c r="G1323" i="6" s="1"/>
  <c r="G1324" i="6" s="1"/>
  <c r="G1325" i="6" s="1"/>
  <c r="G1326" i="6" s="1"/>
  <c r="G1327" i="6" s="1"/>
  <c r="G1328" i="6" s="1"/>
  <c r="G1329" i="6" s="1"/>
  <c r="G1330" i="6" s="1"/>
  <c r="G1331" i="6" s="1"/>
  <c r="G1332" i="6" s="1"/>
  <c r="G1333" i="6" s="1"/>
  <c r="G1334" i="6" s="1"/>
  <c r="G1335" i="6" s="1"/>
  <c r="G1336" i="6" s="1"/>
  <c r="G1337" i="6" s="1"/>
  <c r="G1338" i="6" s="1"/>
  <c r="G1339" i="6" s="1"/>
  <c r="G1340" i="6" s="1"/>
  <c r="G1341" i="6" s="1"/>
  <c r="G1342" i="6" s="1"/>
  <c r="G1343" i="6" s="1"/>
  <c r="G1344" i="6" s="1"/>
  <c r="G1345" i="6" s="1"/>
  <c r="G1346" i="6" s="1"/>
  <c r="G1347" i="6" s="1"/>
  <c r="G1348" i="6" s="1"/>
  <c r="G1349" i="6" s="1"/>
  <c r="G1350" i="6" s="1"/>
  <c r="G1351" i="6" s="1"/>
  <c r="G1352" i="6" s="1"/>
  <c r="G1353" i="6" s="1"/>
  <c r="G1354" i="6" s="1"/>
  <c r="G1355" i="6" s="1"/>
  <c r="G1356" i="6" s="1"/>
  <c r="G1357" i="6" s="1"/>
  <c r="G1358" i="6" s="1"/>
  <c r="G1359" i="6" s="1"/>
  <c r="G1360" i="6" s="1"/>
  <c r="G1361" i="6" s="1"/>
  <c r="G1362" i="6" s="1"/>
  <c r="G1363" i="6" s="1"/>
  <c r="G1364" i="6" s="1"/>
  <c r="G1365" i="6" s="1"/>
  <c r="G1366" i="6" s="1"/>
  <c r="G1367" i="6" s="1"/>
  <c r="G1368" i="6" s="1"/>
  <c r="G1369" i="6" s="1"/>
  <c r="G1370" i="6" s="1"/>
  <c r="G1371" i="6" s="1"/>
  <c r="G1372" i="6" s="1"/>
  <c r="G1373" i="6" s="1"/>
  <c r="G1374" i="6" s="1"/>
  <c r="G1375" i="6" s="1"/>
  <c r="G1376" i="6" s="1"/>
  <c r="G1377" i="6" s="1"/>
  <c r="G1378" i="6"/>
  <c r="G1379" i="6" s="1"/>
  <c r="G1380" i="6" s="1"/>
  <c r="G1381" i="6" s="1"/>
  <c r="G1382" i="6" s="1"/>
  <c r="G1383" i="6" s="1"/>
  <c r="G1384" i="6" s="1"/>
  <c r="G1385" i="6" s="1"/>
  <c r="G1386" i="6" s="1"/>
  <c r="G1387" i="6" s="1"/>
  <c r="G1388" i="6" s="1"/>
  <c r="G1389" i="6" s="1"/>
  <c r="G1390" i="6" s="1"/>
  <c r="G1391" i="6" s="1"/>
  <c r="G1392" i="6" s="1"/>
  <c r="G1393" i="6" s="1"/>
  <c r="G1394" i="6" s="1"/>
  <c r="G1395" i="6" s="1"/>
  <c r="G1396" i="6" s="1"/>
  <c r="G1397" i="6" s="1"/>
  <c r="G1398" i="6" s="1"/>
  <c r="G1399" i="6" s="1"/>
  <c r="G1400" i="6" s="1"/>
  <c r="G1401" i="6" s="1"/>
  <c r="G1402" i="6" s="1"/>
  <c r="G1403" i="6" s="1"/>
  <c r="G1404" i="6" s="1"/>
  <c r="G1405" i="6" s="1"/>
  <c r="G1406" i="6" s="1"/>
  <c r="G1407" i="6" s="1"/>
  <c r="G1408" i="6" s="1"/>
  <c r="G1409" i="6" s="1"/>
  <c r="G1410" i="6" s="1"/>
  <c r="G1411" i="6" s="1"/>
  <c r="G1412" i="6" s="1"/>
  <c r="G1413" i="6" s="1"/>
  <c r="G1414" i="6" s="1"/>
  <c r="G1415" i="6" s="1"/>
  <c r="G1416" i="6" s="1"/>
  <c r="G1417" i="6" s="1"/>
  <c r="G1418" i="6" s="1"/>
  <c r="G1419" i="6" s="1"/>
  <c r="G1420" i="6" s="1"/>
  <c r="G1421" i="6" s="1"/>
  <c r="G1422" i="6" s="1"/>
  <c r="G1423" i="6" s="1"/>
  <c r="G1424" i="6" s="1"/>
  <c r="G1425" i="6" s="1"/>
  <c r="G1426" i="6" s="1"/>
  <c r="G1427" i="6" s="1"/>
  <c r="G1428" i="6" s="1"/>
  <c r="G1429" i="6" s="1"/>
  <c r="G1430" i="6" s="1"/>
  <c r="G1431" i="6" s="1"/>
  <c r="G1432" i="6" s="1"/>
  <c r="G1433" i="6" s="1"/>
  <c r="G1434" i="6" s="1"/>
  <c r="G1435" i="6" s="1"/>
  <c r="G1436" i="6" s="1"/>
  <c r="G1437" i="6" s="1"/>
  <c r="G1438" i="6" s="1"/>
  <c r="G1439" i="6" s="1"/>
  <c r="G1440" i="6" s="1"/>
  <c r="G1441" i="6" s="1"/>
  <c r="G1442" i="6" s="1"/>
  <c r="G1443" i="6" s="1"/>
  <c r="G1444" i="6" s="1"/>
  <c r="G1445" i="6" s="1"/>
  <c r="G1446" i="6" s="1"/>
  <c r="G1447" i="6" s="1"/>
  <c r="G1448" i="6" s="1"/>
  <c r="G1449" i="6" s="1"/>
  <c r="G1450" i="6" s="1"/>
  <c r="G1451" i="6" s="1"/>
  <c r="G1452" i="6" s="1"/>
  <c r="G1453" i="6" s="1"/>
  <c r="G1454" i="6" s="1"/>
  <c r="G1455" i="6" s="1"/>
  <c r="G1456" i="6" s="1"/>
  <c r="G1457" i="6" s="1"/>
  <c r="G1458" i="6" s="1"/>
  <c r="G1459" i="6" s="1"/>
  <c r="G1460" i="6" s="1"/>
  <c r="G1461" i="6" s="1"/>
  <c r="G1462" i="6" s="1"/>
  <c r="G1463" i="6" s="1"/>
  <c r="G1464" i="6" s="1"/>
  <c r="G1465" i="6" s="1"/>
  <c r="G1466" i="6" s="1"/>
  <c r="G1467" i="6" s="1"/>
  <c r="G1468" i="6" s="1"/>
  <c r="G1469" i="6" s="1"/>
  <c r="G1470" i="6" s="1"/>
  <c r="G1471" i="6" s="1"/>
  <c r="G1472" i="6" s="1"/>
  <c r="G1473" i="6" s="1"/>
  <c r="G1474" i="6" s="1"/>
  <c r="G1475" i="6" s="1"/>
  <c r="G1476" i="6" s="1"/>
  <c r="G1477" i="6" s="1"/>
  <c r="G1478" i="6" s="1"/>
  <c r="G1479" i="6" s="1"/>
  <c r="G1480" i="6" s="1"/>
  <c r="G1481" i="6" s="1"/>
  <c r="G1482" i="6" s="1"/>
  <c r="G1483" i="6" s="1"/>
  <c r="G1484" i="6" s="1"/>
  <c r="G1485" i="6" s="1"/>
  <c r="G1486" i="6" s="1"/>
  <c r="G1487" i="6" s="1"/>
  <c r="G1488" i="6" s="1"/>
  <c r="G1489" i="6" s="1"/>
  <c r="G1490" i="6" s="1"/>
  <c r="G1491" i="6" s="1"/>
  <c r="G1492" i="6" s="1"/>
  <c r="G1493" i="6" s="1"/>
  <c r="G1494" i="6" s="1"/>
  <c r="G1495" i="6" s="1"/>
  <c r="G1496" i="6" s="1"/>
  <c r="G1497" i="6" s="1"/>
  <c r="G1498" i="6" s="1"/>
  <c r="G1499" i="6" s="1"/>
  <c r="G1500" i="6" s="1"/>
  <c r="G1501" i="6" s="1"/>
  <c r="G1502" i="6" s="1"/>
  <c r="G1503" i="6" s="1"/>
  <c r="G1504" i="6" s="1"/>
  <c r="G1505" i="6" s="1"/>
  <c r="G1506" i="6" s="1"/>
  <c r="G1507" i="6" s="1"/>
  <c r="G1508" i="6" s="1"/>
  <c r="G1509" i="6" s="1"/>
  <c r="G1510" i="6" s="1"/>
  <c r="G1511" i="6" s="1"/>
  <c r="G1512" i="6" s="1"/>
  <c r="G1513" i="6" s="1"/>
  <c r="G1514" i="6" s="1"/>
  <c r="G1515" i="6" s="1"/>
  <c r="G1516" i="6" s="1"/>
  <c r="G1517" i="6" s="1"/>
  <c r="G1518" i="6" s="1"/>
  <c r="G1519" i="6" s="1"/>
  <c r="G1520" i="6" s="1"/>
  <c r="G1521" i="6" s="1"/>
  <c r="G1522" i="6" s="1"/>
  <c r="G1523" i="6" s="1"/>
  <c r="G1524" i="6" s="1"/>
  <c r="G1525" i="6" s="1"/>
  <c r="G1526" i="6" s="1"/>
  <c r="G1527" i="6" s="1"/>
  <c r="G1528" i="6" s="1"/>
  <c r="G1529" i="6" s="1"/>
  <c r="G1530" i="6" s="1"/>
  <c r="G1531" i="6" s="1"/>
  <c r="G1532" i="6" s="1"/>
  <c r="G1533" i="6" s="1"/>
  <c r="G1534" i="6" s="1"/>
  <c r="G1535" i="6" s="1"/>
  <c r="G1536" i="6"/>
  <c r="G1537" i="6"/>
  <c r="G1538" i="6" s="1"/>
  <c r="G1539" i="6" s="1"/>
  <c r="G1540" i="6" s="1"/>
  <c r="G1541" i="6" s="1"/>
  <c r="G1542" i="6" s="1"/>
  <c r="G1543" i="6" s="1"/>
  <c r="G1544" i="6" s="1"/>
  <c r="G1545" i="6" s="1"/>
  <c r="G1546" i="6" s="1"/>
  <c r="G1547" i="6" s="1"/>
  <c r="G1548" i="6" s="1"/>
  <c r="G1549" i="6"/>
  <c r="G1550" i="6" s="1"/>
  <c r="G1551" i="6" s="1"/>
  <c r="G1552" i="6" s="1"/>
  <c r="G1553" i="6" s="1"/>
  <c r="G1554" i="6" s="1"/>
  <c r="G1555" i="6" s="1"/>
  <c r="G1556" i="6" s="1"/>
  <c r="G1557" i="6" s="1"/>
  <c r="G1558" i="6" s="1"/>
  <c r="G1559" i="6" s="1"/>
  <c r="G1560" i="6" s="1"/>
  <c r="G1561" i="6" s="1"/>
  <c r="G1562" i="6" s="1"/>
  <c r="G1563" i="6" s="1"/>
  <c r="G1564" i="6" s="1"/>
  <c r="G1565" i="6" s="1"/>
  <c r="G1566" i="6" s="1"/>
  <c r="G1567" i="6" s="1"/>
  <c r="G1568" i="6" s="1"/>
  <c r="G1569" i="6" s="1"/>
  <c r="G1570" i="6" s="1"/>
  <c r="G1571" i="6" s="1"/>
  <c r="G1572" i="6" s="1"/>
  <c r="G1573" i="6" s="1"/>
  <c r="G1574" i="6" s="1"/>
  <c r="G1575" i="6" s="1"/>
  <c r="G1576" i="6" s="1"/>
  <c r="G1577" i="6" s="1"/>
  <c r="G1578" i="6" s="1"/>
  <c r="G1579" i="6" s="1"/>
  <c r="G1580" i="6" s="1"/>
  <c r="G1581" i="6" s="1"/>
  <c r="G1582" i="6" s="1"/>
  <c r="G1583" i="6" s="1"/>
  <c r="G1584" i="6" s="1"/>
  <c r="G1585" i="6" s="1"/>
  <c r="G1586" i="6" s="1"/>
  <c r="G1587" i="6" s="1"/>
  <c r="G1588" i="6" s="1"/>
  <c r="G1589" i="6" s="1"/>
  <c r="G1590" i="6" s="1"/>
  <c r="G1591" i="6" s="1"/>
  <c r="G1592" i="6" s="1"/>
  <c r="G1593" i="6" s="1"/>
  <c r="G1594" i="6" s="1"/>
  <c r="G1595" i="6" s="1"/>
  <c r="G1596" i="6" s="1"/>
  <c r="G1597" i="6" s="1"/>
  <c r="G1598" i="6" s="1"/>
  <c r="G1599" i="6" s="1"/>
  <c r="G1600" i="6" s="1"/>
  <c r="G1601" i="6" s="1"/>
  <c r="G1602" i="6" s="1"/>
  <c r="G1603" i="6" s="1"/>
  <c r="G1604" i="6" s="1"/>
  <c r="G1605" i="6" s="1"/>
  <c r="G1606" i="6" s="1"/>
  <c r="G1607" i="6" s="1"/>
  <c r="G1608" i="6" s="1"/>
  <c r="G1609" i="6" s="1"/>
  <c r="G1610" i="6" s="1"/>
  <c r="G1611" i="6" s="1"/>
  <c r="G1612" i="6" s="1"/>
  <c r="G1613" i="6" s="1"/>
  <c r="G1614" i="6" s="1"/>
  <c r="G1615" i="6" s="1"/>
  <c r="G1616" i="6" s="1"/>
  <c r="G1617" i="6" s="1"/>
  <c r="G1618" i="6" s="1"/>
  <c r="G1619" i="6" s="1"/>
  <c r="G1620" i="6" s="1"/>
  <c r="G1621" i="6" s="1"/>
  <c r="G1622" i="6" s="1"/>
  <c r="G1623" i="6" s="1"/>
  <c r="G1624" i="6" s="1"/>
  <c r="G1625" i="6" s="1"/>
  <c r="G1626" i="6" s="1"/>
  <c r="G1627" i="6" s="1"/>
  <c r="G1628" i="6" s="1"/>
  <c r="G1629" i="6" s="1"/>
  <c r="G1630" i="6" s="1"/>
  <c r="G1631" i="6" s="1"/>
  <c r="G1632" i="6" s="1"/>
  <c r="G1633" i="6" s="1"/>
  <c r="G1634" i="6" s="1"/>
  <c r="G1635" i="6" s="1"/>
  <c r="G1636" i="6" s="1"/>
  <c r="G1637" i="6" s="1"/>
  <c r="G1638" i="6" s="1"/>
  <c r="G1639" i="6" s="1"/>
  <c r="G1640" i="6" s="1"/>
  <c r="G1641" i="6" s="1"/>
  <c r="G1642" i="6" s="1"/>
  <c r="G1643" i="6" s="1"/>
  <c r="G1644" i="6" s="1"/>
  <c r="G1645" i="6" s="1"/>
  <c r="G1646" i="6" s="1"/>
  <c r="G1647" i="6" s="1"/>
  <c r="G1648" i="6" s="1"/>
  <c r="G1649" i="6" s="1"/>
  <c r="G1650" i="6" s="1"/>
  <c r="G1651" i="6" s="1"/>
  <c r="G1652" i="6" s="1"/>
  <c r="G1653" i="6" s="1"/>
  <c r="G1654" i="6" s="1"/>
  <c r="G1655" i="6" s="1"/>
  <c r="G1656" i="6" s="1"/>
  <c r="G1657" i="6" s="1"/>
  <c r="G1658" i="6" s="1"/>
  <c r="G1659" i="6" s="1"/>
  <c r="G1660" i="6" s="1"/>
  <c r="G1661" i="6" s="1"/>
  <c r="G1662" i="6" s="1"/>
  <c r="G1663" i="6" s="1"/>
  <c r="G1664" i="6" s="1"/>
  <c r="G1665" i="6" s="1"/>
  <c r="G1666" i="6" s="1"/>
  <c r="G1667" i="6" s="1"/>
  <c r="G1668" i="6" s="1"/>
  <c r="G1669" i="6" s="1"/>
  <c r="G1670" i="6"/>
  <c r="G1671" i="6" s="1"/>
  <c r="G1672" i="6" s="1"/>
  <c r="G1673" i="6" s="1"/>
  <c r="G1674" i="6" s="1"/>
  <c r="G1675" i="6" s="1"/>
  <c r="G1676" i="6" s="1"/>
  <c r="G1677" i="6" s="1"/>
  <c r="G1678" i="6" s="1"/>
  <c r="G1679" i="6" s="1"/>
  <c r="G1680" i="6" s="1"/>
  <c r="G1681" i="6" s="1"/>
  <c r="G1682" i="6" s="1"/>
  <c r="G1683" i="6" s="1"/>
  <c r="G1684" i="6" s="1"/>
  <c r="G1685" i="6" s="1"/>
  <c r="G1686" i="6" s="1"/>
  <c r="G1687" i="6" s="1"/>
  <c r="G1688" i="6" s="1"/>
  <c r="G1689" i="6" s="1"/>
  <c r="G1690" i="6" s="1"/>
  <c r="G1691" i="6" s="1"/>
  <c r="G1692" i="6" s="1"/>
  <c r="G1693" i="6" s="1"/>
  <c r="G1694" i="6" s="1"/>
  <c r="G1695" i="6" s="1"/>
  <c r="G1696" i="6" s="1"/>
  <c r="G1697" i="6" s="1"/>
  <c r="G1698" i="6" s="1"/>
  <c r="G1699" i="6" s="1"/>
  <c r="G1700" i="6" s="1"/>
  <c r="G1701" i="6" s="1"/>
  <c r="G1702" i="6" s="1"/>
  <c r="G1703" i="6" s="1"/>
  <c r="G1704" i="6" s="1"/>
  <c r="G1705" i="6" s="1"/>
  <c r="G1706" i="6" s="1"/>
  <c r="G1707" i="6" s="1"/>
  <c r="G1708" i="6" s="1"/>
  <c r="G1709" i="6" s="1"/>
  <c r="G1710" i="6" s="1"/>
  <c r="G1711" i="6" s="1"/>
  <c r="G1712" i="6" s="1"/>
  <c r="G1713" i="6" s="1"/>
  <c r="G1714" i="6" s="1"/>
  <c r="G1715" i="6" s="1"/>
  <c r="G1716" i="6" s="1"/>
  <c r="G1717" i="6" s="1"/>
  <c r="G1718" i="6" s="1"/>
  <c r="G1719" i="6" s="1"/>
  <c r="G1720" i="6" s="1"/>
  <c r="G1721" i="6" s="1"/>
  <c r="G1722" i="6" s="1"/>
  <c r="G1723" i="6" s="1"/>
  <c r="G1724" i="6" s="1"/>
  <c r="G1725" i="6" s="1"/>
  <c r="G1726" i="6" s="1"/>
  <c r="G1727" i="6" s="1"/>
  <c r="G1728" i="6" s="1"/>
  <c r="G1729" i="6" s="1"/>
  <c r="G1730" i="6" s="1"/>
  <c r="G1731" i="6" s="1"/>
  <c r="G1732" i="6" s="1"/>
  <c r="G1733" i="6" s="1"/>
  <c r="G1734" i="6" s="1"/>
  <c r="G1735" i="6" s="1"/>
  <c r="G1736" i="6" s="1"/>
  <c r="G1737" i="6" s="1"/>
  <c r="G1738" i="6" s="1"/>
  <c r="G1739" i="6" s="1"/>
  <c r="G1740" i="6" s="1"/>
  <c r="G1741" i="6" s="1"/>
  <c r="G1742" i="6" s="1"/>
  <c r="G1743" i="6" s="1"/>
  <c r="G1744" i="6" s="1"/>
  <c r="G1745" i="6" s="1"/>
  <c r="G1746" i="6" s="1"/>
  <c r="G1747" i="6" s="1"/>
  <c r="G1748" i="6" s="1"/>
  <c r="G1749" i="6" s="1"/>
  <c r="G1750" i="6" s="1"/>
  <c r="G1751" i="6" s="1"/>
  <c r="G1752" i="6" s="1"/>
  <c r="G1753" i="6" s="1"/>
  <c r="G1754" i="6" s="1"/>
  <c r="G1755" i="6" s="1"/>
  <c r="G1756" i="6" s="1"/>
  <c r="G1757" i="6" s="1"/>
  <c r="G1758" i="6" s="1"/>
  <c r="G1759" i="6" s="1"/>
  <c r="G1760" i="6" s="1"/>
  <c r="G1761" i="6" s="1"/>
  <c r="G1762" i="6" s="1"/>
  <c r="G1763" i="6" s="1"/>
  <c r="G1764" i="6" s="1"/>
  <c r="G1765" i="6" s="1"/>
  <c r="G1766" i="6" s="1"/>
  <c r="G1767" i="6" s="1"/>
  <c r="G1768" i="6" s="1"/>
  <c r="G1769" i="6" s="1"/>
  <c r="G1770" i="6" s="1"/>
  <c r="G1771" i="6" s="1"/>
  <c r="G1772" i="6" s="1"/>
  <c r="G1773" i="6" s="1"/>
  <c r="G1774" i="6" s="1"/>
  <c r="G1775" i="6" s="1"/>
  <c r="G1776" i="6" s="1"/>
  <c r="G1777" i="6" s="1"/>
  <c r="G1778" i="6" s="1"/>
  <c r="G1779" i="6" s="1"/>
  <c r="G1780" i="6" s="1"/>
  <c r="G1781" i="6" s="1"/>
  <c r="G1782" i="6" s="1"/>
  <c r="G1783" i="6" s="1"/>
  <c r="G1784" i="6" s="1"/>
  <c r="G1785" i="6" s="1"/>
  <c r="G1786" i="6" s="1"/>
  <c r="G1787" i="6" s="1"/>
  <c r="G1788" i="6" s="1"/>
  <c r="G1789" i="6" s="1"/>
  <c r="G1790" i="6" s="1"/>
  <c r="G1791" i="6" s="1"/>
  <c r="G1792" i="6" s="1"/>
  <c r="G1793" i="6" s="1"/>
  <c r="G1794" i="6" s="1"/>
  <c r="G1795" i="6" s="1"/>
  <c r="G1796" i="6" s="1"/>
  <c r="G1797" i="6" s="1"/>
  <c r="G1798" i="6" s="1"/>
  <c r="G1799" i="6" s="1"/>
  <c r="G1800" i="6" s="1"/>
  <c r="G1801" i="6" s="1"/>
  <c r="G1802" i="6" s="1"/>
  <c r="G1803" i="6" s="1"/>
  <c r="G1804" i="6" s="1"/>
  <c r="G1805" i="6" s="1"/>
  <c r="G1806" i="6" s="1"/>
  <c r="G1807" i="6" s="1"/>
  <c r="G1808" i="6" s="1"/>
  <c r="G1809" i="6" s="1"/>
  <c r="G1810" i="6" s="1"/>
  <c r="G1811" i="6" s="1"/>
  <c r="G1812" i="6" s="1"/>
  <c r="G1813" i="6" s="1"/>
  <c r="G1814" i="6" s="1"/>
  <c r="G1815" i="6" s="1"/>
  <c r="G1816" i="6" s="1"/>
  <c r="G1817" i="6" s="1"/>
  <c r="G1818" i="6" s="1"/>
  <c r="G1819" i="6" s="1"/>
  <c r="G1820" i="6" s="1"/>
  <c r="G1821" i="6" s="1"/>
  <c r="G1822" i="6" s="1"/>
  <c r="G1823" i="6" s="1"/>
  <c r="G1824" i="6" s="1"/>
  <c r="G1825" i="6" s="1"/>
  <c r="G1826" i="6" s="1"/>
  <c r="G1827" i="6" s="1"/>
  <c r="G1828" i="6" s="1"/>
  <c r="G1829" i="6" s="1"/>
  <c r="G1830" i="6" s="1"/>
  <c r="G1831" i="6" s="1"/>
  <c r="G1832" i="6" s="1"/>
  <c r="G1833" i="6" s="1"/>
  <c r="G1834" i="6" s="1"/>
  <c r="G1835" i="6" s="1"/>
  <c r="G1836" i="6" s="1"/>
  <c r="G1837" i="6"/>
  <c r="G1838" i="6" s="1"/>
  <c r="G1839" i="6" s="1"/>
  <c r="G1840" i="6" s="1"/>
  <c r="G1841" i="6" s="1"/>
  <c r="G1842" i="6" s="1"/>
  <c r="G1843" i="6" s="1"/>
  <c r="G1844" i="6" s="1"/>
  <c r="G1845" i="6" s="1"/>
  <c r="G1846" i="6" s="1"/>
  <c r="G1847" i="6" s="1"/>
  <c r="G1848" i="6" s="1"/>
  <c r="G1849" i="6" s="1"/>
  <c r="G1850" i="6" s="1"/>
  <c r="G1851" i="6" s="1"/>
  <c r="G1852" i="6" s="1"/>
  <c r="G1853" i="6" s="1"/>
  <c r="G1854" i="6" s="1"/>
  <c r="G1855" i="6" s="1"/>
  <c r="G1856" i="6" s="1"/>
  <c r="G1857" i="6" s="1"/>
  <c r="G1858" i="6" s="1"/>
  <c r="G1859" i="6" s="1"/>
  <c r="G1860" i="6" s="1"/>
  <c r="G1861" i="6" s="1"/>
  <c r="G1862" i="6" s="1"/>
  <c r="G1863" i="6" s="1"/>
  <c r="G1864" i="6" s="1"/>
  <c r="G1865" i="6" s="1"/>
  <c r="G1866" i="6" s="1"/>
  <c r="G1867" i="6" s="1"/>
  <c r="G1868" i="6" s="1"/>
  <c r="G1869" i="6" s="1"/>
  <c r="G1870" i="6" s="1"/>
  <c r="G1871" i="6" s="1"/>
  <c r="G1872" i="6" s="1"/>
  <c r="G1873" i="6" s="1"/>
  <c r="G1874" i="6" s="1"/>
  <c r="G1875" i="6" s="1"/>
  <c r="G1876" i="6" s="1"/>
  <c r="G1877" i="6" s="1"/>
  <c r="G1878" i="6" s="1"/>
  <c r="G1879" i="6" s="1"/>
  <c r="G1880" i="6" s="1"/>
  <c r="G1881" i="6" s="1"/>
  <c r="G1882" i="6" s="1"/>
  <c r="G1883" i="6" s="1"/>
  <c r="G1884" i="6" s="1"/>
  <c r="G1885" i="6" s="1"/>
  <c r="G1886" i="6" s="1"/>
  <c r="G1887" i="6" s="1"/>
  <c r="G1888" i="6" s="1"/>
  <c r="G1889" i="6" s="1"/>
  <c r="G1890" i="6" s="1"/>
  <c r="G1891" i="6" s="1"/>
  <c r="G1892" i="6" s="1"/>
  <c r="G1893" i="6" s="1"/>
  <c r="G1894" i="6" s="1"/>
  <c r="G1895" i="6" s="1"/>
  <c r="G1896" i="6" s="1"/>
  <c r="G1897" i="6" s="1"/>
  <c r="G1898" i="6" s="1"/>
  <c r="G1899" i="6" s="1"/>
  <c r="G1900" i="6" s="1"/>
  <c r="G1901" i="6" s="1"/>
  <c r="G1902" i="6" s="1"/>
  <c r="G1903" i="6" s="1"/>
  <c r="G1904" i="6" s="1"/>
  <c r="G1905" i="6" s="1"/>
  <c r="G1906" i="6" s="1"/>
  <c r="G1907" i="6" s="1"/>
  <c r="G1908" i="6" s="1"/>
  <c r="G1909" i="6" s="1"/>
  <c r="G1910" i="6" s="1"/>
  <c r="G1911" i="6" s="1"/>
  <c r="G1912" i="6" s="1"/>
  <c r="G1913" i="6" s="1"/>
  <c r="G1914" i="6" s="1"/>
  <c r="G1915" i="6" s="1"/>
  <c r="G1916" i="6" s="1"/>
  <c r="G1917" i="6" s="1"/>
  <c r="G1918" i="6" s="1"/>
  <c r="G1919" i="6" s="1"/>
  <c r="G1920" i="6" s="1"/>
  <c r="G1921" i="6" s="1"/>
  <c r="G1922" i="6" s="1"/>
  <c r="G1923" i="6" s="1"/>
  <c r="G1924" i="6" s="1"/>
  <c r="G1925" i="6" s="1"/>
  <c r="G1926" i="6" s="1"/>
  <c r="G1927" i="6" s="1"/>
  <c r="G1928" i="6" s="1"/>
  <c r="G1929" i="6" s="1"/>
  <c r="G1930" i="6" s="1"/>
  <c r="G1931" i="6" s="1"/>
  <c r="G1932" i="6" s="1"/>
  <c r="G1933" i="6" s="1"/>
  <c r="G1934" i="6" s="1"/>
  <c r="G1935" i="6" s="1"/>
  <c r="G1936" i="6" s="1"/>
  <c r="G1937" i="6" s="1"/>
  <c r="G1938" i="6" s="1"/>
  <c r="G1939" i="6" s="1"/>
  <c r="G1940" i="6" s="1"/>
  <c r="G1941" i="6" s="1"/>
  <c r="G1942" i="6" s="1"/>
  <c r="G1943" i="6" s="1"/>
  <c r="G1944" i="6" s="1"/>
  <c r="G1945" i="6" s="1"/>
  <c r="G1946" i="6" s="1"/>
  <c r="G1947" i="6" s="1"/>
  <c r="G1948" i="6" s="1"/>
  <c r="G1949" i="6" s="1"/>
  <c r="G1950" i="6" s="1"/>
  <c r="G1951" i="6" s="1"/>
  <c r="G1952" i="6" s="1"/>
  <c r="G1953" i="6" s="1"/>
  <c r="G1954" i="6" s="1"/>
  <c r="G1955" i="6" s="1"/>
  <c r="G1956" i="6" s="1"/>
  <c r="G1957" i="6" s="1"/>
  <c r="G1958" i="6" s="1"/>
  <c r="G1959" i="6" s="1"/>
  <c r="G1960" i="6" s="1"/>
  <c r="G1961" i="6" s="1"/>
  <c r="G1962" i="6" s="1"/>
  <c r="G1963" i="6" s="1"/>
  <c r="G1964" i="6" s="1"/>
  <c r="G1965" i="6" s="1"/>
  <c r="G1966" i="6" s="1"/>
  <c r="G1967" i="6" s="1"/>
  <c r="G1968" i="6" s="1"/>
  <c r="G1969" i="6" s="1"/>
  <c r="G1970" i="6" s="1"/>
  <c r="G1971" i="6"/>
  <c r="G1972" i="6"/>
  <c r="G1973" i="6"/>
  <c r="G1974" i="6" s="1"/>
  <c r="G1975" i="6" s="1"/>
  <c r="G1976" i="6" s="1"/>
  <c r="G1977" i="6" s="1"/>
  <c r="G1978" i="6" s="1"/>
  <c r="G1979" i="6" s="1"/>
  <c r="G1980" i="6" s="1"/>
  <c r="G1981" i="6" s="1"/>
  <c r="G1982" i="6" s="1"/>
  <c r="G1983" i="6" s="1"/>
  <c r="G1984" i="6" s="1"/>
  <c r="G1985" i="6" s="1"/>
  <c r="G1986" i="6" s="1"/>
  <c r="G1987" i="6" s="1"/>
  <c r="G1988" i="6" s="1"/>
  <c r="G1989" i="6" s="1"/>
  <c r="G1990" i="6" s="1"/>
  <c r="G1991" i="6" s="1"/>
  <c r="G1992" i="6" s="1"/>
  <c r="G1993" i="6" s="1"/>
  <c r="G1994" i="6" s="1"/>
  <c r="G1995" i="6" s="1"/>
  <c r="G1996" i="6" s="1"/>
  <c r="G1997" i="6" s="1"/>
  <c r="G1998" i="6" s="1"/>
  <c r="G1999" i="6" s="1"/>
  <c r="G2000" i="6" s="1"/>
  <c r="G2001" i="6" s="1"/>
  <c r="G2002" i="6" s="1"/>
  <c r="G2003" i="6" s="1"/>
  <c r="G2004" i="6" s="1"/>
  <c r="G2005" i="6" s="1"/>
  <c r="G2006" i="6" s="1"/>
  <c r="G2007" i="6" s="1"/>
  <c r="G2008" i="6" s="1"/>
  <c r="G2009" i="6" s="1"/>
  <c r="G2010" i="6" s="1"/>
  <c r="G2011" i="6" s="1"/>
  <c r="G2012" i="6" s="1"/>
  <c r="G2013" i="6" s="1"/>
  <c r="G2014" i="6" s="1"/>
  <c r="G2015" i="6" s="1"/>
  <c r="G2016" i="6" s="1"/>
  <c r="G2017" i="6" s="1"/>
  <c r="G2018" i="6" s="1"/>
  <c r="G2019" i="6" s="1"/>
  <c r="G2020" i="6" s="1"/>
  <c r="G2021" i="6" s="1"/>
  <c r="G2022" i="6" s="1"/>
  <c r="G2023" i="6" s="1"/>
  <c r="G2024" i="6" s="1"/>
  <c r="G2025" i="6" s="1"/>
  <c r="G2026" i="6" s="1"/>
  <c r="G2027" i="6" s="1"/>
  <c r="G2028" i="6" s="1"/>
  <c r="G2029" i="6" s="1"/>
  <c r="G2030" i="6" s="1"/>
  <c r="G2031" i="6" s="1"/>
  <c r="G2032" i="6" s="1"/>
  <c r="G2033" i="6" s="1"/>
  <c r="G2034" i="6" s="1"/>
  <c r="G2035" i="6" s="1"/>
  <c r="G2036" i="6" s="1"/>
  <c r="G2037" i="6" s="1"/>
  <c r="G2038" i="6" s="1"/>
  <c r="G2039" i="6" s="1"/>
  <c r="G2040" i="6" s="1"/>
  <c r="G2041" i="6" s="1"/>
  <c r="G2042" i="6" s="1"/>
  <c r="G2043" i="6" s="1"/>
  <c r="G2044" i="6" s="1"/>
  <c r="G2045" i="6" s="1"/>
  <c r="G2046" i="6" s="1"/>
  <c r="G2047" i="6" s="1"/>
  <c r="G2048" i="6" s="1"/>
  <c r="G2049" i="6" s="1"/>
  <c r="G2050" i="6" s="1"/>
  <c r="G2051" i="6" s="1"/>
  <c r="G2052" i="6" s="1"/>
  <c r="G2053" i="6" s="1"/>
  <c r="G2054" i="6" s="1"/>
  <c r="G2055" i="6" s="1"/>
  <c r="G2056" i="6" s="1"/>
  <c r="G2057" i="6" s="1"/>
  <c r="G2058" i="6" s="1"/>
  <c r="G2059" i="6" s="1"/>
  <c r="G2060" i="6" s="1"/>
  <c r="G2061" i="6" s="1"/>
  <c r="G2062" i="6" s="1"/>
  <c r="G2063" i="6" s="1"/>
  <c r="G2064" i="6" s="1"/>
  <c r="G2065" i="6" s="1"/>
  <c r="G2066" i="6" s="1"/>
  <c r="G2067" i="6" s="1"/>
  <c r="G2068" i="6" s="1"/>
  <c r="G2069" i="6" s="1"/>
  <c r="G2070" i="6" s="1"/>
  <c r="G2071" i="6" s="1"/>
  <c r="G2072" i="6" s="1"/>
  <c r="G2073" i="6" s="1"/>
  <c r="G2074" i="6" s="1"/>
  <c r="G2075" i="6" s="1"/>
  <c r="G2076" i="6" s="1"/>
  <c r="G2077" i="6" s="1"/>
  <c r="G2078" i="6" s="1"/>
  <c r="G2079" i="6" s="1"/>
  <c r="G2080" i="6" s="1"/>
  <c r="G2081" i="6" s="1"/>
  <c r="G2082" i="6" s="1"/>
  <c r="G2083" i="6" s="1"/>
  <c r="G2084" i="6" s="1"/>
  <c r="G2085" i="6" s="1"/>
  <c r="G2086" i="6" s="1"/>
  <c r="G2087" i="6" s="1"/>
  <c r="G2088" i="6" s="1"/>
  <c r="G2089" i="6" s="1"/>
  <c r="G2090" i="6" s="1"/>
  <c r="G2091" i="6" s="1"/>
  <c r="G2092" i="6" s="1"/>
  <c r="G2093" i="6" s="1"/>
  <c r="G2094" i="6" s="1"/>
  <c r="G2095" i="6" s="1"/>
  <c r="G2096" i="6" s="1"/>
  <c r="G2097" i="6" s="1"/>
  <c r="G2098" i="6" s="1"/>
  <c r="G2099" i="6" s="1"/>
  <c r="G2100" i="6" s="1"/>
  <c r="G2101" i="6" s="1"/>
  <c r="G2102" i="6" s="1"/>
  <c r="G2103" i="6" s="1"/>
  <c r="G2104" i="6" s="1"/>
  <c r="G2105" i="6" s="1"/>
  <c r="G2106" i="6" s="1"/>
  <c r="G2107" i="6" s="1"/>
  <c r="G2108" i="6" s="1"/>
  <c r="G2109" i="6" s="1"/>
  <c r="G2110" i="6" s="1"/>
  <c r="G2111" i="6" s="1"/>
  <c r="G2112" i="6" s="1"/>
  <c r="G2113" i="6" s="1"/>
  <c r="G2114" i="6" s="1"/>
  <c r="G2115" i="6" s="1"/>
  <c r="G2116" i="6" s="1"/>
  <c r="G2117" i="6" s="1"/>
  <c r="G2118" i="6" s="1"/>
  <c r="G2119" i="6" s="1"/>
  <c r="G2120" i="6" s="1"/>
  <c r="G2121" i="6" s="1"/>
  <c r="G2122" i="6" s="1"/>
  <c r="G2123" i="6" s="1"/>
  <c r="G2124" i="6" s="1"/>
  <c r="G2125" i="6" s="1"/>
  <c r="G2126" i="6" s="1"/>
  <c r="G2127" i="6" s="1"/>
  <c r="G2128" i="6" s="1"/>
  <c r="G2129" i="6" s="1"/>
  <c r="G2130" i="6" s="1"/>
  <c r="G2131" i="6" s="1"/>
  <c r="G2132" i="6" s="1"/>
  <c r="G2133" i="6" s="1"/>
  <c r="G2134" i="6" s="1"/>
  <c r="G2135" i="6" s="1"/>
  <c r="G2136" i="6" s="1"/>
  <c r="G2137" i="6" s="1"/>
  <c r="G2138" i="6" s="1"/>
  <c r="G2139" i="6" s="1"/>
  <c r="G2140" i="6" s="1"/>
  <c r="G2141" i="6" s="1"/>
  <c r="G2142" i="6" s="1"/>
  <c r="G2143" i="6" s="1"/>
  <c r="G2144" i="6" s="1"/>
  <c r="G2145" i="6" s="1"/>
  <c r="G2146" i="6" s="1"/>
  <c r="G2147" i="6" s="1"/>
  <c r="G2148" i="6" s="1"/>
  <c r="G2149" i="6" s="1"/>
  <c r="G2150" i="6" s="1"/>
  <c r="G2151" i="6" s="1"/>
  <c r="G2152" i="6" s="1"/>
  <c r="G2153" i="6" s="1"/>
  <c r="G2154" i="6" s="1"/>
  <c r="G2155" i="6" s="1"/>
  <c r="G2156" i="6" s="1"/>
  <c r="G2157" i="6" s="1"/>
  <c r="G2158" i="6" s="1"/>
  <c r="G2159" i="6" s="1"/>
  <c r="G2160" i="6" s="1"/>
  <c r="G2161" i="6" s="1"/>
  <c r="G2162" i="6" s="1"/>
  <c r="G2163" i="6" s="1"/>
  <c r="G2164" i="6" s="1"/>
  <c r="G2165" i="6" s="1"/>
  <c r="G2166" i="6" s="1"/>
  <c r="G2167" i="6" s="1"/>
  <c r="G2168" i="6" s="1"/>
  <c r="G2169" i="6" s="1"/>
  <c r="G2170" i="6" s="1"/>
  <c r="G2171" i="6" s="1"/>
  <c r="G2172" i="6" s="1"/>
  <c r="G2173" i="6" s="1"/>
  <c r="G2174" i="6" s="1"/>
  <c r="G2175" i="6" s="1"/>
  <c r="G2176" i="6" s="1"/>
  <c r="G2177" i="6" s="1"/>
  <c r="G2178" i="6" s="1"/>
  <c r="G2179" i="6" s="1"/>
  <c r="G2180" i="6" s="1"/>
  <c r="G2181" i="6" s="1"/>
  <c r="G2182" i="6" s="1"/>
  <c r="G2183" i="6" s="1"/>
  <c r="G2184" i="6" s="1"/>
  <c r="G2185" i="6" s="1"/>
  <c r="G2186" i="6" s="1"/>
  <c r="G2187" i="6"/>
  <c r="G2188" i="6" s="1"/>
  <c r="G2189" i="6" s="1"/>
  <c r="G2190" i="6" s="1"/>
  <c r="G2191" i="6" s="1"/>
  <c r="G2192" i="6" s="1"/>
  <c r="G2193" i="6" s="1"/>
  <c r="G2194" i="6" s="1"/>
  <c r="G2195" i="6" s="1"/>
  <c r="G2196" i="6" s="1"/>
  <c r="G2197" i="6" s="1"/>
  <c r="G2198" i="6" s="1"/>
  <c r="G2199" i="6" s="1"/>
  <c r="G2200" i="6" s="1"/>
  <c r="G2201" i="6" s="1"/>
  <c r="G2202" i="6" s="1"/>
  <c r="G2203" i="6" s="1"/>
  <c r="G2204" i="6" s="1"/>
  <c r="G2205" i="6" s="1"/>
  <c r="G2206" i="6" s="1"/>
  <c r="G2207" i="6" s="1"/>
  <c r="G2208" i="6" s="1"/>
  <c r="G2209" i="6" s="1"/>
  <c r="G2210" i="6" s="1"/>
  <c r="G2211" i="6" s="1"/>
  <c r="G2212" i="6" s="1"/>
  <c r="G2213" i="6" s="1"/>
  <c r="G2214" i="6" s="1"/>
  <c r="G2215" i="6" s="1"/>
  <c r="G2216" i="6" s="1"/>
  <c r="G2217" i="6" s="1"/>
  <c r="G2218" i="6" s="1"/>
  <c r="G2219" i="6" s="1"/>
  <c r="G2220" i="6" s="1"/>
  <c r="G2221" i="6" s="1"/>
  <c r="G2222" i="6" s="1"/>
  <c r="G2223" i="6" s="1"/>
  <c r="G2224" i="6" s="1"/>
  <c r="G2225" i="6" s="1"/>
  <c r="G2226" i="6" s="1"/>
  <c r="G2227" i="6" s="1"/>
  <c r="G2228" i="6" s="1"/>
  <c r="G2229" i="6" s="1"/>
  <c r="G2230" i="6" s="1"/>
  <c r="G2231" i="6" s="1"/>
  <c r="G2232" i="6" s="1"/>
  <c r="G2233" i="6" s="1"/>
  <c r="G2234" i="6" s="1"/>
  <c r="G2235" i="6" s="1"/>
  <c r="G2236" i="6" s="1"/>
  <c r="G2237" i="6" s="1"/>
  <c r="G2238" i="6" s="1"/>
  <c r="G2239" i="6" s="1"/>
  <c r="G2240" i="6" s="1"/>
  <c r="G2241" i="6" s="1"/>
  <c r="G2242" i="6" s="1"/>
  <c r="G2243" i="6" s="1"/>
  <c r="G2244" i="6" s="1"/>
  <c r="G2245" i="6" s="1"/>
  <c r="G2246" i="6" s="1"/>
  <c r="G2247" i="6" s="1"/>
  <c r="G2248" i="6" s="1"/>
  <c r="G2249" i="6" s="1"/>
  <c r="G2250" i="6" s="1"/>
  <c r="G2251" i="6" s="1"/>
  <c r="G2252" i="6" s="1"/>
  <c r="G2253" i="6" s="1"/>
  <c r="G2254" i="6" s="1"/>
  <c r="G2255" i="6" s="1"/>
  <c r="G2256" i="6" s="1"/>
  <c r="G2257" i="6" s="1"/>
  <c r="G2258" i="6" s="1"/>
  <c r="G2259" i="6" s="1"/>
  <c r="G2260" i="6" s="1"/>
  <c r="G2261" i="6" s="1"/>
  <c r="G2262" i="6" s="1"/>
  <c r="G2263" i="6" s="1"/>
  <c r="G2264" i="6" s="1"/>
  <c r="G2265" i="6" s="1"/>
  <c r="G2266" i="6" s="1"/>
  <c r="G2267" i="6" s="1"/>
  <c r="G2268" i="6" s="1"/>
  <c r="G2269" i="6" s="1"/>
  <c r="G2270" i="6" s="1"/>
  <c r="G2271" i="6" s="1"/>
  <c r="G2272" i="6" s="1"/>
  <c r="G2273" i="6" s="1"/>
  <c r="G2274" i="6" s="1"/>
  <c r="G2275" i="6" s="1"/>
  <c r="G2276" i="6" s="1"/>
  <c r="G2277" i="6" s="1"/>
  <c r="G2278" i="6" s="1"/>
  <c r="G2279" i="6" s="1"/>
  <c r="G2280" i="6" s="1"/>
  <c r="G2281" i="6" s="1"/>
  <c r="G2282" i="6" s="1"/>
  <c r="G2283" i="6" s="1"/>
  <c r="G2284" i="6" s="1"/>
  <c r="G2285" i="6" s="1"/>
  <c r="G2286" i="6" s="1"/>
  <c r="G2287" i="6" s="1"/>
  <c r="G2288" i="6" s="1"/>
  <c r="G2289" i="6" s="1"/>
  <c r="G2290" i="6" s="1"/>
  <c r="G2291" i="6" s="1"/>
  <c r="G2292" i="6" s="1"/>
  <c r="G2293" i="6" s="1"/>
  <c r="G2294" i="6" s="1"/>
  <c r="G2295" i="6" s="1"/>
  <c r="G2296" i="6" s="1"/>
  <c r="G2297" i="6" s="1"/>
  <c r="G2298" i="6" s="1"/>
  <c r="G2299" i="6" s="1"/>
  <c r="G2300" i="6" s="1"/>
  <c r="G2301" i="6" s="1"/>
  <c r="G2302" i="6" s="1"/>
  <c r="G2303" i="6" s="1"/>
  <c r="G2304" i="6" s="1"/>
  <c r="G2305" i="6" s="1"/>
  <c r="G2306" i="6" s="1"/>
  <c r="G2307" i="6" s="1"/>
  <c r="G2308" i="6" s="1"/>
  <c r="G2309" i="6" s="1"/>
  <c r="G2310" i="6" s="1"/>
  <c r="G2311" i="6" s="1"/>
  <c r="G2312" i="6" s="1"/>
  <c r="G2313" i="6" s="1"/>
  <c r="G2314" i="6" s="1"/>
  <c r="G2315" i="6" s="1"/>
  <c r="G2316" i="6" s="1"/>
  <c r="G2317" i="6" s="1"/>
  <c r="G2318" i="6" s="1"/>
  <c r="G2319" i="6" s="1"/>
  <c r="G2320" i="6" s="1"/>
  <c r="G2321" i="6"/>
  <c r="G2322" i="6" s="1"/>
  <c r="G2323" i="6" s="1"/>
  <c r="G2324" i="6"/>
  <c r="G2325" i="6" s="1"/>
  <c r="G2326" i="6" s="1"/>
  <c r="G2327" i="6" s="1"/>
  <c r="G2328" i="6" s="1"/>
  <c r="G2329" i="6" s="1"/>
  <c r="G2330" i="6" s="1"/>
  <c r="G2331" i="6" s="1"/>
  <c r="G2332" i="6" s="1"/>
  <c r="G2333" i="6" s="1"/>
  <c r="G2334" i="6" s="1"/>
  <c r="G2335" i="6" s="1"/>
  <c r="G2336" i="6" s="1"/>
  <c r="G2337" i="6" s="1"/>
  <c r="G2338" i="6" s="1"/>
  <c r="G2339" i="6" s="1"/>
  <c r="G2340" i="6" s="1"/>
  <c r="G2341" i="6" s="1"/>
  <c r="G2342" i="6" s="1"/>
  <c r="G2343" i="6" s="1"/>
  <c r="G2344" i="6" s="1"/>
  <c r="G2345" i="6" s="1"/>
  <c r="G2346" i="6" s="1"/>
  <c r="G2347" i="6" s="1"/>
  <c r="G2348" i="6" s="1"/>
  <c r="G2349" i="6" s="1"/>
  <c r="G2350" i="6" s="1"/>
  <c r="G2351" i="6" s="1"/>
  <c r="G2352" i="6" s="1"/>
  <c r="G2353" i="6" s="1"/>
  <c r="G2354" i="6" s="1"/>
  <c r="G2355" i="6" s="1"/>
  <c r="G2356" i="6" s="1"/>
  <c r="G2357" i="6" s="1"/>
  <c r="G2358" i="6" s="1"/>
  <c r="G2359" i="6" s="1"/>
  <c r="G2360" i="6" s="1"/>
  <c r="G2361" i="6" s="1"/>
  <c r="G2362" i="6" s="1"/>
  <c r="G2363" i="6" s="1"/>
  <c r="G2364" i="6" s="1"/>
  <c r="G2365" i="6" s="1"/>
  <c r="G2366" i="6" s="1"/>
  <c r="G2367" i="6" s="1"/>
  <c r="G2368" i="6" s="1"/>
  <c r="G2369" i="6" s="1"/>
  <c r="G2370" i="6" s="1"/>
  <c r="G2371" i="6" s="1"/>
  <c r="G2372" i="6" s="1"/>
  <c r="G2373" i="6" s="1"/>
  <c r="G2374" i="6" s="1"/>
  <c r="G2375" i="6" s="1"/>
  <c r="G2376" i="6" s="1"/>
  <c r="G2377" i="6" s="1"/>
  <c r="G2378" i="6" s="1"/>
  <c r="G2379" i="6" s="1"/>
  <c r="G2380" i="6" s="1"/>
  <c r="G2381" i="6" s="1"/>
  <c r="G2382" i="6" s="1"/>
  <c r="G2383" i="6" s="1"/>
  <c r="G2384" i="6" s="1"/>
  <c r="G2385" i="6" s="1"/>
  <c r="G2386" i="6" s="1"/>
  <c r="G2387" i="6" s="1"/>
  <c r="G2388" i="6" s="1"/>
  <c r="G2389" i="6" s="1"/>
  <c r="G2390" i="6" s="1"/>
  <c r="G2391" i="6" s="1"/>
  <c r="G2392" i="6" s="1"/>
  <c r="G2393" i="6" s="1"/>
  <c r="G2394" i="6" s="1"/>
  <c r="G2395" i="6" s="1"/>
  <c r="G2396" i="6" s="1"/>
  <c r="G2397" i="6"/>
  <c r="G2398" i="6" s="1"/>
  <c r="G2399" i="6" s="1"/>
  <c r="G2400" i="6"/>
  <c r="G2401" i="6" s="1"/>
  <c r="G2402" i="6" s="1"/>
  <c r="G2403" i="6" s="1"/>
  <c r="G2404" i="6" s="1"/>
  <c r="G2405" i="6" s="1"/>
  <c r="G2406" i="6" s="1"/>
  <c r="G2407" i="6" s="1"/>
  <c r="G2408" i="6" s="1"/>
  <c r="G2409" i="6" s="1"/>
  <c r="G2410" i="6" s="1"/>
  <c r="G2411" i="6" s="1"/>
  <c r="G2412" i="6" s="1"/>
  <c r="G2413" i="6" s="1"/>
  <c r="G2414" i="6" s="1"/>
  <c r="G2415" i="6" s="1"/>
  <c r="G2416" i="6" s="1"/>
  <c r="G2417" i="6" s="1"/>
  <c r="G2418" i="6" s="1"/>
  <c r="G2419" i="6" s="1"/>
  <c r="G2420" i="6" s="1"/>
  <c r="G2421" i="6" s="1"/>
  <c r="G2422" i="6" s="1"/>
  <c r="G2423" i="6" s="1"/>
  <c r="G2424" i="6" s="1"/>
  <c r="G2425" i="6" s="1"/>
  <c r="G2426" i="6" s="1"/>
  <c r="G2427" i="6" s="1"/>
  <c r="G2428" i="6" s="1"/>
  <c r="G2429" i="6" s="1"/>
  <c r="G2430" i="6" s="1"/>
  <c r="G2431" i="6" s="1"/>
  <c r="G2432" i="6" s="1"/>
  <c r="G2433" i="6" s="1"/>
  <c r="G2434" i="6" s="1"/>
  <c r="G2435" i="6" s="1"/>
  <c r="G2436" i="6" s="1"/>
  <c r="G2437" i="6" s="1"/>
  <c r="G2438" i="6" s="1"/>
  <c r="G2439" i="6" s="1"/>
  <c r="G2440" i="6" s="1"/>
  <c r="G2441" i="6" s="1"/>
  <c r="G2442" i="6" s="1"/>
  <c r="G2443" i="6" s="1"/>
  <c r="G2444" i="6" s="1"/>
  <c r="G2445" i="6" s="1"/>
  <c r="G2446" i="6" s="1"/>
  <c r="G2447" i="6" s="1"/>
  <c r="G2448" i="6" s="1"/>
  <c r="G2449" i="6" s="1"/>
  <c r="G2450" i="6" s="1"/>
  <c r="G2451" i="6" s="1"/>
  <c r="G2452" i="6" s="1"/>
  <c r="G2453" i="6" s="1"/>
  <c r="G2454" i="6" s="1"/>
  <c r="G2455" i="6" s="1"/>
  <c r="G2456" i="6" s="1"/>
  <c r="G2457" i="6" s="1"/>
  <c r="G2458" i="6" s="1"/>
  <c r="G2459" i="6" s="1"/>
  <c r="G2460" i="6" s="1"/>
  <c r="G2461" i="6" s="1"/>
  <c r="G2462" i="6" s="1"/>
  <c r="G2463" i="6" s="1"/>
  <c r="G2464" i="6" s="1"/>
  <c r="G2465" i="6" s="1"/>
  <c r="G2466" i="6" s="1"/>
  <c r="G2467" i="6" s="1"/>
  <c r="G2468" i="6" s="1"/>
  <c r="G2469" i="6" s="1"/>
  <c r="G2470" i="6" s="1"/>
  <c r="G2471" i="6" s="1"/>
  <c r="G2472" i="6" s="1"/>
  <c r="G2473" i="6" s="1"/>
  <c r="G2474" i="6" s="1"/>
  <c r="G2475" i="6" s="1"/>
  <c r="G2476" i="6" s="1"/>
  <c r="G2477" i="6" s="1"/>
  <c r="G2478" i="6" s="1"/>
  <c r="G2479" i="6" s="1"/>
  <c r="G2480" i="6" s="1"/>
  <c r="G2481" i="6" s="1"/>
  <c r="G2482" i="6" s="1"/>
  <c r="G2483" i="6" s="1"/>
  <c r="G2484" i="6" s="1"/>
  <c r="G2485" i="6" s="1"/>
  <c r="G2486" i="6" s="1"/>
  <c r="G2487" i="6" s="1"/>
  <c r="G2488" i="6" s="1"/>
  <c r="G2489" i="6" s="1"/>
  <c r="G2490" i="6" s="1"/>
  <c r="G2491" i="6" s="1"/>
  <c r="G2492" i="6" s="1"/>
  <c r="G2493" i="6" s="1"/>
  <c r="G2494" i="6" s="1"/>
  <c r="G2495" i="6" s="1"/>
  <c r="G2496" i="6" s="1"/>
  <c r="G2497" i="6" s="1"/>
  <c r="G2498" i="6" s="1"/>
  <c r="G2499" i="6" s="1"/>
  <c r="G2500" i="6" s="1"/>
  <c r="G2501" i="6" s="1"/>
  <c r="G2502" i="6" s="1"/>
  <c r="G2503" i="6" s="1"/>
  <c r="G2504" i="6" s="1"/>
  <c r="G2505" i="6" s="1"/>
  <c r="G2506" i="6" s="1"/>
  <c r="G2507" i="6" s="1"/>
  <c r="G2508" i="6" s="1"/>
  <c r="G2509" i="6" s="1"/>
  <c r="G2510" i="6" s="1"/>
  <c r="G2511" i="6" s="1"/>
  <c r="G2512" i="6" s="1"/>
  <c r="G2513" i="6" s="1"/>
  <c r="G2514" i="6" s="1"/>
  <c r="G2515" i="6" s="1"/>
  <c r="G2516" i="6" s="1"/>
  <c r="G2517" i="6" s="1"/>
  <c r="G2518" i="6" s="1"/>
  <c r="G2519" i="6" s="1"/>
  <c r="G2520" i="6" s="1"/>
  <c r="G2521" i="6" s="1"/>
  <c r="G2522" i="6" s="1"/>
  <c r="G2523" i="6" s="1"/>
  <c r="G2524" i="6" s="1"/>
  <c r="G2525" i="6" s="1"/>
  <c r="G2526" i="6" s="1"/>
  <c r="G2527" i="6" s="1"/>
  <c r="G2528" i="6" s="1"/>
  <c r="G2529" i="6" s="1"/>
  <c r="G2530" i="6" s="1"/>
  <c r="G2531" i="6" s="1"/>
  <c r="G2532" i="6" s="1"/>
  <c r="G2533" i="6" s="1"/>
  <c r="G2534" i="6" s="1"/>
  <c r="G2535" i="6" s="1"/>
  <c r="G2536" i="6" s="1"/>
  <c r="G2537" i="6" s="1"/>
  <c r="G2538" i="6" s="1"/>
  <c r="G2539" i="6" s="1"/>
  <c r="G2540" i="6" s="1"/>
  <c r="G2541" i="6" s="1"/>
  <c r="G2542" i="6" s="1"/>
  <c r="G2543" i="6" s="1"/>
  <c r="G2544" i="6" s="1"/>
  <c r="G2545" i="6" s="1"/>
  <c r="G2546" i="6" s="1"/>
  <c r="G2547" i="6" s="1"/>
  <c r="G2548" i="6" s="1"/>
  <c r="G2549" i="6" s="1"/>
  <c r="G2550" i="6" s="1"/>
  <c r="G2551" i="6" s="1"/>
  <c r="G2552" i="6" s="1"/>
  <c r="G2553" i="6" s="1"/>
  <c r="G2554" i="6" s="1"/>
  <c r="G2555" i="6" s="1"/>
  <c r="G2556" i="6" s="1"/>
  <c r="G2557" i="6" s="1"/>
  <c r="G2558" i="6" s="1"/>
  <c r="G2559" i="6" s="1"/>
  <c r="G2560" i="6" s="1"/>
  <c r="G2561" i="6" s="1"/>
  <c r="G2562" i="6" s="1"/>
  <c r="G2563" i="6" s="1"/>
  <c r="G2564" i="6" s="1"/>
  <c r="G2565" i="6" s="1"/>
  <c r="G2566" i="6" s="1"/>
  <c r="G2567" i="6" s="1"/>
  <c r="G2568" i="6" s="1"/>
  <c r="G2569" i="6" s="1"/>
  <c r="G2570" i="6" s="1"/>
  <c r="G2571" i="6" s="1"/>
  <c r="G2572" i="6" s="1"/>
  <c r="G2573" i="6" s="1"/>
  <c r="G2574" i="6" s="1"/>
  <c r="G2575" i="6" s="1"/>
  <c r="G2576" i="6" s="1"/>
  <c r="G2577" i="6" s="1"/>
  <c r="G2578" i="6" s="1"/>
  <c r="G2579" i="6" s="1"/>
  <c r="G2580" i="6" s="1"/>
  <c r="G2581" i="6" s="1"/>
  <c r="G2582" i="6" s="1"/>
  <c r="G2583" i="6" s="1"/>
  <c r="G2584" i="6" s="1"/>
  <c r="G2585" i="6" s="1"/>
  <c r="G2586" i="6" s="1"/>
  <c r="G2587" i="6" s="1"/>
  <c r="G2588" i="6" s="1"/>
  <c r="G2589" i="6" s="1"/>
  <c r="G2590" i="6" s="1"/>
  <c r="G2591" i="6" s="1"/>
  <c r="G2592" i="6" s="1"/>
  <c r="G2593" i="6" s="1"/>
  <c r="G2594" i="6" s="1"/>
  <c r="G2595" i="6" s="1"/>
  <c r="G2596" i="6" s="1"/>
  <c r="G2597" i="6" s="1"/>
  <c r="G2598" i="6" s="1"/>
  <c r="G2599" i="6" s="1"/>
  <c r="G2600" i="6" s="1"/>
  <c r="G2601" i="6" s="1"/>
  <c r="G2602" i="6" s="1"/>
  <c r="G2603" i="6" s="1"/>
  <c r="G2604" i="6" s="1"/>
  <c r="G2605" i="6" s="1"/>
  <c r="G2606" i="6" s="1"/>
  <c r="G2607" i="6" s="1"/>
  <c r="G2608" i="6" s="1"/>
  <c r="G2609" i="6" s="1"/>
  <c r="G2610" i="6" s="1"/>
  <c r="G2611" i="6" s="1"/>
  <c r="G2612" i="6" s="1"/>
  <c r="G2613" i="6" s="1"/>
  <c r="G2614" i="6" s="1"/>
  <c r="G2615" i="6" s="1"/>
  <c r="G2616" i="6" s="1"/>
  <c r="G2617" i="6" s="1"/>
  <c r="G2618" i="6" s="1"/>
  <c r="G2619" i="6" s="1"/>
  <c r="G2620" i="6" s="1"/>
  <c r="G2621" i="6" s="1"/>
  <c r="G2622" i="6" s="1"/>
  <c r="G2623" i="6" s="1"/>
  <c r="G2624" i="6" s="1"/>
  <c r="G2625" i="6" s="1"/>
  <c r="G2626" i="6" s="1"/>
  <c r="G2627" i="6" s="1"/>
  <c r="G2628" i="6" s="1"/>
  <c r="G2629" i="6" s="1"/>
  <c r="G2630" i="6" s="1"/>
  <c r="G2631" i="6"/>
  <c r="G2632" i="6"/>
  <c r="G2633" i="6" s="1"/>
  <c r="G2634" i="6" s="1"/>
  <c r="G2635" i="6" s="1"/>
  <c r="G2636" i="6" s="1"/>
  <c r="G2637" i="6" s="1"/>
  <c r="G2638" i="6" s="1"/>
  <c r="G2639" i="6" s="1"/>
  <c r="G2640" i="6" s="1"/>
  <c r="G2641" i="6" s="1"/>
  <c r="G2642" i="6" s="1"/>
  <c r="G2643" i="6" s="1"/>
  <c r="G2644" i="6" s="1"/>
  <c r="G2645" i="6" s="1"/>
  <c r="G2646" i="6" s="1"/>
  <c r="G2647" i="6" s="1"/>
  <c r="G2648" i="6" s="1"/>
  <c r="G2649" i="6" s="1"/>
  <c r="G2650" i="6" s="1"/>
  <c r="G2651" i="6" s="1"/>
  <c r="G2652" i="6" s="1"/>
  <c r="G2653" i="6" s="1"/>
  <c r="G2654" i="6" s="1"/>
  <c r="G2655" i="6" s="1"/>
  <c r="G2656" i="6" s="1"/>
  <c r="G2657" i="6" s="1"/>
  <c r="G2658" i="6" s="1"/>
  <c r="G2659" i="6" s="1"/>
  <c r="G2660" i="6" s="1"/>
  <c r="G2661" i="6" s="1"/>
  <c r="G2662" i="6" s="1"/>
  <c r="G2663" i="6" s="1"/>
  <c r="G2664" i="6" s="1"/>
  <c r="G2665" i="6" s="1"/>
  <c r="G2666" i="6" s="1"/>
  <c r="G2667" i="6" s="1"/>
  <c r="G2668" i="6" s="1"/>
  <c r="G2669" i="6" s="1"/>
  <c r="G2670" i="6" s="1"/>
  <c r="G2671" i="6" s="1"/>
  <c r="G2672" i="6" s="1"/>
  <c r="G2673" i="6" s="1"/>
  <c r="G2674" i="6" s="1"/>
  <c r="G2675" i="6" s="1"/>
  <c r="G2676" i="6" s="1"/>
  <c r="G2677" i="6" s="1"/>
  <c r="G2678" i="6" s="1"/>
  <c r="G2679" i="6" s="1"/>
  <c r="G2680" i="6" s="1"/>
  <c r="G2681" i="6" s="1"/>
  <c r="G2682" i="6" s="1"/>
  <c r="G2683" i="6" s="1"/>
  <c r="G2684" i="6" s="1"/>
  <c r="G2685" i="6" s="1"/>
  <c r="G2686" i="6" s="1"/>
  <c r="G2687" i="6" s="1"/>
  <c r="G2688" i="6" s="1"/>
  <c r="G2689" i="6" s="1"/>
  <c r="G2690" i="6" s="1"/>
  <c r="G2691" i="6" s="1"/>
  <c r="G2692" i="6" s="1"/>
  <c r="G2693" i="6" s="1"/>
  <c r="G2694" i="6" s="1"/>
  <c r="G2695" i="6" s="1"/>
  <c r="G2696" i="6" s="1"/>
  <c r="G2697" i="6" s="1"/>
  <c r="G2698" i="6" s="1"/>
  <c r="G2699" i="6" s="1"/>
  <c r="G2700" i="6" s="1"/>
  <c r="G2701" i="6" s="1"/>
  <c r="G2702" i="6" s="1"/>
  <c r="G2703" i="6" s="1"/>
  <c r="G2704" i="6" s="1"/>
  <c r="G2705" i="6" s="1"/>
  <c r="G2706" i="6" s="1"/>
  <c r="G2707" i="6" s="1"/>
  <c r="G2708" i="6" s="1"/>
  <c r="G2709" i="6" s="1"/>
  <c r="G2710" i="6" s="1"/>
  <c r="G2711" i="6" s="1"/>
  <c r="G2712" i="6" s="1"/>
  <c r="G2713" i="6" s="1"/>
  <c r="G2714" i="6" s="1"/>
  <c r="G2715" i="6" s="1"/>
  <c r="G2716" i="6" s="1"/>
  <c r="G2717" i="6" s="1"/>
  <c r="G2718" i="6" s="1"/>
  <c r="G2719" i="6" s="1"/>
  <c r="G2720" i="6" s="1"/>
  <c r="G2721" i="6" s="1"/>
  <c r="G2722" i="6" s="1"/>
  <c r="G2723" i="6" s="1"/>
  <c r="G2724" i="6" s="1"/>
  <c r="G2725" i="6" s="1"/>
  <c r="G2726" i="6" s="1"/>
  <c r="G2727" i="6" s="1"/>
  <c r="G2728" i="6" s="1"/>
  <c r="G2729" i="6" s="1"/>
  <c r="G2730" i="6" s="1"/>
  <c r="G2731" i="6" s="1"/>
  <c r="G2732" i="6" s="1"/>
  <c r="G2733" i="6" s="1"/>
  <c r="G2734" i="6" s="1"/>
  <c r="G2735" i="6" s="1"/>
  <c r="G2736" i="6" s="1"/>
  <c r="G2737" i="6" s="1"/>
  <c r="G2738" i="6" s="1"/>
  <c r="G2739" i="6" s="1"/>
  <c r="G2740" i="6" s="1"/>
  <c r="G2741" i="6" s="1"/>
  <c r="G2742" i="6" s="1"/>
  <c r="G2743" i="6" s="1"/>
  <c r="G2744" i="6" s="1"/>
  <c r="G2745" i="6" s="1"/>
  <c r="G2746" i="6" s="1"/>
  <c r="G2747" i="6" s="1"/>
  <c r="G2748" i="6" s="1"/>
  <c r="G2749" i="6" s="1"/>
  <c r="G2750" i="6" s="1"/>
  <c r="G2751" i="6" s="1"/>
  <c r="G2752" i="6" s="1"/>
  <c r="G2753" i="6" s="1"/>
  <c r="G2754" i="6" s="1"/>
  <c r="G2755" i="6" s="1"/>
  <c r="G2756" i="6" s="1"/>
  <c r="G2757" i="6" s="1"/>
  <c r="G2758" i="6" s="1"/>
  <c r="G2759" i="6" s="1"/>
  <c r="G2760" i="6" s="1"/>
  <c r="G2761" i="6" s="1"/>
  <c r="G2762" i="6" s="1"/>
  <c r="G2763" i="6" s="1"/>
  <c r="G2764" i="6" s="1"/>
  <c r="G2765" i="6" s="1"/>
  <c r="G2766" i="6" s="1"/>
  <c r="G2767" i="6" s="1"/>
  <c r="G2768" i="6" s="1"/>
  <c r="G2769" i="6" s="1"/>
  <c r="G2770" i="6" s="1"/>
  <c r="G2771" i="6" s="1"/>
  <c r="G2772" i="6" s="1"/>
  <c r="G2773" i="6" s="1"/>
  <c r="G2774" i="6" s="1"/>
  <c r="G2775" i="6" s="1"/>
  <c r="G2776" i="6" s="1"/>
  <c r="G2777" i="6" s="1"/>
  <c r="G2778" i="6" s="1"/>
  <c r="G2779" i="6" s="1"/>
  <c r="G2780" i="6" s="1"/>
  <c r="G2781" i="6" s="1"/>
  <c r="G2782" i="6" s="1"/>
  <c r="G2783" i="6" s="1"/>
  <c r="G2784" i="6" s="1"/>
  <c r="G2785" i="6" s="1"/>
  <c r="G2786" i="6" s="1"/>
  <c r="G2787" i="6" s="1"/>
  <c r="G2788" i="6" s="1"/>
  <c r="G2789" i="6" s="1"/>
  <c r="G2790" i="6" s="1"/>
  <c r="G2791" i="6" s="1"/>
  <c r="G2792" i="6" s="1"/>
  <c r="G2793" i="6" s="1"/>
  <c r="G2794" i="6" s="1"/>
  <c r="G2795" i="6" s="1"/>
  <c r="G2796" i="6" s="1"/>
  <c r="G2797" i="6" s="1"/>
  <c r="G2798" i="6" s="1"/>
  <c r="G2799" i="6" s="1"/>
  <c r="G2800" i="6" s="1"/>
  <c r="G2801" i="6" s="1"/>
  <c r="G2802" i="6" s="1"/>
  <c r="G2803" i="6" s="1"/>
  <c r="G2804" i="6" s="1"/>
  <c r="G2805" i="6" s="1"/>
  <c r="G2806" i="6" s="1"/>
  <c r="G2807" i="6" s="1"/>
  <c r="G2808" i="6" s="1"/>
  <c r="G2809" i="6" s="1"/>
  <c r="G2810" i="6" s="1"/>
  <c r="G2811" i="6" s="1"/>
  <c r="G2812" i="6" s="1"/>
  <c r="G2813" i="6" s="1"/>
  <c r="G2814" i="6" s="1"/>
  <c r="G2815" i="6" s="1"/>
  <c r="G2816" i="6" s="1"/>
  <c r="G2817" i="6" s="1"/>
  <c r="G2818" i="6" s="1"/>
  <c r="G2819" i="6" s="1"/>
  <c r="G2820" i="6" s="1"/>
  <c r="G2821" i="6" s="1"/>
  <c r="G2822" i="6" s="1"/>
  <c r="G2823" i="6" s="1"/>
  <c r="G2824" i="6" s="1"/>
  <c r="G2825" i="6" s="1"/>
  <c r="G2826" i="6" s="1"/>
  <c r="G2827" i="6" s="1"/>
  <c r="G2828" i="6" s="1"/>
  <c r="G2829" i="6" s="1"/>
  <c r="G2830" i="6" s="1"/>
  <c r="G2831" i="6" s="1"/>
  <c r="G2832" i="6" s="1"/>
  <c r="G2833" i="6" s="1"/>
  <c r="G2834" i="6" s="1"/>
  <c r="G2835" i="6" s="1"/>
  <c r="G2836" i="6" s="1"/>
  <c r="G2837" i="6" s="1"/>
  <c r="G2838" i="6" s="1"/>
  <c r="G2839" i="6" s="1"/>
  <c r="G2840" i="6" s="1"/>
  <c r="G2841" i="6" s="1"/>
  <c r="G2842" i="6" s="1"/>
  <c r="G2843" i="6" s="1"/>
  <c r="G2844" i="6" s="1"/>
  <c r="G2845" i="6" s="1"/>
  <c r="G2846" i="6" s="1"/>
  <c r="G2847" i="6" s="1"/>
  <c r="G2848" i="6" s="1"/>
  <c r="G2849" i="6" s="1"/>
  <c r="G2850" i="6" s="1"/>
  <c r="G2851" i="6" s="1"/>
  <c r="G2852" i="6" s="1"/>
  <c r="G2853" i="6" s="1"/>
  <c r="G2854" i="6" s="1"/>
  <c r="G2855" i="6" s="1"/>
  <c r="G2856" i="6" s="1"/>
  <c r="G2857" i="6" s="1"/>
  <c r="G2858" i="6" s="1"/>
  <c r="G2859" i="6" s="1"/>
  <c r="G2860" i="6" s="1"/>
  <c r="G2861" i="6" s="1"/>
  <c r="G2862" i="6" s="1"/>
  <c r="G2863" i="6" s="1"/>
  <c r="G2864" i="6" s="1"/>
  <c r="G2865" i="6" s="1"/>
  <c r="G2866" i="6" s="1"/>
  <c r="G2867" i="6" s="1"/>
  <c r="G2868" i="6" s="1"/>
  <c r="G2869" i="6" s="1"/>
  <c r="G2870" i="6" s="1"/>
  <c r="G2871" i="6" s="1"/>
  <c r="G2872" i="6" s="1"/>
  <c r="G2873" i="6" s="1"/>
  <c r="G2874" i="6" s="1"/>
  <c r="G2875" i="6" s="1"/>
  <c r="G2876" i="6" s="1"/>
  <c r="G2877" i="6" s="1"/>
  <c r="G2878" i="6" s="1"/>
  <c r="G2879" i="6" s="1"/>
  <c r="G2880" i="6" s="1"/>
  <c r="G2881" i="6" s="1"/>
  <c r="G2882" i="6" s="1"/>
  <c r="G2883" i="6" s="1"/>
  <c r="G2884" i="6" s="1"/>
  <c r="G2885" i="6" s="1"/>
  <c r="G2886" i="6" s="1"/>
  <c r="G2887" i="6" s="1"/>
  <c r="G2888" i="6" s="1"/>
  <c r="G2889" i="6" s="1"/>
  <c r="G2890" i="6" s="1"/>
  <c r="G2891" i="6" s="1"/>
  <c r="G2892" i="6" s="1"/>
  <c r="G2893" i="6" s="1"/>
  <c r="G2894" i="6" s="1"/>
  <c r="G2895" i="6" s="1"/>
  <c r="G2896" i="6" s="1"/>
  <c r="G2897" i="6" s="1"/>
  <c r="G2898" i="6" s="1"/>
  <c r="G2899" i="6" s="1"/>
  <c r="G2900" i="6" s="1"/>
  <c r="G2901" i="6" s="1"/>
  <c r="G2902" i="6" s="1"/>
  <c r="G2903" i="6" s="1"/>
  <c r="G2904" i="6" s="1"/>
  <c r="G2905" i="6" s="1"/>
  <c r="G2906" i="6" s="1"/>
  <c r="G2907" i="6" s="1"/>
  <c r="G2908" i="6" s="1"/>
  <c r="G2909" i="6" s="1"/>
  <c r="G2910" i="6" s="1"/>
  <c r="G2911" i="6" s="1"/>
  <c r="G2912" i="6" s="1"/>
  <c r="G2913" i="6" s="1"/>
  <c r="G2914" i="6" s="1"/>
  <c r="G2915" i="6" s="1"/>
  <c r="G2916" i="6" s="1"/>
  <c r="G2917" i="6" s="1"/>
  <c r="G2918" i="6" s="1"/>
  <c r="G2919" i="6" s="1"/>
  <c r="G2920" i="6" s="1"/>
  <c r="G2921" i="6" s="1"/>
  <c r="G2922" i="6" s="1"/>
  <c r="G2923" i="6" s="1"/>
  <c r="G2924" i="6" s="1"/>
  <c r="G2925" i="6" s="1"/>
  <c r="G2926" i="6" s="1"/>
  <c r="G2927" i="6" s="1"/>
  <c r="G2928" i="6" s="1"/>
  <c r="G2929" i="6" s="1"/>
  <c r="G2930" i="6" s="1"/>
  <c r="G2931" i="6" s="1"/>
  <c r="G2932" i="6" s="1"/>
  <c r="G2933" i="6" s="1"/>
  <c r="G2934" i="6" s="1"/>
  <c r="G2935" i="6" s="1"/>
  <c r="G2936" i="6" s="1"/>
  <c r="G2937" i="6" s="1"/>
  <c r="G2938" i="6" s="1"/>
  <c r="G2939" i="6" s="1"/>
  <c r="G2940" i="6" s="1"/>
  <c r="G2941" i="6" s="1"/>
  <c r="G2942" i="6" s="1"/>
  <c r="G2943" i="6" s="1"/>
  <c r="G2944" i="6" s="1"/>
  <c r="G2945" i="6" s="1"/>
  <c r="G2946" i="6" s="1"/>
  <c r="G2947" i="6" s="1"/>
  <c r="G2948" i="6" s="1"/>
  <c r="G2949" i="6" s="1"/>
  <c r="G2950" i="6" s="1"/>
  <c r="G2951" i="6" s="1"/>
  <c r="G2952" i="6" s="1"/>
  <c r="G2953" i="6" s="1"/>
  <c r="G2954" i="6" s="1"/>
  <c r="G2955" i="6" s="1"/>
  <c r="G2956" i="6" s="1"/>
  <c r="G2957" i="6" s="1"/>
  <c r="G2958" i="6" s="1"/>
  <c r="G2959" i="6" s="1"/>
  <c r="G2960" i="6" s="1"/>
  <c r="G2961" i="6" s="1"/>
  <c r="G2962" i="6" s="1"/>
  <c r="G2963" i="6" s="1"/>
  <c r="G2964" i="6" s="1"/>
  <c r="G2965" i="6" s="1"/>
  <c r="G2966" i="6" s="1"/>
  <c r="G2967" i="6" s="1"/>
  <c r="G2968" i="6" s="1"/>
  <c r="G2969" i="6" s="1"/>
  <c r="G2970" i="6" s="1"/>
  <c r="G2971" i="6" s="1"/>
  <c r="G2972" i="6"/>
  <c r="G2973" i="6" s="1"/>
  <c r="G2974" i="6" s="1"/>
  <c r="G2975" i="6" s="1"/>
  <c r="G2976" i="6" s="1"/>
  <c r="G2977" i="6" s="1"/>
  <c r="G2978" i="6" s="1"/>
  <c r="G2979" i="6" s="1"/>
  <c r="G2980" i="6" s="1"/>
  <c r="G2981" i="6" s="1"/>
  <c r="G2982" i="6" s="1"/>
  <c r="G2983" i="6" s="1"/>
  <c r="G2984" i="6" s="1"/>
  <c r="G2985" i="6" s="1"/>
  <c r="G2986" i="6" s="1"/>
  <c r="G2987" i="6" s="1"/>
  <c r="G2988" i="6" s="1"/>
  <c r="G2989" i="6" s="1"/>
  <c r="G2990" i="6" s="1"/>
  <c r="G2991" i="6" s="1"/>
  <c r="G2992" i="6" s="1"/>
  <c r="G2993" i="6" s="1"/>
  <c r="G2994" i="6" s="1"/>
  <c r="G2995" i="6" s="1"/>
  <c r="G2996" i="6" s="1"/>
  <c r="G2997" i="6" s="1"/>
  <c r="G2998" i="6" s="1"/>
  <c r="G2999" i="6" s="1"/>
  <c r="G3000" i="6" s="1"/>
  <c r="G3001" i="6" s="1"/>
  <c r="G3002" i="6" s="1"/>
  <c r="G3003" i="6" s="1"/>
  <c r="G3004" i="6" s="1"/>
  <c r="G3005" i="6" s="1"/>
  <c r="G3006" i="6" s="1"/>
  <c r="G3007" i="6" s="1"/>
  <c r="G3008" i="6" s="1"/>
  <c r="G3009" i="6" s="1"/>
  <c r="G3010" i="6" s="1"/>
  <c r="G3011" i="6" s="1"/>
  <c r="G3012" i="6" s="1"/>
  <c r="G3013" i="6" s="1"/>
  <c r="G3014" i="6" s="1"/>
  <c r="G3015" i="6" s="1"/>
  <c r="G3016" i="6" s="1"/>
  <c r="G3017" i="6" s="1"/>
  <c r="G3018" i="6" s="1"/>
  <c r="G3019" i="6" s="1"/>
  <c r="G3020" i="6" s="1"/>
  <c r="G3021" i="6" s="1"/>
  <c r="G3022" i="6" s="1"/>
  <c r="G3023" i="6" s="1"/>
  <c r="G3024" i="6" s="1"/>
  <c r="G3025" i="6" s="1"/>
  <c r="G3026" i="6" s="1"/>
  <c r="G3027" i="6" s="1"/>
  <c r="G3028" i="6" s="1"/>
  <c r="G3029" i="6" s="1"/>
  <c r="G3030" i="6" s="1"/>
  <c r="G3031" i="6" s="1"/>
  <c r="G3032" i="6" s="1"/>
  <c r="G3033" i="6" s="1"/>
  <c r="G3034" i="6" s="1"/>
  <c r="G3035" i="6" s="1"/>
  <c r="G3036" i="6" s="1"/>
  <c r="G3037" i="6" s="1"/>
  <c r="G3038" i="6" s="1"/>
  <c r="G3039" i="6" s="1"/>
  <c r="G3040" i="6" s="1"/>
  <c r="G3041" i="6" s="1"/>
  <c r="G3042" i="6" s="1"/>
  <c r="G3043" i="6" s="1"/>
  <c r="G3044" i="6" s="1"/>
  <c r="G3045" i="6" s="1"/>
  <c r="G3046" i="6" s="1"/>
  <c r="G3047" i="6" s="1"/>
  <c r="G3048" i="6" s="1"/>
  <c r="G3049" i="6" s="1"/>
  <c r="G3050" i="6" s="1"/>
  <c r="G3051" i="6" s="1"/>
  <c r="G3052" i="6" s="1"/>
  <c r="G3053" i="6" s="1"/>
  <c r="G3054" i="6" s="1"/>
  <c r="G3055" i="6" s="1"/>
  <c r="G3056" i="6" s="1"/>
  <c r="G3057" i="6" s="1"/>
  <c r="G3058" i="6" s="1"/>
  <c r="G3059" i="6" s="1"/>
  <c r="G3060" i="6" s="1"/>
  <c r="G3061" i="6" s="1"/>
  <c r="G3062" i="6" s="1"/>
  <c r="G3063" i="6" s="1"/>
  <c r="G3064" i="6" s="1"/>
  <c r="G3065" i="6" s="1"/>
  <c r="G3066" i="6" s="1"/>
  <c r="G3067" i="6" s="1"/>
  <c r="G3068" i="6" s="1"/>
  <c r="G3069" i="6" s="1"/>
  <c r="G3070" i="6" s="1"/>
  <c r="G3071" i="6" s="1"/>
  <c r="G3072" i="6" s="1"/>
  <c r="G3073" i="6" s="1"/>
  <c r="G3074" i="6" s="1"/>
  <c r="G3075" i="6" s="1"/>
  <c r="G3076" i="6" s="1"/>
  <c r="G3077" i="6" s="1"/>
  <c r="G3078" i="6" s="1"/>
  <c r="G3079" i="6" s="1"/>
  <c r="G3080" i="6" s="1"/>
  <c r="G3081" i="6" s="1"/>
  <c r="G3082" i="6" s="1"/>
  <c r="G3083" i="6" s="1"/>
  <c r="G3084" i="6" s="1"/>
  <c r="G3085" i="6" s="1"/>
  <c r="G3086" i="6" s="1"/>
  <c r="G3087" i="6" s="1"/>
  <c r="G3088" i="6" s="1"/>
  <c r="G3089" i="6" s="1"/>
  <c r="G3090" i="6" s="1"/>
  <c r="G3091" i="6" s="1"/>
  <c r="G3092" i="6" s="1"/>
  <c r="G3093" i="6" s="1"/>
  <c r="G3094" i="6" s="1"/>
  <c r="G3095" i="6" s="1"/>
  <c r="G3096" i="6" s="1"/>
  <c r="G3097" i="6" s="1"/>
  <c r="G3098" i="6" s="1"/>
  <c r="G3099" i="6" s="1"/>
  <c r="G3100" i="6" s="1"/>
  <c r="G3101" i="6" s="1"/>
  <c r="G3102" i="6" s="1"/>
  <c r="G3103" i="6" s="1"/>
  <c r="G3104" i="6" s="1"/>
  <c r="G3105" i="6" s="1"/>
  <c r="G3106" i="6"/>
  <c r="G3107" i="6"/>
  <c r="G3108" i="6"/>
  <c r="G3109" i="6" s="1"/>
  <c r="G3110" i="6" s="1"/>
  <c r="G3111" i="6" s="1"/>
  <c r="G3112" i="6" s="1"/>
  <c r="G3113" i="6" s="1"/>
  <c r="G3114" i="6" s="1"/>
  <c r="G3115" i="6" s="1"/>
  <c r="G3116" i="6" s="1"/>
  <c r="G3117" i="6" s="1"/>
  <c r="G3118" i="6" s="1"/>
  <c r="G3119" i="6" s="1"/>
  <c r="G3120" i="6" s="1"/>
  <c r="G3121" i="6" s="1"/>
  <c r="G3122" i="6" s="1"/>
  <c r="G3123" i="6" s="1"/>
  <c r="G3124" i="6" s="1"/>
  <c r="G3125" i="6" s="1"/>
  <c r="G3126" i="6" s="1"/>
  <c r="G3127" i="6" s="1"/>
  <c r="G3128" i="6" s="1"/>
  <c r="G3129" i="6" s="1"/>
  <c r="G3130" i="6" s="1"/>
  <c r="G3131" i="6" s="1"/>
  <c r="G3132" i="6" s="1"/>
  <c r="G3133" i="6" s="1"/>
  <c r="G3134" i="6" s="1"/>
  <c r="G3135" i="6" s="1"/>
  <c r="G3136" i="6" s="1"/>
  <c r="G3137" i="6" s="1"/>
  <c r="G3138" i="6" s="1"/>
  <c r="G3139" i="6" s="1"/>
  <c r="G3140" i="6" s="1"/>
  <c r="G3141" i="6" s="1"/>
  <c r="G3142" i="6" s="1"/>
  <c r="G3143" i="6" s="1"/>
  <c r="G3144" i="6" s="1"/>
  <c r="G3145" i="6" s="1"/>
  <c r="G3146" i="6" s="1"/>
  <c r="G3147" i="6" s="1"/>
  <c r="G3148" i="6" s="1"/>
  <c r="G3149" i="6" s="1"/>
  <c r="G3150" i="6" s="1"/>
  <c r="G3151" i="6" s="1"/>
  <c r="G3152" i="6" s="1"/>
  <c r="G3153" i="6" s="1"/>
  <c r="G3154" i="6" s="1"/>
  <c r="G3155" i="6" s="1"/>
  <c r="G3156" i="6" s="1"/>
  <c r="G3157" i="6" s="1"/>
  <c r="G3158" i="6" s="1"/>
  <c r="G3159" i="6" s="1"/>
  <c r="G3160" i="6" s="1"/>
  <c r="G3161" i="6" s="1"/>
  <c r="G3162" i="6" s="1"/>
  <c r="G3163" i="6" s="1"/>
  <c r="G3164" i="6" s="1"/>
  <c r="G3165" i="6" s="1"/>
  <c r="G3166" i="6" s="1"/>
  <c r="G3167" i="6" s="1"/>
  <c r="G3168" i="6" s="1"/>
  <c r="G3169" i="6" s="1"/>
  <c r="G3170" i="6" s="1"/>
  <c r="G3171" i="6" s="1"/>
  <c r="G3172" i="6" s="1"/>
  <c r="G3173" i="6" s="1"/>
  <c r="G3174" i="6" s="1"/>
  <c r="G3175" i="6" s="1"/>
  <c r="G3176" i="6" s="1"/>
  <c r="G3177" i="6" s="1"/>
  <c r="G3178" i="6" s="1"/>
  <c r="G3179" i="6" s="1"/>
  <c r="G3180" i="6" s="1"/>
  <c r="G3181" i="6" s="1"/>
  <c r="G3182" i="6" s="1"/>
  <c r="G3183" i="6" s="1"/>
  <c r="G3184" i="6" s="1"/>
  <c r="G3185" i="6" s="1"/>
  <c r="G3186" i="6" s="1"/>
  <c r="G3187" i="6" s="1"/>
  <c r="G3188" i="6" s="1"/>
  <c r="G3189" i="6" s="1"/>
  <c r="G3190" i="6" s="1"/>
  <c r="G3191" i="6" s="1"/>
  <c r="G3192" i="6" s="1"/>
  <c r="G3193" i="6" s="1"/>
  <c r="G3194" i="6" s="1"/>
  <c r="G3195" i="6" s="1"/>
  <c r="G3196" i="6" s="1"/>
  <c r="G3197" i="6" s="1"/>
  <c r="G3198" i="6" s="1"/>
  <c r="G3199" i="6" s="1"/>
  <c r="G3200" i="6" s="1"/>
  <c r="G3201" i="6" s="1"/>
  <c r="G3202" i="6" s="1"/>
  <c r="G3203" i="6" s="1"/>
  <c r="G3204" i="6" s="1"/>
  <c r="G3205" i="6" s="1"/>
  <c r="G3206" i="6" s="1"/>
  <c r="G3207" i="6" s="1"/>
  <c r="G3208" i="6" s="1"/>
  <c r="G3209" i="6" s="1"/>
  <c r="G3210" i="6" s="1"/>
  <c r="G3211" i="6" s="1"/>
  <c r="G3212" i="6" s="1"/>
  <c r="G3213" i="6" s="1"/>
  <c r="G3214" i="6" s="1"/>
  <c r="G3215" i="6" s="1"/>
  <c r="G3216" i="6" s="1"/>
  <c r="G3217" i="6" s="1"/>
  <c r="G3218" i="6" s="1"/>
  <c r="G3219" i="6" s="1"/>
  <c r="G3220" i="6" s="1"/>
  <c r="G3221" i="6" s="1"/>
  <c r="G3222" i="6" s="1"/>
  <c r="G3223" i="6" s="1"/>
  <c r="G3224" i="6" s="1"/>
  <c r="G3225" i="6" s="1"/>
  <c r="G3226" i="6" s="1"/>
  <c r="G3227" i="6" s="1"/>
  <c r="G3228" i="6" s="1"/>
  <c r="G3229" i="6" s="1"/>
  <c r="G3230" i="6" s="1"/>
  <c r="G3231" i="6" s="1"/>
  <c r="G3232" i="6" s="1"/>
  <c r="G3233" i="6" s="1"/>
  <c r="G3234" i="6" s="1"/>
  <c r="G3235" i="6" s="1"/>
  <c r="G3236" i="6" s="1"/>
  <c r="G3237" i="6" s="1"/>
  <c r="G3238" i="6" s="1"/>
  <c r="G3239" i="6" s="1"/>
  <c r="G3240" i="6" s="1"/>
  <c r="G3241" i="6" s="1"/>
  <c r="G3242" i="6" s="1"/>
  <c r="G3243" i="6" s="1"/>
  <c r="G3244" i="6" s="1"/>
  <c r="G3245" i="6" s="1"/>
  <c r="G3246" i="6" s="1"/>
  <c r="G3247" i="6" s="1"/>
  <c r="G3248" i="6" s="1"/>
  <c r="G3249" i="6" s="1"/>
  <c r="G3250" i="6" s="1"/>
  <c r="G3251" i="6" s="1"/>
  <c r="G3252" i="6" s="1"/>
  <c r="G3253" i="6" s="1"/>
  <c r="G3254" i="6" s="1"/>
  <c r="G3255" i="6" s="1"/>
  <c r="G3256" i="6" s="1"/>
  <c r="G3257" i="6" s="1"/>
  <c r="G3258" i="6" s="1"/>
  <c r="G3259" i="6" s="1"/>
  <c r="G3260" i="6" s="1"/>
  <c r="G3261" i="6" s="1"/>
  <c r="G3262" i="6" s="1"/>
  <c r="G3263" i="6" s="1"/>
  <c r="G3264" i="6" s="1"/>
  <c r="G3265" i="6" s="1"/>
  <c r="G3266" i="6" s="1"/>
  <c r="G3267" i="6" s="1"/>
  <c r="G3268" i="6" s="1"/>
  <c r="G3269" i="6" s="1"/>
  <c r="G3270" i="6" s="1"/>
  <c r="G3271" i="6" s="1"/>
  <c r="G3272" i="6" s="1"/>
  <c r="G3273" i="6" s="1"/>
  <c r="G3274" i="6" s="1"/>
  <c r="G3275" i="6" s="1"/>
  <c r="G3276" i="6" s="1"/>
  <c r="G3277" i="6" s="1"/>
  <c r="G3278" i="6" s="1"/>
  <c r="G3279" i="6" s="1"/>
  <c r="G3280" i="6" s="1"/>
  <c r="G3281" i="6" s="1"/>
  <c r="G3282" i="6" s="1"/>
  <c r="G3283" i="6" s="1"/>
  <c r="G3284" i="6" s="1"/>
  <c r="G3285" i="6" s="1"/>
  <c r="G3286" i="6" s="1"/>
  <c r="G3287" i="6" s="1"/>
  <c r="G3288" i="6" s="1"/>
  <c r="G3289" i="6" s="1"/>
  <c r="G3290" i="6" s="1"/>
  <c r="G3291" i="6" s="1"/>
  <c r="G3292" i="6" s="1"/>
  <c r="G3293" i="6" s="1"/>
  <c r="G3294" i="6" s="1"/>
  <c r="G3295" i="6" s="1"/>
  <c r="G3296" i="6" s="1"/>
  <c r="G3297" i="6" s="1"/>
  <c r="G3298" i="6" s="1"/>
  <c r="G3299" i="6" s="1"/>
  <c r="G3300" i="6" s="1"/>
  <c r="G3301" i="6" s="1"/>
  <c r="G3302" i="6" s="1"/>
  <c r="G3303" i="6" s="1"/>
  <c r="G3304" i="6" s="1"/>
  <c r="G3305" i="6" s="1"/>
  <c r="G3306" i="6" s="1"/>
  <c r="G3307" i="6" s="1"/>
  <c r="G3308" i="6" s="1"/>
  <c r="G3309" i="6" s="1"/>
  <c r="G3310" i="6" s="1"/>
  <c r="G3311" i="6" s="1"/>
  <c r="G3312" i="6" s="1"/>
  <c r="G3313" i="6" s="1"/>
  <c r="G3314" i="6" s="1"/>
  <c r="G3315" i="6" s="1"/>
  <c r="G3316" i="6" s="1"/>
  <c r="G3317" i="6" s="1"/>
  <c r="G3318" i="6" s="1"/>
  <c r="G3319" i="6" s="1"/>
  <c r="G3320" i="6" s="1"/>
  <c r="G3321" i="6" s="1"/>
  <c r="G3322" i="6" s="1"/>
  <c r="G3323" i="6" s="1"/>
  <c r="G3324" i="6" s="1"/>
  <c r="G3325" i="6" s="1"/>
  <c r="G3326" i="6" s="1"/>
  <c r="G3327" i="6" s="1"/>
  <c r="G3328" i="6" s="1"/>
  <c r="G3329" i="6" s="1"/>
  <c r="G3330" i="6" s="1"/>
  <c r="G3331" i="6"/>
  <c r="G3332" i="6" s="1"/>
  <c r="G3333" i="6" s="1"/>
  <c r="G3334" i="6" s="1"/>
  <c r="G3335" i="6" s="1"/>
  <c r="G3336" i="6" s="1"/>
  <c r="G3337" i="6" s="1"/>
  <c r="G3338" i="6" s="1"/>
  <c r="G3339" i="6" s="1"/>
  <c r="G3340" i="6" s="1"/>
  <c r="G3341" i="6" s="1"/>
  <c r="G3342" i="6" s="1"/>
  <c r="G3343" i="6" s="1"/>
  <c r="G3344" i="6" s="1"/>
  <c r="G3345" i="6" s="1"/>
  <c r="G3346" i="6" s="1"/>
  <c r="G3347" i="6" s="1"/>
  <c r="G3348" i="6" s="1"/>
  <c r="G3349" i="6" s="1"/>
  <c r="G3350" i="6" s="1"/>
  <c r="G3351" i="6" s="1"/>
  <c r="G3352" i="6" s="1"/>
  <c r="G3353" i="6" s="1"/>
  <c r="G3354" i="6" s="1"/>
  <c r="G3355" i="6" s="1"/>
  <c r="G3356" i="6" s="1"/>
  <c r="G3357" i="6" s="1"/>
  <c r="G3358" i="6" s="1"/>
  <c r="G3359" i="6" s="1"/>
  <c r="G3360" i="6" s="1"/>
  <c r="G3361" i="6" s="1"/>
  <c r="G3362" i="6" s="1"/>
  <c r="G3363" i="6" s="1"/>
  <c r="G3364" i="6" s="1"/>
  <c r="G3365" i="6" s="1"/>
  <c r="G3366" i="6" s="1"/>
  <c r="G3367" i="6" s="1"/>
  <c r="G3368" i="6" s="1"/>
  <c r="G3369" i="6" s="1"/>
  <c r="G3370" i="6" s="1"/>
  <c r="G3371" i="6" s="1"/>
  <c r="G3372" i="6" s="1"/>
  <c r="G3373" i="6" s="1"/>
  <c r="G3374" i="6" s="1"/>
  <c r="G3375" i="6" s="1"/>
  <c r="G3376" i="6" s="1"/>
  <c r="G3377" i="6" s="1"/>
  <c r="G3378" i="6" s="1"/>
  <c r="G3379" i="6" s="1"/>
  <c r="G3380" i="6" s="1"/>
  <c r="G3381" i="6" s="1"/>
  <c r="G3382" i="6" s="1"/>
  <c r="G3383" i="6" s="1"/>
  <c r="G3384" i="6" s="1"/>
  <c r="G3385" i="6" s="1"/>
  <c r="G3386" i="6" s="1"/>
  <c r="G3387" i="6" s="1"/>
  <c r="G3388" i="6" s="1"/>
  <c r="G3389" i="6" s="1"/>
  <c r="G3390" i="6" s="1"/>
  <c r="G3391" i="6" s="1"/>
  <c r="G3392" i="6" s="1"/>
  <c r="G3393" i="6" s="1"/>
  <c r="G3394" i="6" s="1"/>
  <c r="G3395" i="6" s="1"/>
  <c r="G3396" i="6" s="1"/>
  <c r="G3397" i="6" s="1"/>
  <c r="G3398" i="6" s="1"/>
  <c r="G3399" i="6" s="1"/>
  <c r="G3400" i="6" s="1"/>
  <c r="G3401" i="6" s="1"/>
  <c r="G3402" i="6" s="1"/>
  <c r="G3403" i="6" s="1"/>
  <c r="G3404" i="6" s="1"/>
  <c r="G3405" i="6" s="1"/>
  <c r="G3406" i="6" s="1"/>
  <c r="G3407" i="6" s="1"/>
  <c r="G3408" i="6" s="1"/>
  <c r="G3409" i="6" s="1"/>
  <c r="G3410" i="6" s="1"/>
  <c r="G3411" i="6" s="1"/>
  <c r="G3412" i="6" s="1"/>
  <c r="G3413" i="6" s="1"/>
  <c r="G3414" i="6" s="1"/>
  <c r="G3415" i="6" s="1"/>
  <c r="G3416" i="6" s="1"/>
  <c r="G3417" i="6" s="1"/>
  <c r="G3418" i="6" s="1"/>
  <c r="G3419" i="6" s="1"/>
  <c r="G3420" i="6" s="1"/>
  <c r="G3421" i="6" s="1"/>
  <c r="G3422" i="6" s="1"/>
  <c r="G3423" i="6" s="1"/>
  <c r="G3424" i="6" s="1"/>
  <c r="G3425" i="6" s="1"/>
  <c r="G3426" i="6" s="1"/>
  <c r="G3427" i="6" s="1"/>
  <c r="G3428" i="6" s="1"/>
  <c r="G3429" i="6" s="1"/>
  <c r="G3430" i="6" s="1"/>
  <c r="G3431" i="6" s="1"/>
  <c r="G3432" i="6" s="1"/>
  <c r="G3433" i="6" s="1"/>
  <c r="G3434" i="6" s="1"/>
  <c r="G3435" i="6" s="1"/>
  <c r="G3436" i="6" s="1"/>
  <c r="G3437" i="6" s="1"/>
  <c r="G3438" i="6" s="1"/>
  <c r="G3439" i="6" s="1"/>
  <c r="G3440" i="6" s="1"/>
  <c r="G3441" i="6" s="1"/>
  <c r="G3442" i="6" s="1"/>
  <c r="G3443" i="6" s="1"/>
  <c r="G3444" i="6" s="1"/>
  <c r="G3445" i="6" s="1"/>
  <c r="G3446" i="6" s="1"/>
  <c r="G3447" i="6" s="1"/>
  <c r="G3448" i="6" s="1"/>
  <c r="G3449" i="6" s="1"/>
  <c r="G3450" i="6" s="1"/>
  <c r="G3451" i="6" s="1"/>
  <c r="G3452" i="6" s="1"/>
  <c r="G3453" i="6" s="1"/>
  <c r="G3454" i="6" s="1"/>
  <c r="G3455" i="6" s="1"/>
  <c r="G3456" i="6" s="1"/>
  <c r="G3457" i="6" s="1"/>
  <c r="G3458" i="6" s="1"/>
  <c r="G3459" i="6" s="1"/>
  <c r="G3460" i="6" s="1"/>
  <c r="G3461" i="6" s="1"/>
  <c r="G3462" i="6" s="1"/>
  <c r="G3463" i="6" s="1"/>
  <c r="G3464" i="6" s="1"/>
  <c r="G3465" i="6"/>
  <c r="G3466" i="6" s="1"/>
  <c r="G3467" i="6" s="1"/>
  <c r="G3468" i="6" s="1"/>
  <c r="G3469" i="6" s="1"/>
  <c r="G3470" i="6" s="1"/>
  <c r="G3471" i="6" s="1"/>
  <c r="G3472" i="6" s="1"/>
  <c r="G3473" i="6" s="1"/>
  <c r="G3474" i="6" s="1"/>
  <c r="G3475" i="6" s="1"/>
  <c r="G3476" i="6" s="1"/>
  <c r="G3477" i="6" s="1"/>
  <c r="G3478" i="6" s="1"/>
  <c r="G3479" i="6" s="1"/>
  <c r="G3480" i="6" s="1"/>
  <c r="G3481" i="6" s="1"/>
  <c r="G3482" i="6" s="1"/>
  <c r="G3483" i="6" s="1"/>
  <c r="G3484" i="6" s="1"/>
  <c r="G3485" i="6" s="1"/>
  <c r="G3486" i="6" s="1"/>
  <c r="G3487" i="6" s="1"/>
  <c r="G3488" i="6" s="1"/>
  <c r="G3489" i="6" s="1"/>
  <c r="G3490" i="6" s="1"/>
  <c r="G3491" i="6" s="1"/>
  <c r="G3492" i="6" s="1"/>
  <c r="G3493" i="6" s="1"/>
  <c r="G3494" i="6" s="1"/>
  <c r="G3495" i="6" s="1"/>
  <c r="G3496" i="6" s="1"/>
  <c r="G3497" i="6" s="1"/>
  <c r="G3498" i="6" s="1"/>
  <c r="G3499" i="6" s="1"/>
  <c r="G3500" i="6" s="1"/>
  <c r="G3501" i="6" s="1"/>
  <c r="G3502" i="6" s="1"/>
  <c r="G3503" i="6" s="1"/>
  <c r="G3504" i="6" s="1"/>
  <c r="G3505" i="6" s="1"/>
  <c r="G3506" i="6" s="1"/>
  <c r="G3507" i="6" s="1"/>
  <c r="G3508" i="6" s="1"/>
  <c r="G3509" i="6" s="1"/>
  <c r="G3510" i="6" s="1"/>
  <c r="G3511" i="6" s="1"/>
  <c r="G3512" i="6" s="1"/>
  <c r="G3513" i="6" s="1"/>
  <c r="G3514" i="6" s="1"/>
  <c r="G3515" i="6" s="1"/>
  <c r="G3516" i="6" s="1"/>
  <c r="G3517" i="6" s="1"/>
  <c r="G3518" i="6" s="1"/>
  <c r="G3519" i="6" s="1"/>
  <c r="G3520" i="6" s="1"/>
  <c r="G3521" i="6" s="1"/>
  <c r="G3522" i="6" s="1"/>
  <c r="G3523" i="6" s="1"/>
  <c r="G3524" i="6" s="1"/>
  <c r="G3525" i="6" s="1"/>
  <c r="G3526" i="6" s="1"/>
  <c r="G3527" i="6" s="1"/>
  <c r="G3528" i="6" s="1"/>
  <c r="G3529" i="6" s="1"/>
  <c r="G3530" i="6" s="1"/>
  <c r="G3531" i="6" s="1"/>
  <c r="G3532" i="6" s="1"/>
  <c r="G3533" i="6" s="1"/>
  <c r="G3534" i="6" s="1"/>
  <c r="G3535" i="6" s="1"/>
  <c r="G3536" i="6" s="1"/>
  <c r="G3537" i="6" s="1"/>
  <c r="G3538" i="6" s="1"/>
  <c r="G3539" i="6" s="1"/>
  <c r="G3540" i="6" s="1"/>
  <c r="G3541" i="6" s="1"/>
  <c r="G3542" i="6" s="1"/>
  <c r="G3543" i="6" s="1"/>
  <c r="G3544" i="6" s="1"/>
  <c r="G3545" i="6" s="1"/>
  <c r="G3546" i="6" s="1"/>
  <c r="G3547" i="6" s="1"/>
  <c r="G3548" i="6" s="1"/>
  <c r="G3549" i="6" s="1"/>
  <c r="G3550" i="6" s="1"/>
  <c r="G3551" i="6" s="1"/>
  <c r="G3552" i="6" s="1"/>
  <c r="G3553" i="6" s="1"/>
  <c r="G3554" i="6" s="1"/>
  <c r="G3555" i="6" s="1"/>
  <c r="G3556" i="6" s="1"/>
  <c r="G3557" i="6" s="1"/>
  <c r="G3558" i="6" s="1"/>
  <c r="G3559" i="6" s="1"/>
  <c r="G3560" i="6" s="1"/>
  <c r="G3561" i="6" s="1"/>
  <c r="G3562" i="6" s="1"/>
  <c r="G3563" i="6" s="1"/>
  <c r="G3564" i="6" s="1"/>
  <c r="G3565" i="6" s="1"/>
  <c r="G3566" i="6" s="1"/>
  <c r="G3567" i="6" s="1"/>
  <c r="G3568" i="6" s="1"/>
  <c r="G3569" i="6" s="1"/>
  <c r="G3570" i="6" s="1"/>
  <c r="G3571" i="6" s="1"/>
  <c r="G3572" i="6" s="1"/>
  <c r="G3573" i="6" s="1"/>
  <c r="G3574" i="6" s="1"/>
  <c r="G3575" i="6" s="1"/>
  <c r="G3576" i="6" s="1"/>
  <c r="G3577" i="6" s="1"/>
  <c r="G3578" i="6" s="1"/>
  <c r="G3579" i="6" s="1"/>
  <c r="G3580" i="6" s="1"/>
  <c r="G3581" i="6" s="1"/>
  <c r="G3582" i="6" s="1"/>
  <c r="G3583" i="6" s="1"/>
  <c r="G3584" i="6" s="1"/>
  <c r="G3585" i="6" s="1"/>
  <c r="G3586" i="6" s="1"/>
  <c r="G3587" i="6" s="1"/>
  <c r="G3588" i="6" s="1"/>
  <c r="G3589" i="6" s="1"/>
  <c r="G3590" i="6" s="1"/>
  <c r="G3591" i="6" s="1"/>
  <c r="G3592" i="6" s="1"/>
  <c r="G3593" i="6" s="1"/>
  <c r="G3594" i="6" s="1"/>
  <c r="G3595" i="6" s="1"/>
  <c r="G3596" i="6" s="1"/>
  <c r="G3597" i="6" s="1"/>
  <c r="G3598" i="6" s="1"/>
  <c r="G3599" i="6" s="1"/>
  <c r="G3600" i="6" s="1"/>
  <c r="G3601" i="6" s="1"/>
  <c r="G3602" i="6" s="1"/>
  <c r="G3603" i="6" s="1"/>
  <c r="G3604" i="6" s="1"/>
  <c r="G3605" i="6" s="1"/>
  <c r="G3606" i="6" s="1"/>
  <c r="G3607" i="6" s="1"/>
  <c r="G3608" i="6" s="1"/>
  <c r="G3609" i="6" s="1"/>
  <c r="G3610" i="6" s="1"/>
  <c r="G3611" i="6" s="1"/>
  <c r="G3612" i="6" s="1"/>
  <c r="G3613" i="6" s="1"/>
  <c r="G3614" i="6" s="1"/>
  <c r="G3615" i="6" s="1"/>
  <c r="G3616" i="6" s="1"/>
  <c r="G3617" i="6" s="1"/>
  <c r="G3618" i="6" s="1"/>
  <c r="G3619" i="6" s="1"/>
  <c r="G3620" i="6" s="1"/>
  <c r="G3621" i="6" s="1"/>
  <c r="G3622" i="6" s="1"/>
  <c r="G3623" i="6" s="1"/>
  <c r="G3624" i="6" s="1"/>
  <c r="G3625" i="6" s="1"/>
  <c r="G3626" i="6" s="1"/>
  <c r="G3627" i="6" s="1"/>
  <c r="G3628" i="6" s="1"/>
  <c r="G3629" i="6" s="1"/>
  <c r="G3630" i="6" s="1"/>
  <c r="G3631" i="6" s="1"/>
  <c r="G3632" i="6" s="1"/>
  <c r="G3633" i="6" s="1"/>
  <c r="G3634" i="6" s="1"/>
  <c r="G3635" i="6" s="1"/>
  <c r="G3636" i="6" s="1"/>
  <c r="G3637" i="6" s="1"/>
  <c r="G3638" i="6" s="1"/>
  <c r="G3639" i="6" s="1"/>
  <c r="G3640" i="6" s="1"/>
  <c r="G3641" i="6" s="1"/>
  <c r="G3642" i="6" s="1"/>
  <c r="G3643" i="6" s="1"/>
  <c r="G3644" i="6" s="1"/>
  <c r="G3645" i="6" s="1"/>
  <c r="G3646" i="6" s="1"/>
  <c r="G3647" i="6" s="1"/>
  <c r="G3648" i="6" s="1"/>
  <c r="G3649" i="6" s="1"/>
  <c r="G3650" i="6" s="1"/>
  <c r="G3651" i="6" s="1"/>
  <c r="G3652" i="6" s="1"/>
  <c r="G3653" i="6" s="1"/>
  <c r="G3654" i="6" s="1"/>
  <c r="G3655" i="6" s="1"/>
  <c r="G3656" i="6" s="1"/>
  <c r="G3657" i="6" s="1"/>
  <c r="G3658" i="6" s="1"/>
  <c r="G3659" i="6" s="1"/>
  <c r="G3660" i="6" s="1"/>
  <c r="G3661" i="6" s="1"/>
  <c r="G3662" i="6" s="1"/>
  <c r="G3663" i="6" s="1"/>
  <c r="G3664" i="6" s="1"/>
  <c r="G3665" i="6" s="1"/>
  <c r="G3666" i="6" s="1"/>
  <c r="G3667" i="6" s="1"/>
  <c r="G3668" i="6" s="1"/>
  <c r="G3669" i="6" s="1"/>
  <c r="G3670" i="6" s="1"/>
  <c r="G3671" i="6" s="1"/>
  <c r="G3672" i="6" s="1"/>
  <c r="G3673" i="6" s="1"/>
  <c r="G3674" i="6" s="1"/>
  <c r="G3675" i="6" s="1"/>
  <c r="G3676" i="6" s="1"/>
  <c r="G3677" i="6" s="1"/>
  <c r="G3678" i="6" s="1"/>
  <c r="G3679" i="6" s="1"/>
  <c r="G3680" i="6" s="1"/>
  <c r="G3681" i="6" s="1"/>
  <c r="G3682" i="6" s="1"/>
  <c r="G3683" i="6" s="1"/>
  <c r="G3684" i="6" s="1"/>
  <c r="G3685" i="6" s="1"/>
  <c r="G3686" i="6" s="1"/>
  <c r="G3687" i="6" s="1"/>
  <c r="G3688" i="6" s="1"/>
  <c r="G3689" i="6" s="1"/>
  <c r="G3690" i="6"/>
  <c r="G3691" i="6"/>
  <c r="G3692" i="6" s="1"/>
  <c r="G3693" i="6" s="1"/>
  <c r="G3694" i="6" s="1"/>
  <c r="G3695" i="6"/>
  <c r="G3696" i="6" s="1"/>
  <c r="G3697" i="6" s="1"/>
  <c r="G3698" i="6" s="1"/>
  <c r="G3699" i="6" s="1"/>
  <c r="G3700" i="6" s="1"/>
  <c r="G3701" i="6" s="1"/>
  <c r="G3702" i="6" s="1"/>
  <c r="G3703" i="6" s="1"/>
  <c r="G3704" i="6" s="1"/>
  <c r="G3705" i="6" s="1"/>
  <c r="G3706" i="6" s="1"/>
  <c r="G3707" i="6" s="1"/>
  <c r="G3708" i="6" s="1"/>
  <c r="G3709" i="6" s="1"/>
  <c r="G3710" i="6" s="1"/>
  <c r="G3711" i="6" s="1"/>
  <c r="G3712" i="6" s="1"/>
  <c r="G3713" i="6" s="1"/>
  <c r="G3714" i="6" s="1"/>
  <c r="G3715" i="6" s="1"/>
  <c r="G3716" i="6" s="1"/>
  <c r="G3717" i="6" s="1"/>
  <c r="G3718" i="6" s="1"/>
  <c r="G3719" i="6" s="1"/>
  <c r="G3720" i="6" s="1"/>
  <c r="G3721" i="6" s="1"/>
  <c r="G3722" i="6" s="1"/>
  <c r="G3723" i="6" s="1"/>
  <c r="G3724" i="6" s="1"/>
  <c r="G3725" i="6" s="1"/>
  <c r="G3726" i="6" s="1"/>
  <c r="G3727" i="6" s="1"/>
  <c r="G3728" i="6" s="1"/>
  <c r="G3729" i="6" s="1"/>
  <c r="G3730" i="6" s="1"/>
  <c r="G3731" i="6" s="1"/>
  <c r="G3732" i="6" s="1"/>
  <c r="G3733" i="6" s="1"/>
  <c r="G3734" i="6" s="1"/>
  <c r="G3735" i="6" s="1"/>
  <c r="G3736" i="6" s="1"/>
  <c r="G3737" i="6" s="1"/>
  <c r="G3738" i="6" s="1"/>
  <c r="G3739" i="6" s="1"/>
  <c r="G3740" i="6" s="1"/>
  <c r="G3741" i="6" s="1"/>
  <c r="G3742" i="6" s="1"/>
  <c r="G3743" i="6" s="1"/>
  <c r="G3744" i="6" s="1"/>
  <c r="G3745" i="6" s="1"/>
  <c r="G3746" i="6" s="1"/>
  <c r="G3747" i="6" s="1"/>
  <c r="G3748" i="6" s="1"/>
  <c r="G3749" i="6" s="1"/>
  <c r="G3750" i="6" s="1"/>
  <c r="G3751" i="6" s="1"/>
  <c r="G3752" i="6" s="1"/>
  <c r="G3753" i="6" s="1"/>
  <c r="G3754" i="6" s="1"/>
  <c r="G3755" i="6" s="1"/>
  <c r="G3756" i="6" s="1"/>
  <c r="G3757" i="6" s="1"/>
  <c r="G3758" i="6" s="1"/>
  <c r="G3759" i="6" s="1"/>
  <c r="G3760" i="6" s="1"/>
  <c r="G3761" i="6" s="1"/>
  <c r="G3762" i="6" s="1"/>
  <c r="G3763" i="6" s="1"/>
  <c r="G3764" i="6" s="1"/>
  <c r="G3765" i="6" s="1"/>
  <c r="G3766" i="6" s="1"/>
  <c r="G3767" i="6" s="1"/>
  <c r="G3768" i="6" s="1"/>
  <c r="G3769" i="6" s="1"/>
  <c r="G3770" i="6" s="1"/>
  <c r="G3771" i="6" s="1"/>
  <c r="G3772" i="6" s="1"/>
  <c r="G3773" i="6" s="1"/>
  <c r="G3774" i="6" s="1"/>
  <c r="G3775" i="6" s="1"/>
  <c r="G3776" i="6" s="1"/>
  <c r="G3777" i="6" s="1"/>
  <c r="G3778" i="6" s="1"/>
  <c r="G3779" i="6" s="1"/>
  <c r="G3780" i="6" s="1"/>
  <c r="G3781" i="6" s="1"/>
  <c r="G3782" i="6" s="1"/>
  <c r="G3783" i="6" s="1"/>
  <c r="G3784" i="6" s="1"/>
  <c r="G3785" i="6" s="1"/>
  <c r="G3786" i="6" s="1"/>
  <c r="G3787" i="6" s="1"/>
  <c r="G3788" i="6" s="1"/>
  <c r="G3789" i="6" s="1"/>
  <c r="G3790" i="6" s="1"/>
  <c r="G3791" i="6" s="1"/>
  <c r="G3792" i="6" s="1"/>
  <c r="G3793" i="6" s="1"/>
  <c r="G3794" i="6" s="1"/>
  <c r="G3795" i="6" s="1"/>
  <c r="G3796" i="6" s="1"/>
  <c r="G3797" i="6" s="1"/>
  <c r="G3798" i="6" s="1"/>
  <c r="G3799" i="6" s="1"/>
  <c r="G3800" i="6" s="1"/>
  <c r="G3801" i="6" s="1"/>
  <c r="G3802" i="6" s="1"/>
  <c r="G3803" i="6" s="1"/>
  <c r="G3804" i="6" s="1"/>
  <c r="G3805" i="6" s="1"/>
  <c r="G3806" i="6" s="1"/>
  <c r="G3807" i="6" s="1"/>
  <c r="G3808" i="6" s="1"/>
  <c r="G3809" i="6" s="1"/>
  <c r="G3810" i="6" s="1"/>
  <c r="G3811" i="6" s="1"/>
  <c r="G3812" i="6" s="1"/>
  <c r="G3813" i="6" s="1"/>
  <c r="G3814" i="6" s="1"/>
  <c r="G3815" i="6" s="1"/>
  <c r="G3816" i="6" s="1"/>
  <c r="G3817" i="6" s="1"/>
  <c r="G3818" i="6" s="1"/>
  <c r="G3819" i="6" s="1"/>
  <c r="G3820" i="6" s="1"/>
  <c r="G3821" i="6" s="1"/>
  <c r="G3822" i="6" s="1"/>
  <c r="G3823" i="6" s="1"/>
  <c r="G3824" i="6"/>
  <c r="G3825" i="6" s="1"/>
  <c r="G3826" i="6" s="1"/>
  <c r="G3827" i="6" s="1"/>
  <c r="G3828" i="6" s="1"/>
  <c r="G3829" i="6" s="1"/>
  <c r="G3830" i="6" s="1"/>
  <c r="G3831" i="6" s="1"/>
  <c r="G3832" i="6" s="1"/>
  <c r="G3833" i="6" s="1"/>
  <c r="G3834" i="6" s="1"/>
  <c r="G3835" i="6" s="1"/>
  <c r="G3836" i="6" s="1"/>
  <c r="G3837" i="6" s="1"/>
  <c r="G3838" i="6" s="1"/>
  <c r="G3839" i="6" s="1"/>
  <c r="G3840" i="6" s="1"/>
  <c r="G3841" i="6" s="1"/>
  <c r="G3842" i="6" s="1"/>
  <c r="G3843" i="6" s="1"/>
  <c r="G3844" i="6" s="1"/>
  <c r="G3845" i="6" s="1"/>
  <c r="G3846" i="6" s="1"/>
  <c r="G3847" i="6" s="1"/>
  <c r="G3848" i="6" s="1"/>
  <c r="G3849" i="6" s="1"/>
  <c r="G3850" i="6" s="1"/>
  <c r="G3851" i="6" s="1"/>
  <c r="G3852" i="6" s="1"/>
  <c r="G3853" i="6" s="1"/>
  <c r="G3854" i="6" s="1"/>
  <c r="G3855" i="6" s="1"/>
  <c r="G3856" i="6" s="1"/>
  <c r="G3857" i="6" s="1"/>
  <c r="G3858" i="6" s="1"/>
  <c r="G3859" i="6" s="1"/>
  <c r="G3860" i="6" s="1"/>
  <c r="G3861" i="6" s="1"/>
  <c r="G3862" i="6" s="1"/>
  <c r="G3863" i="6" s="1"/>
  <c r="G3864" i="6" s="1"/>
  <c r="G3865" i="6" s="1"/>
  <c r="G3866" i="6" s="1"/>
  <c r="G3867" i="6" s="1"/>
  <c r="G3868" i="6" s="1"/>
  <c r="G3869" i="6" s="1"/>
  <c r="G3870" i="6" s="1"/>
  <c r="G3871" i="6" s="1"/>
  <c r="G3872" i="6" s="1"/>
  <c r="G3873" i="6" s="1"/>
  <c r="G3874" i="6" s="1"/>
  <c r="G3875" i="6" s="1"/>
  <c r="G3876" i="6" s="1"/>
  <c r="G3877" i="6" s="1"/>
  <c r="G3878" i="6" s="1"/>
  <c r="G3879" i="6" s="1"/>
  <c r="G3880" i="6" s="1"/>
  <c r="G3881" i="6" s="1"/>
  <c r="G3882" i="6" s="1"/>
  <c r="G3883" i="6" s="1"/>
  <c r="G3884" i="6" s="1"/>
  <c r="G3885" i="6" s="1"/>
  <c r="G3886" i="6" s="1"/>
  <c r="G3887" i="6" s="1"/>
  <c r="G3888" i="6" s="1"/>
  <c r="G3889" i="6" s="1"/>
  <c r="G3890" i="6" s="1"/>
  <c r="G3891" i="6" s="1"/>
  <c r="G3892" i="6" s="1"/>
  <c r="G3893" i="6" s="1"/>
  <c r="G3894" i="6" s="1"/>
  <c r="G3895" i="6" s="1"/>
  <c r="G3896" i="6" s="1"/>
  <c r="G3897" i="6" s="1"/>
  <c r="G3898" i="6" s="1"/>
  <c r="G3899" i="6" s="1"/>
  <c r="G3900" i="6" s="1"/>
  <c r="G3901" i="6" s="1"/>
  <c r="G3902" i="6" s="1"/>
  <c r="G3903" i="6" s="1"/>
  <c r="G3904" i="6" s="1"/>
  <c r="G3905" i="6" s="1"/>
  <c r="G3906" i="6" s="1"/>
  <c r="G3907" i="6" s="1"/>
  <c r="G3908" i="6" s="1"/>
  <c r="G3909" i="6" s="1"/>
  <c r="G3910" i="6" s="1"/>
  <c r="G3911" i="6" s="1"/>
  <c r="G3912" i="6" s="1"/>
  <c r="G3913" i="6" s="1"/>
  <c r="G3914" i="6" s="1"/>
  <c r="G3915" i="6" s="1"/>
  <c r="G3916" i="6" s="1"/>
  <c r="G3917" i="6" s="1"/>
  <c r="G3918" i="6" s="1"/>
  <c r="G3919" i="6" s="1"/>
  <c r="G3920" i="6" s="1"/>
  <c r="G3921" i="6" s="1"/>
  <c r="G3922" i="6" s="1"/>
  <c r="G3923" i="6" s="1"/>
  <c r="G3924" i="6" s="1"/>
  <c r="G3925" i="6" s="1"/>
  <c r="G3926" i="6" s="1"/>
  <c r="G3927" i="6" s="1"/>
  <c r="G3928" i="6" s="1"/>
  <c r="G3929" i="6" s="1"/>
  <c r="G3930" i="6" s="1"/>
  <c r="G3931" i="6" s="1"/>
  <c r="G3932" i="6" s="1"/>
  <c r="G3933" i="6" s="1"/>
  <c r="G3934" i="6" s="1"/>
  <c r="G3935" i="6" s="1"/>
  <c r="G3936" i="6" s="1"/>
  <c r="G3937" i="6" s="1"/>
  <c r="G3938" i="6" s="1"/>
  <c r="G3939" i="6" s="1"/>
  <c r="G3940" i="6" s="1"/>
  <c r="G3941" i="6" s="1"/>
  <c r="G3942" i="6" s="1"/>
  <c r="G3943" i="6" s="1"/>
  <c r="G3944" i="6" s="1"/>
  <c r="G3945" i="6" s="1"/>
  <c r="G3946" i="6" s="1"/>
  <c r="G3947" i="6" s="1"/>
  <c r="G3948" i="6" s="1"/>
  <c r="G3949" i="6" s="1"/>
  <c r="G3950" i="6" s="1"/>
  <c r="G3951" i="6" s="1"/>
  <c r="G3952" i="6" s="1"/>
  <c r="G3953" i="6" s="1"/>
  <c r="G3954" i="6" s="1"/>
  <c r="G3955" i="6" s="1"/>
  <c r="G3956" i="6" s="1"/>
  <c r="G3957" i="6" s="1"/>
  <c r="G3958" i="6" s="1"/>
  <c r="G3959" i="6" s="1"/>
  <c r="G3960" i="6" s="1"/>
  <c r="G3961" i="6" s="1"/>
  <c r="G3962" i="6" s="1"/>
  <c r="G3963" i="6" s="1"/>
  <c r="G3964" i="6" s="1"/>
  <c r="G3965" i="6" s="1"/>
  <c r="G3966" i="6" s="1"/>
  <c r="G3967" i="6" s="1"/>
  <c r="G3968" i="6" s="1"/>
  <c r="G3969" i="6" s="1"/>
  <c r="G3970" i="6" s="1"/>
  <c r="G3971" i="6" s="1"/>
  <c r="G3972" i="6" s="1"/>
  <c r="G3973" i="6" s="1"/>
  <c r="G3974" i="6" s="1"/>
  <c r="G3975" i="6" s="1"/>
  <c r="G3976" i="6" s="1"/>
  <c r="G3977" i="6" s="1"/>
  <c r="G3978" i="6" s="1"/>
  <c r="G3979" i="6" s="1"/>
  <c r="G3980" i="6" s="1"/>
  <c r="G3981" i="6" s="1"/>
  <c r="G3982" i="6" s="1"/>
  <c r="G3983" i="6" s="1"/>
  <c r="G3984" i="6" s="1"/>
  <c r="G3985" i="6" s="1"/>
  <c r="G3986" i="6" s="1"/>
  <c r="G3987" i="6" s="1"/>
  <c r="G3988" i="6" s="1"/>
  <c r="G3989" i="6" s="1"/>
  <c r="G3990" i="6" s="1"/>
  <c r="G3991" i="6" s="1"/>
  <c r="G3992" i="6" s="1"/>
  <c r="G3993" i="6" s="1"/>
  <c r="G3994" i="6" s="1"/>
  <c r="G3995" i="6" s="1"/>
  <c r="G3996" i="6" s="1"/>
  <c r="G3997" i="6" s="1"/>
  <c r="G3998" i="6" s="1"/>
  <c r="G3999" i="6" s="1"/>
  <c r="G4000" i="6" s="1"/>
  <c r="G4001" i="6" s="1"/>
  <c r="G4002" i="6" s="1"/>
  <c r="G4003" i="6" s="1"/>
  <c r="G4004" i="6" s="1"/>
  <c r="G4005" i="6" s="1"/>
  <c r="G4006" i="6" s="1"/>
  <c r="G4007" i="6" s="1"/>
  <c r="G4008" i="6" s="1"/>
  <c r="G4009" i="6" s="1"/>
  <c r="G4010" i="6" s="1"/>
  <c r="G4011" i="6" s="1"/>
  <c r="G4012" i="6" s="1"/>
  <c r="G4013" i="6" s="1"/>
  <c r="G4014" i="6" s="1"/>
  <c r="G4015" i="6" s="1"/>
  <c r="G4016" i="6" s="1"/>
  <c r="G4017" i="6" s="1"/>
  <c r="G4018" i="6" s="1"/>
  <c r="G4019" i="6" s="1"/>
  <c r="G4020" i="6" s="1"/>
  <c r="G4021" i="6" s="1"/>
  <c r="G4022" i="6" s="1"/>
  <c r="G4023" i="6" s="1"/>
  <c r="G4024" i="6" s="1"/>
  <c r="G4025" i="6" s="1"/>
  <c r="G4026" i="6" s="1"/>
  <c r="G4027" i="6" s="1"/>
  <c r="G4028" i="6" s="1"/>
  <c r="G4029" i="6" s="1"/>
  <c r="G4030" i="6" s="1"/>
  <c r="G4031" i="6" s="1"/>
  <c r="G4032" i="6" s="1"/>
  <c r="G4033" i="6" s="1"/>
  <c r="G4034" i="6" s="1"/>
  <c r="G4035" i="6" s="1"/>
  <c r="G4036" i="6" s="1"/>
  <c r="G4037" i="6" s="1"/>
  <c r="G4038" i="6" s="1"/>
  <c r="G4039" i="6" s="1"/>
  <c r="G4040" i="6" s="1"/>
  <c r="G4041" i="6" s="1"/>
  <c r="G4042" i="6" s="1"/>
  <c r="G4043" i="6" s="1"/>
  <c r="G4044" i="6" s="1"/>
  <c r="G4045" i="6" s="1"/>
  <c r="G4046" i="6" s="1"/>
  <c r="G4047" i="6"/>
  <c r="G4048" i="6" s="1"/>
  <c r="G4049" i="6" s="1"/>
  <c r="G4050" i="6" s="1"/>
  <c r="G4051" i="6" s="1"/>
  <c r="G4052" i="6" s="1"/>
  <c r="G4053" i="6" s="1"/>
  <c r="G4054" i="6" s="1"/>
  <c r="G4055" i="6" s="1"/>
  <c r="G4056" i="6" s="1"/>
  <c r="G4057" i="6" s="1"/>
  <c r="G4058" i="6" s="1"/>
  <c r="G4059" i="6" s="1"/>
  <c r="G4060" i="6" s="1"/>
  <c r="G4061" i="6" s="1"/>
  <c r="G4062" i="6" s="1"/>
  <c r="G4063" i="6" s="1"/>
  <c r="G4064" i="6" s="1"/>
  <c r="G4065" i="6" s="1"/>
  <c r="G4066" i="6" s="1"/>
  <c r="G4067" i="6" s="1"/>
  <c r="G4068" i="6" s="1"/>
  <c r="G4069" i="6" s="1"/>
  <c r="G4070" i="6" s="1"/>
  <c r="G4071" i="6" s="1"/>
  <c r="G4072" i="6" s="1"/>
  <c r="G4073" i="6" s="1"/>
  <c r="G4074" i="6" s="1"/>
  <c r="G4075" i="6" s="1"/>
  <c r="G4076" i="6" s="1"/>
  <c r="G4077" i="6" s="1"/>
  <c r="G4078" i="6" s="1"/>
  <c r="G4079" i="6" s="1"/>
  <c r="G4080" i="6" s="1"/>
  <c r="G4081" i="6" s="1"/>
  <c r="G4082" i="6" s="1"/>
  <c r="G4083" i="6" s="1"/>
  <c r="G4084" i="6" s="1"/>
  <c r="G4085" i="6" s="1"/>
  <c r="G4086" i="6" s="1"/>
  <c r="G4087" i="6" s="1"/>
  <c r="G4088" i="6" s="1"/>
  <c r="G4089" i="6" s="1"/>
  <c r="G4090" i="6" s="1"/>
  <c r="G4091" i="6" s="1"/>
  <c r="G4092" i="6" s="1"/>
  <c r="G4093" i="6" s="1"/>
  <c r="G4094" i="6" s="1"/>
  <c r="G4095" i="6" s="1"/>
  <c r="G4096" i="6" s="1"/>
  <c r="G4097" i="6" s="1"/>
  <c r="G4098" i="6" s="1"/>
  <c r="G4099" i="6" s="1"/>
  <c r="G4100" i="6" s="1"/>
  <c r="G4101" i="6" s="1"/>
  <c r="G4102" i="6" s="1"/>
  <c r="G4103" i="6" s="1"/>
  <c r="G4104" i="6" s="1"/>
  <c r="G4105" i="6" s="1"/>
  <c r="G4106" i="6" s="1"/>
  <c r="G4107" i="6" s="1"/>
  <c r="G4108" i="6" s="1"/>
  <c r="G4109" i="6" s="1"/>
  <c r="G4110" i="6" s="1"/>
  <c r="G4111" i="6" s="1"/>
  <c r="G4112" i="6" s="1"/>
  <c r="G4113" i="6" s="1"/>
  <c r="G4114" i="6" s="1"/>
  <c r="G4115" i="6" s="1"/>
  <c r="G4116" i="6" s="1"/>
  <c r="G4117" i="6" s="1"/>
  <c r="G4118" i="6" s="1"/>
  <c r="G4119" i="6" s="1"/>
  <c r="G4120" i="6" s="1"/>
  <c r="G4121" i="6" s="1"/>
  <c r="G4122" i="6" s="1"/>
  <c r="G4123" i="6" s="1"/>
  <c r="G4124" i="6" s="1"/>
  <c r="G4125" i="6" s="1"/>
  <c r="G4126" i="6" s="1"/>
  <c r="G4127" i="6" s="1"/>
  <c r="G4128" i="6" s="1"/>
  <c r="G4129" i="6" s="1"/>
  <c r="G4130" i="6" s="1"/>
  <c r="G4131" i="6" s="1"/>
  <c r="G4132" i="6" s="1"/>
  <c r="G4133" i="6" s="1"/>
  <c r="G4134" i="6" s="1"/>
  <c r="G4135" i="6" s="1"/>
  <c r="G4136" i="6" s="1"/>
  <c r="G4137" i="6" s="1"/>
  <c r="G4138" i="6" s="1"/>
  <c r="G4139" i="6" s="1"/>
  <c r="G4140" i="6" s="1"/>
  <c r="G4141" i="6" s="1"/>
  <c r="G4142" i="6" s="1"/>
  <c r="G4143" i="6" s="1"/>
  <c r="G4144" i="6" s="1"/>
  <c r="G4145" i="6" s="1"/>
  <c r="G4146" i="6" s="1"/>
  <c r="G4147" i="6" s="1"/>
  <c r="G4148" i="6" s="1"/>
  <c r="G4149" i="6" s="1"/>
  <c r="G4150" i="6" s="1"/>
  <c r="G4151" i="6" s="1"/>
  <c r="G4152" i="6" s="1"/>
  <c r="G4153" i="6" s="1"/>
  <c r="G4154" i="6" s="1"/>
  <c r="G4155" i="6" s="1"/>
  <c r="G4156" i="6" s="1"/>
  <c r="G4157" i="6" s="1"/>
  <c r="G4158" i="6" s="1"/>
  <c r="G4159" i="6" s="1"/>
  <c r="G4160" i="6" s="1"/>
  <c r="G4161" i="6" s="1"/>
  <c r="G4162" i="6" s="1"/>
  <c r="G4163" i="6" s="1"/>
  <c r="G4164" i="6" s="1"/>
  <c r="G4165" i="6" s="1"/>
  <c r="G4166" i="6" s="1"/>
  <c r="G4167" i="6" s="1"/>
  <c r="G4168" i="6" s="1"/>
  <c r="G4169" i="6" s="1"/>
  <c r="G4170" i="6" s="1"/>
  <c r="G4171" i="6" s="1"/>
  <c r="G4172" i="6"/>
  <c r="G4173" i="6" s="1"/>
  <c r="G4174" i="6" s="1"/>
  <c r="G4175" i="6" s="1"/>
  <c r="G4176" i="6" s="1"/>
  <c r="G4177" i="6" s="1"/>
  <c r="G4178" i="6" s="1"/>
  <c r="G4179" i="6" s="1"/>
  <c r="G4180" i="6" s="1"/>
  <c r="G4181" i="6" s="1"/>
  <c r="G4182" i="6" s="1"/>
  <c r="G4183" i="6" s="1"/>
  <c r="G4184" i="6" s="1"/>
  <c r="G4185" i="6" s="1"/>
  <c r="G4186" i="6" s="1"/>
  <c r="G4187" i="6" s="1"/>
  <c r="G4188" i="6" s="1"/>
  <c r="G4189" i="6" s="1"/>
  <c r="G4190" i="6" s="1"/>
  <c r="G4191" i="6" s="1"/>
  <c r="G4192" i="6" s="1"/>
  <c r="G4193" i="6" s="1"/>
  <c r="G4194" i="6" s="1"/>
  <c r="G4195" i="6" s="1"/>
  <c r="G4196" i="6" s="1"/>
  <c r="G4197" i="6" s="1"/>
  <c r="G4198" i="6" s="1"/>
  <c r="G4199" i="6" s="1"/>
  <c r="G4200" i="6" s="1"/>
  <c r="G4201" i="6" s="1"/>
  <c r="G4202" i="6" s="1"/>
  <c r="G4203" i="6" s="1"/>
  <c r="G4204" i="6" s="1"/>
  <c r="G4205" i="6" s="1"/>
  <c r="G4206" i="6" s="1"/>
  <c r="G4207" i="6" s="1"/>
  <c r="G4208" i="6" s="1"/>
  <c r="G4209" i="6" s="1"/>
  <c r="G4210" i="6" s="1"/>
  <c r="G4211" i="6" s="1"/>
  <c r="G4212" i="6" s="1"/>
  <c r="G4213" i="6" s="1"/>
  <c r="G4214" i="6" s="1"/>
  <c r="G4215" i="6" s="1"/>
  <c r="G4216" i="6" s="1"/>
  <c r="G4217" i="6" s="1"/>
  <c r="G4218" i="6" s="1"/>
  <c r="G4219" i="6" s="1"/>
  <c r="G4220" i="6" s="1"/>
  <c r="G4221" i="6" s="1"/>
  <c r="G4222" i="6" s="1"/>
  <c r="G4223" i="6" s="1"/>
  <c r="G4224" i="6" s="1"/>
  <c r="G4225" i="6" s="1"/>
  <c r="G4226" i="6" s="1"/>
  <c r="G4227" i="6" s="1"/>
  <c r="G4228" i="6" s="1"/>
  <c r="G4229" i="6" s="1"/>
  <c r="G4230" i="6" s="1"/>
  <c r="G4231" i="6" s="1"/>
  <c r="G4232" i="6" s="1"/>
  <c r="G4233" i="6" s="1"/>
  <c r="G4234" i="6" s="1"/>
  <c r="G4235" i="6" s="1"/>
  <c r="G4236" i="6" s="1"/>
  <c r="G4237" i="6" s="1"/>
  <c r="G4238" i="6" s="1"/>
  <c r="G4239" i="6" s="1"/>
  <c r="G4240" i="6" s="1"/>
  <c r="G4241" i="6" s="1"/>
  <c r="G4242" i="6" s="1"/>
  <c r="G4243" i="6" s="1"/>
  <c r="G4244" i="6" s="1"/>
  <c r="G4245" i="6" s="1"/>
  <c r="G4246" i="6" s="1"/>
  <c r="G4247" i="6" s="1"/>
  <c r="G4248" i="6" s="1"/>
  <c r="G4249" i="6" s="1"/>
  <c r="G4250" i="6" s="1"/>
  <c r="G4251" i="6" s="1"/>
  <c r="G4252" i="6" s="1"/>
  <c r="G4253" i="6" s="1"/>
  <c r="G4254" i="6" s="1"/>
  <c r="G4255" i="6" s="1"/>
  <c r="G4256" i="6" s="1"/>
  <c r="G4257" i="6" s="1"/>
  <c r="G4258" i="6" s="1"/>
  <c r="G4259" i="6" s="1"/>
  <c r="G4260" i="6" s="1"/>
  <c r="G4261" i="6" s="1"/>
  <c r="G4262" i="6" s="1"/>
  <c r="G4263" i="6" s="1"/>
  <c r="G4264" i="6" s="1"/>
  <c r="G4265" i="6" s="1"/>
  <c r="G4266" i="6" s="1"/>
  <c r="G4267" i="6" s="1"/>
  <c r="G4268" i="6" s="1"/>
  <c r="G4269" i="6" s="1"/>
  <c r="G4270" i="6" s="1"/>
  <c r="G4271" i="6" s="1"/>
  <c r="G4272" i="6" s="1"/>
  <c r="G4273" i="6" s="1"/>
  <c r="G4274" i="6" s="1"/>
  <c r="G4275" i="6" s="1"/>
  <c r="G4276" i="6" s="1"/>
  <c r="G4277" i="6" s="1"/>
  <c r="G4278" i="6" s="1"/>
  <c r="G4279" i="6" s="1"/>
  <c r="G4280" i="6" s="1"/>
  <c r="G4281" i="6" s="1"/>
  <c r="G4282" i="6" s="1"/>
  <c r="G4283" i="6" s="1"/>
  <c r="G4284" i="6" s="1"/>
  <c r="G4285" i="6" s="1"/>
  <c r="G4286" i="6" s="1"/>
  <c r="G4287" i="6" s="1"/>
  <c r="G4288" i="6" s="1"/>
  <c r="G4289" i="6" s="1"/>
  <c r="G4290" i="6" s="1"/>
  <c r="G4291" i="6" s="1"/>
  <c r="G4292" i="6" s="1"/>
  <c r="G4293" i="6" s="1"/>
  <c r="G4294" i="6" s="1"/>
  <c r="G4295" i="6" s="1"/>
  <c r="G4296" i="6" s="1"/>
  <c r="G4297" i="6" s="1"/>
  <c r="G4298" i="6" s="1"/>
  <c r="G4299" i="6" s="1"/>
  <c r="G4300" i="6" s="1"/>
  <c r="G4301" i="6" s="1"/>
  <c r="G4302" i="6" s="1"/>
  <c r="G4303" i="6" s="1"/>
  <c r="G4304" i="6" s="1"/>
  <c r="G4305" i="6" s="1"/>
  <c r="G4306" i="6" s="1"/>
  <c r="G4307" i="6" s="1"/>
  <c r="G4308" i="6" s="1"/>
  <c r="G4309" i="6" s="1"/>
  <c r="G4310" i="6" s="1"/>
  <c r="G4311" i="6" s="1"/>
  <c r="G4312" i="6" s="1"/>
  <c r="G4313" i="6" s="1"/>
  <c r="G4314" i="6" s="1"/>
  <c r="G4315" i="6" s="1"/>
  <c r="G4316" i="6" s="1"/>
  <c r="G4317" i="6" s="1"/>
  <c r="G4318" i="6" s="1"/>
  <c r="G4319" i="6" s="1"/>
  <c r="G4320" i="6" s="1"/>
  <c r="G4321" i="6" s="1"/>
  <c r="G4322" i="6" s="1"/>
  <c r="G4323" i="6" s="1"/>
  <c r="G4324" i="6" s="1"/>
  <c r="G4325" i="6" s="1"/>
  <c r="G4326" i="6" s="1"/>
  <c r="G4327" i="6" s="1"/>
  <c r="G4328" i="6" s="1"/>
  <c r="G4329" i="6" s="1"/>
  <c r="G4330" i="6" s="1"/>
  <c r="G4331" i="6" s="1"/>
  <c r="G4332" i="6" s="1"/>
  <c r="G4333" i="6" s="1"/>
  <c r="G4334" i="6" s="1"/>
  <c r="G4335" i="6" s="1"/>
  <c r="G4336" i="6" s="1"/>
  <c r="G4337" i="6" s="1"/>
  <c r="G4338" i="6" s="1"/>
  <c r="G4339" i="6" s="1"/>
  <c r="G4340" i="6" s="1"/>
  <c r="G4341" i="6" s="1"/>
  <c r="G4342" i="6" s="1"/>
  <c r="G4343" i="6" s="1"/>
  <c r="G4344" i="6" s="1"/>
  <c r="G4345" i="6" s="1"/>
  <c r="G4346" i="6" s="1"/>
  <c r="G4347" i="6" s="1"/>
  <c r="G4348" i="6" s="1"/>
  <c r="G4349" i="6" s="1"/>
  <c r="G4350" i="6" s="1"/>
  <c r="G4351" i="6" s="1"/>
  <c r="G4352" i="6" s="1"/>
  <c r="G4353" i="6" s="1"/>
  <c r="G4354" i="6" s="1"/>
  <c r="G4355" i="6" s="1"/>
  <c r="G4356" i="6" s="1"/>
  <c r="G4357" i="6" s="1"/>
  <c r="G4358" i="6" s="1"/>
  <c r="H388" i="18" l="1"/>
  <c r="Q388" i="18" s="1"/>
  <c r="L386" i="18"/>
  <c r="M387" i="18"/>
  <c r="R385" i="18" s="1"/>
  <c r="P386" i="18"/>
  <c r="Y386" i="18" s="1"/>
  <c r="Q387" i="18"/>
  <c r="P387" i="18"/>
  <c r="Y387" i="18" s="1"/>
  <c r="H180" i="18"/>
  <c r="L178" i="18"/>
  <c r="M179" i="18"/>
  <c r="Q179" i="18"/>
  <c r="P178" i="18"/>
  <c r="Y178" i="18" s="1"/>
  <c r="P179" i="18"/>
  <c r="Y179" i="18" s="1"/>
  <c r="P446" i="18"/>
  <c r="Q446" i="18"/>
  <c r="H447" i="18"/>
  <c r="M446" i="18"/>
  <c r="R444" i="18" s="1"/>
  <c r="H148" i="18"/>
  <c r="L146" i="18"/>
  <c r="Q147" i="18"/>
  <c r="P147" i="18"/>
  <c r="Y147" i="18" s="1"/>
  <c r="M147" i="18"/>
  <c r="N446" i="18"/>
  <c r="X5" i="18"/>
  <c r="U349" i="18"/>
  <c r="P445" i="18"/>
  <c r="Y445" i="18" s="1"/>
  <c r="Q180" i="18"/>
  <c r="P434" i="18"/>
  <c r="Y434" i="18" s="1"/>
  <c r="P354" i="18"/>
  <c r="Y354" i="18" s="1"/>
  <c r="P322" i="18"/>
  <c r="Y322" i="18" s="1"/>
  <c r="N388" i="18"/>
  <c r="L478" i="18"/>
  <c r="W478" i="18" s="1"/>
  <c r="M480" i="18"/>
  <c r="L270" i="18"/>
  <c r="M272" i="18"/>
  <c r="L422" i="18"/>
  <c r="W422" i="18" s="1"/>
  <c r="M424" i="18"/>
  <c r="L342" i="18"/>
  <c r="W342" i="18" s="1"/>
  <c r="M344" i="18"/>
  <c r="L286" i="18"/>
  <c r="M288" i="18"/>
  <c r="R6" i="18"/>
  <c r="U5" i="18"/>
  <c r="L486" i="18"/>
  <c r="M488" i="18"/>
  <c r="L430" i="18"/>
  <c r="W430" i="18" s="1"/>
  <c r="M432" i="18"/>
  <c r="N330" i="18"/>
  <c r="S330" i="18" s="1"/>
  <c r="U325" i="18"/>
  <c r="L278" i="18"/>
  <c r="W278" i="18" s="1"/>
  <c r="M280" i="18"/>
  <c r="W286" i="18"/>
  <c r="L494" i="18"/>
  <c r="W494" i="18" s="1"/>
  <c r="M496" i="18"/>
  <c r="L446" i="18"/>
  <c r="L414" i="18"/>
  <c r="W414" i="18" s="1"/>
  <c r="M416" i="18"/>
  <c r="L318" i="18"/>
  <c r="W318" i="18" s="1"/>
  <c r="M320" i="18"/>
  <c r="L262" i="18"/>
  <c r="W262" i="18" s="1"/>
  <c r="M264" i="18"/>
  <c r="T5" i="18"/>
  <c r="V6" i="18"/>
  <c r="L406" i="18"/>
  <c r="M408" i="18"/>
  <c r="L302" i="18"/>
  <c r="W302" i="18" s="1"/>
  <c r="M304" i="18"/>
  <c r="H360" i="18"/>
  <c r="P359" i="18" s="1"/>
  <c r="L358" i="18"/>
  <c r="W358" i="18" s="1"/>
  <c r="M359" i="18"/>
  <c r="U356" i="18" s="1"/>
  <c r="Q359" i="18"/>
  <c r="P358" i="18"/>
  <c r="L502" i="18"/>
  <c r="M504" i="18"/>
  <c r="N354" i="18"/>
  <c r="S354" i="18" s="1"/>
  <c r="L310" i="18"/>
  <c r="M312" i="18"/>
  <c r="L254" i="18"/>
  <c r="M256" i="18"/>
  <c r="W446" i="18"/>
  <c r="W6" i="18"/>
  <c r="N442" i="18"/>
  <c r="S442" i="18" s="1"/>
  <c r="U437" i="18"/>
  <c r="N338" i="18"/>
  <c r="S338" i="18" s="1"/>
  <c r="U333" i="18"/>
  <c r="L294" i="18"/>
  <c r="W294" i="18" s="1"/>
  <c r="M296" i="18"/>
  <c r="L246" i="18"/>
  <c r="W246" i="18" s="1"/>
  <c r="M248" i="18"/>
  <c r="W486" i="18"/>
  <c r="N309" i="18"/>
  <c r="S309" i="18" s="1"/>
  <c r="R305" i="18"/>
  <c r="L501" i="18"/>
  <c r="M503" i="18"/>
  <c r="L493" i="18"/>
  <c r="M495" i="18"/>
  <c r="L485" i="18"/>
  <c r="M487" i="18"/>
  <c r="L477" i="18"/>
  <c r="M479" i="18"/>
  <c r="L445" i="18"/>
  <c r="M447" i="18"/>
  <c r="L437" i="18"/>
  <c r="M439" i="18"/>
  <c r="L429" i="18"/>
  <c r="M431" i="18"/>
  <c r="L421" i="18"/>
  <c r="M423" i="18"/>
  <c r="L413" i="18"/>
  <c r="M415" i="18"/>
  <c r="L405" i="18"/>
  <c r="M407" i="18"/>
  <c r="L349" i="18"/>
  <c r="M351" i="18"/>
  <c r="L341" i="18"/>
  <c r="M343" i="18"/>
  <c r="L333" i="18"/>
  <c r="M335" i="18"/>
  <c r="L325" i="18"/>
  <c r="M327" i="18"/>
  <c r="L317" i="18"/>
  <c r="M319" i="18"/>
  <c r="L309" i="18"/>
  <c r="M311" i="18"/>
  <c r="L301" i="18"/>
  <c r="M303" i="18"/>
  <c r="L293" i="18"/>
  <c r="M295" i="18"/>
  <c r="L285" i="18"/>
  <c r="M287" i="18"/>
  <c r="L277" i="18"/>
  <c r="M279" i="18"/>
  <c r="L269" i="18"/>
  <c r="M271" i="18"/>
  <c r="L261" i="18"/>
  <c r="M263" i="18"/>
  <c r="L253" i="18"/>
  <c r="M255" i="18"/>
  <c r="L245" i="18"/>
  <c r="M247" i="18"/>
  <c r="N9" i="18"/>
  <c r="R5" i="18"/>
  <c r="N444" i="18"/>
  <c r="S444" i="18" s="1"/>
  <c r="R440" i="18"/>
  <c r="N356" i="18"/>
  <c r="S356" i="18" s="1"/>
  <c r="R352" i="18"/>
  <c r="Q412" i="18"/>
  <c r="P410" i="18"/>
  <c r="Y410" i="18" s="1"/>
  <c r="Q404" i="18"/>
  <c r="P402" i="18"/>
  <c r="Y402" i="18" s="1"/>
  <c r="Q348" i="18"/>
  <c r="P346" i="18"/>
  <c r="Y346" i="18" s="1"/>
  <c r="Q340" i="18"/>
  <c r="P338" i="18"/>
  <c r="Y338" i="18" s="1"/>
  <c r="Q300" i="18"/>
  <c r="P298" i="18"/>
  <c r="Y298" i="18" s="1"/>
  <c r="Q284" i="18"/>
  <c r="P282" i="18"/>
  <c r="Y282" i="18" s="1"/>
  <c r="Q276" i="18"/>
  <c r="P274" i="18"/>
  <c r="Y274" i="18" s="1"/>
  <c r="Q148" i="18"/>
  <c r="P146" i="18"/>
  <c r="Y146" i="18" s="1"/>
  <c r="P328" i="18"/>
  <c r="Q330" i="18"/>
  <c r="P320" i="18"/>
  <c r="Y320" i="18" s="1"/>
  <c r="Q322" i="18"/>
  <c r="Q258" i="18"/>
  <c r="Q266" i="18"/>
  <c r="L503" i="18"/>
  <c r="M505" i="18"/>
  <c r="L495" i="18"/>
  <c r="M497" i="18"/>
  <c r="L487" i="18"/>
  <c r="M489" i="18"/>
  <c r="L479" i="18"/>
  <c r="M481" i="18"/>
  <c r="L439" i="18"/>
  <c r="M441" i="18"/>
  <c r="L431" i="18"/>
  <c r="M433" i="18"/>
  <c r="L423" i="18"/>
  <c r="M425" i="18"/>
  <c r="L415" i="18"/>
  <c r="M417" i="18"/>
  <c r="U414" i="18" s="1"/>
  <c r="L407" i="18"/>
  <c r="M409" i="18"/>
  <c r="M401" i="18"/>
  <c r="L351" i="18"/>
  <c r="M353" i="18"/>
  <c r="L343" i="18"/>
  <c r="M345" i="18"/>
  <c r="L335" i="18"/>
  <c r="M337" i="18"/>
  <c r="L327" i="18"/>
  <c r="M329" i="18"/>
  <c r="L319" i="18"/>
  <c r="M321" i="18"/>
  <c r="L311" i="18"/>
  <c r="M313" i="18"/>
  <c r="L303" i="18"/>
  <c r="M305" i="18"/>
  <c r="L295" i="18"/>
  <c r="M297" i="18"/>
  <c r="L287" i="18"/>
  <c r="M289" i="18"/>
  <c r="L279" i="18"/>
  <c r="M281" i="18"/>
  <c r="L271" i="18"/>
  <c r="M273" i="18"/>
  <c r="L263" i="18"/>
  <c r="M265" i="18"/>
  <c r="L255" i="18"/>
  <c r="M257" i="18"/>
  <c r="L247" i="18"/>
  <c r="M249" i="18"/>
  <c r="L435" i="18"/>
  <c r="L507" i="18"/>
  <c r="M509" i="18"/>
  <c r="M501" i="18"/>
  <c r="L499" i="18"/>
  <c r="M493" i="18"/>
  <c r="L491" i="18"/>
  <c r="M485" i="18"/>
  <c r="L483" i="18"/>
  <c r="M477" i="18"/>
  <c r="L475" i="18"/>
  <c r="L443" i="18"/>
  <c r="M445" i="18"/>
  <c r="M429" i="18"/>
  <c r="L427" i="18"/>
  <c r="M421" i="18"/>
  <c r="L419" i="18"/>
  <c r="M413" i="18"/>
  <c r="L411" i="18"/>
  <c r="L387" i="18"/>
  <c r="M357" i="18"/>
  <c r="N359" i="18" s="1"/>
  <c r="L355" i="18"/>
  <c r="M349" i="18"/>
  <c r="L347" i="18"/>
  <c r="M333" i="18"/>
  <c r="L331" i="18"/>
  <c r="L315" i="18"/>
  <c r="M317" i="18"/>
  <c r="M309" i="18"/>
  <c r="L307" i="18"/>
  <c r="M293" i="18"/>
  <c r="L291" i="18"/>
  <c r="M285" i="18"/>
  <c r="L283" i="18"/>
  <c r="M277" i="18"/>
  <c r="L275" i="18"/>
  <c r="M269" i="18"/>
  <c r="L267" i="18"/>
  <c r="M261" i="18"/>
  <c r="L259" i="18"/>
  <c r="L251" i="18"/>
  <c r="M253" i="18"/>
  <c r="M245" i="18"/>
  <c r="L243" i="18"/>
  <c r="M165" i="18"/>
  <c r="R163" i="18" s="1"/>
  <c r="L163" i="18"/>
  <c r="L147" i="18"/>
  <c r="M133" i="18"/>
  <c r="R131" i="18" s="1"/>
  <c r="L131" i="18"/>
  <c r="L75" i="18"/>
  <c r="M77" i="18"/>
  <c r="R75" i="18" s="1"/>
  <c r="M29" i="18"/>
  <c r="R27" i="18" s="1"/>
  <c r="L27" i="18"/>
  <c r="L323" i="18"/>
  <c r="L179" i="18"/>
  <c r="H217" i="18"/>
  <c r="L215" i="18"/>
  <c r="H118" i="18"/>
  <c r="L116" i="18"/>
  <c r="M117" i="18"/>
  <c r="R115" i="18" s="1"/>
  <c r="M216" i="18"/>
  <c r="M116" i="18"/>
  <c r="L200" i="18"/>
  <c r="H202" i="18"/>
  <c r="H102" i="18"/>
  <c r="L100" i="18"/>
  <c r="H78" i="18"/>
  <c r="L76" i="18"/>
  <c r="H54" i="18"/>
  <c r="L52" i="18"/>
  <c r="H166" i="18"/>
  <c r="L164" i="18"/>
  <c r="H30" i="18"/>
  <c r="L28" i="18"/>
  <c r="H22" i="18"/>
  <c r="L20" i="18"/>
  <c r="M101" i="18"/>
  <c r="L438" i="18"/>
  <c r="R438" i="18" s="1"/>
  <c r="L350" i="18"/>
  <c r="L334" i="18"/>
  <c r="L326" i="18"/>
  <c r="L8" i="18"/>
  <c r="H10" i="18"/>
  <c r="L357" i="18"/>
  <c r="H134" i="18"/>
  <c r="L132" i="18"/>
  <c r="S13" i="6"/>
  <c r="H181" i="18" l="1"/>
  <c r="P180" i="18" s="1"/>
  <c r="Y180" i="18" s="1"/>
  <c r="M180" i="18"/>
  <c r="R178" i="18" s="1"/>
  <c r="S445" i="18"/>
  <c r="Y446" i="18"/>
  <c r="W146" i="18"/>
  <c r="V146" i="18"/>
  <c r="W438" i="18"/>
  <c r="H149" i="18"/>
  <c r="P148" i="18" s="1"/>
  <c r="Y148" i="18" s="1"/>
  <c r="M148" i="18"/>
  <c r="R146" i="18" s="1"/>
  <c r="U443" i="18"/>
  <c r="W386" i="18"/>
  <c r="V386" i="18"/>
  <c r="H448" i="18"/>
  <c r="P447" i="18" s="1"/>
  <c r="Q447" i="18"/>
  <c r="W178" i="18"/>
  <c r="V178" i="18"/>
  <c r="H389" i="18"/>
  <c r="P388" i="18" s="1"/>
  <c r="Y388" i="18" s="1"/>
  <c r="M388" i="18"/>
  <c r="R386" i="18"/>
  <c r="S358" i="18"/>
  <c r="Y359" i="18"/>
  <c r="T442" i="18"/>
  <c r="V443" i="18"/>
  <c r="X442" i="18"/>
  <c r="W443" i="18"/>
  <c r="N425" i="18"/>
  <c r="S425" i="18" s="1"/>
  <c r="R421" i="18"/>
  <c r="U420" i="18"/>
  <c r="L9" i="18"/>
  <c r="H11" i="18"/>
  <c r="M10" i="18"/>
  <c r="U7" i="18" s="1"/>
  <c r="N10" i="18"/>
  <c r="P9" i="18"/>
  <c r="P10" i="18"/>
  <c r="Y10" i="18" s="1"/>
  <c r="Q10" i="18"/>
  <c r="R8" i="18"/>
  <c r="H23" i="18"/>
  <c r="P22" i="18" s="1"/>
  <c r="Y22" i="18" s="1"/>
  <c r="M22" i="18"/>
  <c r="L21" i="18"/>
  <c r="Q22" i="18"/>
  <c r="P21" i="18"/>
  <c r="Y21" i="18" s="1"/>
  <c r="R20" i="18"/>
  <c r="H55" i="18"/>
  <c r="P54" i="18" s="1"/>
  <c r="Y54" i="18" s="1"/>
  <c r="M54" i="18"/>
  <c r="R52" i="18" s="1"/>
  <c r="P53" i="18"/>
  <c r="Y53" i="18" s="1"/>
  <c r="L53" i="18"/>
  <c r="Q54" i="18"/>
  <c r="W200" i="18"/>
  <c r="V200" i="18"/>
  <c r="V131" i="18"/>
  <c r="W131" i="18"/>
  <c r="N255" i="18"/>
  <c r="S255" i="18" s="1"/>
  <c r="R251" i="18"/>
  <c r="U250" i="18"/>
  <c r="T282" i="18"/>
  <c r="V283" i="18"/>
  <c r="W283" i="18"/>
  <c r="X282" i="18"/>
  <c r="T330" i="18"/>
  <c r="V331" i="18"/>
  <c r="W331" i="18"/>
  <c r="N447" i="18"/>
  <c r="R443" i="18"/>
  <c r="U442" i="18"/>
  <c r="T498" i="18"/>
  <c r="X498" i="18"/>
  <c r="W499" i="18"/>
  <c r="V499" i="18"/>
  <c r="T254" i="18"/>
  <c r="W255" i="18"/>
  <c r="V255" i="18"/>
  <c r="X254" i="18"/>
  <c r="T286" i="18"/>
  <c r="V287" i="18"/>
  <c r="W287" i="18"/>
  <c r="X286" i="18"/>
  <c r="T318" i="18"/>
  <c r="W319" i="18"/>
  <c r="V319" i="18"/>
  <c r="X318" i="18"/>
  <c r="T350" i="18"/>
  <c r="V351" i="18"/>
  <c r="W351" i="18"/>
  <c r="X350" i="18"/>
  <c r="T414" i="18"/>
  <c r="V415" i="18"/>
  <c r="W415" i="18"/>
  <c r="X414" i="18"/>
  <c r="T478" i="18"/>
  <c r="W479" i="18"/>
  <c r="X478" i="18"/>
  <c r="V479" i="18"/>
  <c r="U258" i="18"/>
  <c r="X258" i="18"/>
  <c r="X340" i="18"/>
  <c r="U340" i="18"/>
  <c r="T252" i="18"/>
  <c r="V253" i="18"/>
  <c r="X252" i="18"/>
  <c r="W253" i="18"/>
  <c r="T284" i="18"/>
  <c r="V285" i="18"/>
  <c r="W285" i="18"/>
  <c r="V317" i="18"/>
  <c r="T316" i="18"/>
  <c r="X316" i="18"/>
  <c r="W317" i="18"/>
  <c r="V349" i="18"/>
  <c r="T348" i="18"/>
  <c r="W349" i="18"/>
  <c r="T412" i="18"/>
  <c r="V413" i="18"/>
  <c r="W413" i="18"/>
  <c r="T444" i="18"/>
  <c r="V445" i="18"/>
  <c r="W445" i="18"/>
  <c r="X444" i="18"/>
  <c r="T500" i="18"/>
  <c r="V501" i="18"/>
  <c r="X500" i="18"/>
  <c r="W501" i="18"/>
  <c r="N258" i="18"/>
  <c r="S258" i="18" s="1"/>
  <c r="R254" i="18"/>
  <c r="U253" i="18"/>
  <c r="V358" i="18"/>
  <c r="T357" i="18"/>
  <c r="X357" i="18"/>
  <c r="T413" i="18"/>
  <c r="V414" i="18"/>
  <c r="X413" i="18"/>
  <c r="N282" i="18"/>
  <c r="S282" i="18" s="1"/>
  <c r="R278" i="18"/>
  <c r="U277" i="18"/>
  <c r="V486" i="18"/>
  <c r="T485" i="18"/>
  <c r="X485" i="18"/>
  <c r="T477" i="18"/>
  <c r="V478" i="18"/>
  <c r="X477" i="18"/>
  <c r="N427" i="18"/>
  <c r="S427" i="18" s="1"/>
  <c r="R423" i="18"/>
  <c r="U422" i="18"/>
  <c r="X322" i="18"/>
  <c r="U322" i="18"/>
  <c r="N329" i="18"/>
  <c r="S329" i="18" s="1"/>
  <c r="R325" i="18"/>
  <c r="U324" i="18"/>
  <c r="T325" i="18"/>
  <c r="V326" i="18"/>
  <c r="X325" i="18"/>
  <c r="H79" i="18"/>
  <c r="P78" i="18" s="1"/>
  <c r="Y78" i="18" s="1"/>
  <c r="L77" i="18"/>
  <c r="M78" i="18"/>
  <c r="R76" i="18" s="1"/>
  <c r="N78" i="18"/>
  <c r="Q78" i="18"/>
  <c r="P77" i="18"/>
  <c r="Y77" i="18" s="1"/>
  <c r="V179" i="18"/>
  <c r="W179" i="18"/>
  <c r="V147" i="18"/>
  <c r="W147" i="18"/>
  <c r="T258" i="18"/>
  <c r="V259" i="18"/>
  <c r="W259" i="18"/>
  <c r="T290" i="18"/>
  <c r="V291" i="18"/>
  <c r="W291" i="18"/>
  <c r="X290" i="18"/>
  <c r="T346" i="18"/>
  <c r="W347" i="18"/>
  <c r="X346" i="18"/>
  <c r="V347" i="18"/>
  <c r="T410" i="18"/>
  <c r="W411" i="18"/>
  <c r="X410" i="18"/>
  <c r="V411" i="18"/>
  <c r="V475" i="18"/>
  <c r="W475" i="18"/>
  <c r="R507" i="18"/>
  <c r="U506" i="18"/>
  <c r="T262" i="18"/>
  <c r="W263" i="18"/>
  <c r="V263" i="18"/>
  <c r="X262" i="18"/>
  <c r="T294" i="18"/>
  <c r="V295" i="18"/>
  <c r="W295" i="18"/>
  <c r="X294" i="18"/>
  <c r="T326" i="18"/>
  <c r="W327" i="18"/>
  <c r="V327" i="18"/>
  <c r="X326" i="18"/>
  <c r="T422" i="18"/>
  <c r="V423" i="18"/>
  <c r="W423" i="18"/>
  <c r="X422" i="18"/>
  <c r="T486" i="18"/>
  <c r="W487" i="18"/>
  <c r="X486" i="18"/>
  <c r="V487" i="18"/>
  <c r="U276" i="18"/>
  <c r="X276" i="18"/>
  <c r="U348" i="18"/>
  <c r="X348" i="18"/>
  <c r="T260" i="18"/>
  <c r="V261" i="18"/>
  <c r="X260" i="18"/>
  <c r="W261" i="18"/>
  <c r="T292" i="18"/>
  <c r="V293" i="18"/>
  <c r="W293" i="18"/>
  <c r="X292" i="18"/>
  <c r="V325" i="18"/>
  <c r="T324" i="18"/>
  <c r="W325" i="18"/>
  <c r="X324" i="18"/>
  <c r="V421" i="18"/>
  <c r="T420" i="18"/>
  <c r="W421" i="18"/>
  <c r="X420" i="18"/>
  <c r="T476" i="18"/>
  <c r="V477" i="18"/>
  <c r="W477" i="18"/>
  <c r="X476" i="18"/>
  <c r="N250" i="18"/>
  <c r="S250" i="18" s="1"/>
  <c r="R246" i="18"/>
  <c r="U245" i="18"/>
  <c r="N314" i="18"/>
  <c r="S314" i="18" s="1"/>
  <c r="R310" i="18"/>
  <c r="U309" i="18"/>
  <c r="N306" i="18"/>
  <c r="S306" i="18" s="1"/>
  <c r="R302" i="18"/>
  <c r="U301" i="18"/>
  <c r="V262" i="18"/>
  <c r="T261" i="18"/>
  <c r="X261" i="18"/>
  <c r="T445" i="18"/>
  <c r="V446" i="18"/>
  <c r="X445" i="18"/>
  <c r="N426" i="18"/>
  <c r="S426" i="18" s="1"/>
  <c r="R422" i="18"/>
  <c r="U421" i="18"/>
  <c r="N287" i="18"/>
  <c r="S287" i="18" s="1"/>
  <c r="U282" i="18"/>
  <c r="R283" i="18"/>
  <c r="R261" i="18"/>
  <c r="N265" i="18"/>
  <c r="S265" i="18" s="1"/>
  <c r="U260" i="18"/>
  <c r="N481" i="18"/>
  <c r="S481" i="18" s="1"/>
  <c r="R477" i="18"/>
  <c r="U476" i="18"/>
  <c r="R262" i="18"/>
  <c r="N266" i="18"/>
  <c r="S266" i="18" s="1"/>
  <c r="U261" i="18"/>
  <c r="T333" i="18"/>
  <c r="V334" i="18"/>
  <c r="W334" i="18"/>
  <c r="X333" i="18"/>
  <c r="V28" i="18"/>
  <c r="W28" i="18"/>
  <c r="R323" i="18"/>
  <c r="T322" i="18"/>
  <c r="V323" i="18"/>
  <c r="W323" i="18"/>
  <c r="N263" i="18"/>
  <c r="S263" i="18" s="1"/>
  <c r="R259" i="18"/>
  <c r="N295" i="18"/>
  <c r="S295" i="18" s="1"/>
  <c r="R291" i="18"/>
  <c r="U290" i="18"/>
  <c r="N351" i="18"/>
  <c r="S351" i="18" s="1"/>
  <c r="R347" i="18"/>
  <c r="U346" i="18"/>
  <c r="N415" i="18"/>
  <c r="S415" i="18" s="1"/>
  <c r="R411" i="18"/>
  <c r="U410" i="18"/>
  <c r="N479" i="18"/>
  <c r="S479" i="18" s="1"/>
  <c r="R475" i="18"/>
  <c r="T506" i="18"/>
  <c r="W507" i="18"/>
  <c r="X506" i="18"/>
  <c r="V507" i="18"/>
  <c r="N275" i="18"/>
  <c r="S275" i="18" s="1"/>
  <c r="R271" i="18"/>
  <c r="U270" i="18"/>
  <c r="N307" i="18"/>
  <c r="S307" i="18" s="1"/>
  <c r="R303" i="18"/>
  <c r="U302" i="18"/>
  <c r="N339" i="18"/>
  <c r="S339" i="18" s="1"/>
  <c r="R335" i="18"/>
  <c r="U334" i="18"/>
  <c r="N403" i="18"/>
  <c r="S403" i="18" s="1"/>
  <c r="N435" i="18"/>
  <c r="S435" i="18" s="1"/>
  <c r="R431" i="18"/>
  <c r="U430" i="18"/>
  <c r="N499" i="18"/>
  <c r="S499" i="18" s="1"/>
  <c r="R495" i="18"/>
  <c r="U494" i="18"/>
  <c r="U330" i="18"/>
  <c r="X330" i="18"/>
  <c r="N273" i="18"/>
  <c r="S273" i="18" s="1"/>
  <c r="R269" i="18"/>
  <c r="U268" i="18"/>
  <c r="N305" i="18"/>
  <c r="S305" i="18" s="1"/>
  <c r="R301" i="18"/>
  <c r="N337" i="18"/>
  <c r="S337" i="18" s="1"/>
  <c r="R333" i="18"/>
  <c r="U332" i="18"/>
  <c r="N433" i="18"/>
  <c r="S433" i="18" s="1"/>
  <c r="R429" i="18"/>
  <c r="U428" i="18"/>
  <c r="R485" i="18"/>
  <c r="N489" i="18"/>
  <c r="S489" i="18" s="1"/>
  <c r="U484" i="18"/>
  <c r="T245" i="18"/>
  <c r="V246" i="18"/>
  <c r="X245" i="18"/>
  <c r="T309" i="18"/>
  <c r="V310" i="18"/>
  <c r="X309" i="18"/>
  <c r="S357" i="18"/>
  <c r="Y358" i="18"/>
  <c r="T301" i="18"/>
  <c r="V302" i="18"/>
  <c r="X301" i="18"/>
  <c r="N322" i="18"/>
  <c r="S322" i="18" s="1"/>
  <c r="R318" i="18"/>
  <c r="U317" i="18"/>
  <c r="N498" i="18"/>
  <c r="S498" i="18" s="1"/>
  <c r="R494" i="18"/>
  <c r="U493" i="18"/>
  <c r="R326" i="18"/>
  <c r="T421" i="18"/>
  <c r="V422" i="18"/>
  <c r="X421" i="18"/>
  <c r="T7" i="18"/>
  <c r="W8" i="18"/>
  <c r="X7" i="18"/>
  <c r="V8" i="18"/>
  <c r="N503" i="18"/>
  <c r="S503" i="18" s="1"/>
  <c r="R499" i="18"/>
  <c r="U498" i="18"/>
  <c r="V254" i="18"/>
  <c r="T253" i="18"/>
  <c r="X253" i="18"/>
  <c r="T349" i="18"/>
  <c r="V350" i="18"/>
  <c r="X349" i="18"/>
  <c r="H31" i="18"/>
  <c r="M30" i="18"/>
  <c r="R28" i="18" s="1"/>
  <c r="L29" i="18"/>
  <c r="N30" i="18"/>
  <c r="P29" i="18"/>
  <c r="Y29" i="18" s="1"/>
  <c r="Q30" i="18"/>
  <c r="V116" i="18"/>
  <c r="W116" i="18"/>
  <c r="W27" i="18"/>
  <c r="V27" i="18"/>
  <c r="V163" i="18"/>
  <c r="W163" i="18"/>
  <c r="T266" i="18"/>
  <c r="V267" i="18"/>
  <c r="W267" i="18"/>
  <c r="T306" i="18"/>
  <c r="V307" i="18"/>
  <c r="X306" i="18"/>
  <c r="W307" i="18"/>
  <c r="T354" i="18"/>
  <c r="V355" i="18"/>
  <c r="W355" i="18"/>
  <c r="X354" i="18"/>
  <c r="T418" i="18"/>
  <c r="V419" i="18"/>
  <c r="W419" i="18"/>
  <c r="X418" i="18"/>
  <c r="T482" i="18"/>
  <c r="X482" i="18"/>
  <c r="V483" i="18"/>
  <c r="W483" i="18"/>
  <c r="T434" i="18"/>
  <c r="R435" i="18"/>
  <c r="V435" i="18"/>
  <c r="X434" i="18"/>
  <c r="W435" i="18"/>
  <c r="T270" i="18"/>
  <c r="W271" i="18"/>
  <c r="V271" i="18"/>
  <c r="X270" i="18"/>
  <c r="T302" i="18"/>
  <c r="W303" i="18"/>
  <c r="V303" i="18"/>
  <c r="X302" i="18"/>
  <c r="T334" i="18"/>
  <c r="W335" i="18"/>
  <c r="V335" i="18"/>
  <c r="X334" i="18"/>
  <c r="T430" i="18"/>
  <c r="W431" i="18"/>
  <c r="V431" i="18"/>
  <c r="X430" i="18"/>
  <c r="T494" i="18"/>
  <c r="W495" i="18"/>
  <c r="X494" i="18"/>
  <c r="V495" i="18"/>
  <c r="S327" i="18"/>
  <c r="Y328" i="18"/>
  <c r="U284" i="18"/>
  <c r="X284" i="18"/>
  <c r="U404" i="18"/>
  <c r="X404" i="18"/>
  <c r="S9" i="18"/>
  <c r="T268" i="18"/>
  <c r="V269" i="18"/>
  <c r="X268" i="18"/>
  <c r="W269" i="18"/>
  <c r="T300" i="18"/>
  <c r="V301" i="18"/>
  <c r="W301" i="18"/>
  <c r="T332" i="18"/>
  <c r="V333" i="18"/>
  <c r="X332" i="18"/>
  <c r="W333" i="18"/>
  <c r="V429" i="18"/>
  <c r="W429" i="18"/>
  <c r="T428" i="18"/>
  <c r="X428" i="18"/>
  <c r="T484" i="18"/>
  <c r="V485" i="18"/>
  <c r="X484" i="18"/>
  <c r="W485" i="18"/>
  <c r="N298" i="18"/>
  <c r="S298" i="18" s="1"/>
  <c r="R294" i="18"/>
  <c r="U293" i="18"/>
  <c r="R350" i="18"/>
  <c r="R357" i="18"/>
  <c r="N410" i="18"/>
  <c r="S410" i="18" s="1"/>
  <c r="R406" i="18"/>
  <c r="U405" i="18"/>
  <c r="V318" i="18"/>
  <c r="T317" i="18"/>
  <c r="X317" i="18"/>
  <c r="T493" i="18"/>
  <c r="V494" i="18"/>
  <c r="X493" i="18"/>
  <c r="N290" i="18"/>
  <c r="S290" i="18" s="1"/>
  <c r="R286" i="18"/>
  <c r="U285" i="18"/>
  <c r="W326" i="18"/>
  <c r="N267" i="18"/>
  <c r="S267" i="18" s="1"/>
  <c r="R263" i="18"/>
  <c r="U262" i="18"/>
  <c r="V132" i="18"/>
  <c r="W132" i="18"/>
  <c r="T437" i="18"/>
  <c r="V438" i="18"/>
  <c r="X437" i="18"/>
  <c r="W164" i="18"/>
  <c r="V164" i="18"/>
  <c r="W100" i="18"/>
  <c r="V100" i="18"/>
  <c r="H119" i="18"/>
  <c r="P118" i="18" s="1"/>
  <c r="Y118" i="18" s="1"/>
  <c r="M118" i="18"/>
  <c r="R116" i="18" s="1"/>
  <c r="N118" i="18"/>
  <c r="L117" i="18"/>
  <c r="P117" i="18"/>
  <c r="Y117" i="18" s="1"/>
  <c r="Q118" i="18"/>
  <c r="N271" i="18"/>
  <c r="S271" i="18" s="1"/>
  <c r="R267" i="18"/>
  <c r="N311" i="18"/>
  <c r="S311" i="18" s="1"/>
  <c r="R307" i="18"/>
  <c r="U306" i="18"/>
  <c r="R355" i="18"/>
  <c r="U354" i="18"/>
  <c r="N423" i="18"/>
  <c r="S423" i="18" s="1"/>
  <c r="R419" i="18"/>
  <c r="U418" i="18"/>
  <c r="N487" i="18"/>
  <c r="S487" i="18" s="1"/>
  <c r="R483" i="18"/>
  <c r="U482" i="18"/>
  <c r="N251" i="18"/>
  <c r="S251" i="18" s="1"/>
  <c r="U246" i="18"/>
  <c r="R247" i="18"/>
  <c r="N283" i="18"/>
  <c r="S283" i="18" s="1"/>
  <c r="R279" i="18"/>
  <c r="U278" i="18"/>
  <c r="N315" i="18"/>
  <c r="S315" i="18" s="1"/>
  <c r="R311" i="18"/>
  <c r="U310" i="18"/>
  <c r="N347" i="18"/>
  <c r="S347" i="18" s="1"/>
  <c r="R343" i="18"/>
  <c r="U342" i="18"/>
  <c r="N411" i="18"/>
  <c r="S411" i="18" s="1"/>
  <c r="R407" i="18"/>
  <c r="U406" i="18"/>
  <c r="N443" i="18"/>
  <c r="S443" i="18" s="1"/>
  <c r="R439" i="18"/>
  <c r="U438" i="18"/>
  <c r="R503" i="18"/>
  <c r="U502" i="18"/>
  <c r="N507" i="18"/>
  <c r="S507" i="18" s="1"/>
  <c r="N249" i="18"/>
  <c r="S249" i="18" s="1"/>
  <c r="R245" i="18"/>
  <c r="U244" i="18"/>
  <c r="N281" i="18"/>
  <c r="S281" i="18" s="1"/>
  <c r="R277" i="18"/>
  <c r="N313" i="18"/>
  <c r="S313" i="18" s="1"/>
  <c r="R309" i="18"/>
  <c r="U308" i="18"/>
  <c r="N345" i="18"/>
  <c r="S345" i="18" s="1"/>
  <c r="R341" i="18"/>
  <c r="N409" i="18"/>
  <c r="S409" i="18" s="1"/>
  <c r="R405" i="18"/>
  <c r="N441" i="18"/>
  <c r="S441" i="18" s="1"/>
  <c r="R437" i="18"/>
  <c r="U436" i="18"/>
  <c r="N497" i="18"/>
  <c r="S497" i="18" s="1"/>
  <c r="R493" i="18"/>
  <c r="U492" i="18"/>
  <c r="T293" i="18"/>
  <c r="V294" i="18"/>
  <c r="X293" i="18"/>
  <c r="W310" i="18"/>
  <c r="T405" i="18"/>
  <c r="V406" i="18"/>
  <c r="W406" i="18"/>
  <c r="X405" i="18"/>
  <c r="N434" i="18"/>
  <c r="S434" i="18" s="1"/>
  <c r="R430" i="18"/>
  <c r="U429" i="18"/>
  <c r="V286" i="18"/>
  <c r="T285" i="18"/>
  <c r="X285" i="18"/>
  <c r="N274" i="18"/>
  <c r="S274" i="18" s="1"/>
  <c r="R270" i="18"/>
  <c r="U269" i="18"/>
  <c r="V76" i="18"/>
  <c r="W76" i="18"/>
  <c r="N335" i="18"/>
  <c r="S335" i="18" s="1"/>
  <c r="R331" i="18"/>
  <c r="N299" i="18"/>
  <c r="S299" i="18" s="1"/>
  <c r="R295" i="18"/>
  <c r="U294" i="18"/>
  <c r="N491" i="18"/>
  <c r="S491" i="18" s="1"/>
  <c r="R487" i="18"/>
  <c r="U486" i="18"/>
  <c r="N297" i="18"/>
  <c r="S297" i="18" s="1"/>
  <c r="R293" i="18"/>
  <c r="U292" i="18"/>
  <c r="H361" i="18"/>
  <c r="L359" i="18"/>
  <c r="N360" i="18"/>
  <c r="M360" i="18"/>
  <c r="U357" i="18" s="1"/>
  <c r="Q360" i="18"/>
  <c r="R358" i="18"/>
  <c r="P360" i="18"/>
  <c r="Y360" i="18" s="1"/>
  <c r="T277" i="18"/>
  <c r="V278" i="18"/>
  <c r="X277" i="18"/>
  <c r="H135" i="18"/>
  <c r="L133" i="18"/>
  <c r="N134" i="18"/>
  <c r="M134" i="18"/>
  <c r="R132" i="18" s="1"/>
  <c r="P134" i="18"/>
  <c r="Y134" i="18" s="1"/>
  <c r="P133" i="18"/>
  <c r="Y133" i="18" s="1"/>
  <c r="Q134" i="18"/>
  <c r="H167" i="18"/>
  <c r="L165" i="18"/>
  <c r="M166" i="18"/>
  <c r="R164" i="18" s="1"/>
  <c r="N166" i="18"/>
  <c r="P166" i="18"/>
  <c r="Y166" i="18" s="1"/>
  <c r="Q166" i="18"/>
  <c r="P165" i="18"/>
  <c r="Y165" i="18" s="1"/>
  <c r="H103" i="18"/>
  <c r="P102" i="18" s="1"/>
  <c r="Y102" i="18" s="1"/>
  <c r="M102" i="18"/>
  <c r="R100" i="18" s="1"/>
  <c r="L101" i="18"/>
  <c r="Q102" i="18"/>
  <c r="P101" i="18"/>
  <c r="Y101" i="18" s="1"/>
  <c r="V215" i="18"/>
  <c r="W215" i="18"/>
  <c r="T242" i="18"/>
  <c r="V243" i="18"/>
  <c r="W243" i="18"/>
  <c r="X242" i="18"/>
  <c r="T274" i="18"/>
  <c r="V275" i="18"/>
  <c r="W275" i="18"/>
  <c r="X274" i="18"/>
  <c r="N319" i="18"/>
  <c r="S319" i="18" s="1"/>
  <c r="R315" i="18"/>
  <c r="U314" i="18"/>
  <c r="T386" i="18"/>
  <c r="V387" i="18"/>
  <c r="X386" i="18"/>
  <c r="W387" i="18"/>
  <c r="T426" i="18"/>
  <c r="V427" i="18"/>
  <c r="W427" i="18"/>
  <c r="X426" i="18"/>
  <c r="T490" i="18"/>
  <c r="V491" i="18"/>
  <c r="X490" i="18"/>
  <c r="W491" i="18"/>
  <c r="T246" i="18"/>
  <c r="W247" i="18"/>
  <c r="X246" i="18"/>
  <c r="V247" i="18"/>
  <c r="T278" i="18"/>
  <c r="V279" i="18"/>
  <c r="W279" i="18"/>
  <c r="X278" i="18"/>
  <c r="T310" i="18"/>
  <c r="W311" i="18"/>
  <c r="V311" i="18"/>
  <c r="X310" i="18"/>
  <c r="T342" i="18"/>
  <c r="V343" i="18"/>
  <c r="W343" i="18"/>
  <c r="X342" i="18"/>
  <c r="T406" i="18"/>
  <c r="V407" i="18"/>
  <c r="W407" i="18"/>
  <c r="X406" i="18"/>
  <c r="T438" i="18"/>
  <c r="W439" i="18"/>
  <c r="X438" i="18"/>
  <c r="V439" i="18"/>
  <c r="T502" i="18"/>
  <c r="W503" i="18"/>
  <c r="V503" i="18"/>
  <c r="X502" i="18"/>
  <c r="U300" i="18"/>
  <c r="X300" i="18"/>
  <c r="U412" i="18"/>
  <c r="X412" i="18"/>
  <c r="V245" i="18"/>
  <c r="T244" i="18"/>
  <c r="W245" i="18"/>
  <c r="X244" i="18"/>
  <c r="V277" i="18"/>
  <c r="T276" i="18"/>
  <c r="W277" i="18"/>
  <c r="T308" i="18"/>
  <c r="V309" i="18"/>
  <c r="W309" i="18"/>
  <c r="X308" i="18"/>
  <c r="T340" i="18"/>
  <c r="V341" i="18"/>
  <c r="W341" i="18"/>
  <c r="T404" i="18"/>
  <c r="V405" i="18"/>
  <c r="W405" i="18"/>
  <c r="V437" i="18"/>
  <c r="T436" i="18"/>
  <c r="W437" i="18"/>
  <c r="X436" i="18"/>
  <c r="V493" i="18"/>
  <c r="X492" i="18"/>
  <c r="T492" i="18"/>
  <c r="W493" i="18"/>
  <c r="W254" i="18"/>
  <c r="N506" i="18"/>
  <c r="S506" i="18" s="1"/>
  <c r="R502" i="18"/>
  <c r="U501" i="18"/>
  <c r="W350" i="18"/>
  <c r="T429" i="18"/>
  <c r="X429" i="18"/>
  <c r="V430" i="18"/>
  <c r="R342" i="18"/>
  <c r="N346" i="18"/>
  <c r="S346" i="18" s="1"/>
  <c r="U341" i="18"/>
  <c r="T269" i="18"/>
  <c r="V270" i="18"/>
  <c r="W270" i="18"/>
  <c r="X269" i="18"/>
  <c r="T250" i="18"/>
  <c r="V251" i="18"/>
  <c r="X250" i="18"/>
  <c r="W251" i="18"/>
  <c r="N331" i="18"/>
  <c r="S331" i="18" s="1"/>
  <c r="R327" i="18"/>
  <c r="U326" i="18"/>
  <c r="T356" i="18"/>
  <c r="V357" i="18"/>
  <c r="W357" i="18"/>
  <c r="X356" i="18"/>
  <c r="V20" i="18"/>
  <c r="W20" i="18"/>
  <c r="V52" i="18"/>
  <c r="W52" i="18"/>
  <c r="H203" i="18"/>
  <c r="P202" i="18" s="1"/>
  <c r="Y202" i="18" s="1"/>
  <c r="M202" i="18"/>
  <c r="R200" i="18" s="1"/>
  <c r="L201" i="18"/>
  <c r="P201" i="18"/>
  <c r="Y201" i="18" s="1"/>
  <c r="Q202" i="18"/>
  <c r="H218" i="18"/>
  <c r="L216" i="18"/>
  <c r="M217" i="18"/>
  <c r="R215" i="18" s="1"/>
  <c r="P216" i="18"/>
  <c r="Y216" i="18" s="1"/>
  <c r="Q217" i="18"/>
  <c r="P217" i="18"/>
  <c r="Y217" i="18" s="1"/>
  <c r="V75" i="18"/>
  <c r="W75" i="18"/>
  <c r="N247" i="18"/>
  <c r="S247" i="18" s="1"/>
  <c r="R243" i="18"/>
  <c r="U242" i="18"/>
  <c r="N279" i="18"/>
  <c r="S279" i="18" s="1"/>
  <c r="R275" i="18"/>
  <c r="U274" i="18"/>
  <c r="T314" i="18"/>
  <c r="V315" i="18"/>
  <c r="X314" i="18"/>
  <c r="W315" i="18"/>
  <c r="N431" i="18"/>
  <c r="S431" i="18" s="1"/>
  <c r="R427" i="18"/>
  <c r="U426" i="18"/>
  <c r="N495" i="18"/>
  <c r="S495" i="18" s="1"/>
  <c r="R491" i="18"/>
  <c r="U490" i="18"/>
  <c r="N259" i="18"/>
  <c r="S259" i="18" s="1"/>
  <c r="R255" i="18"/>
  <c r="U254" i="18"/>
  <c r="N291" i="18"/>
  <c r="S291" i="18" s="1"/>
  <c r="R287" i="18"/>
  <c r="U286" i="18"/>
  <c r="N323" i="18"/>
  <c r="S323" i="18" s="1"/>
  <c r="R319" i="18"/>
  <c r="U318" i="18"/>
  <c r="N355" i="18"/>
  <c r="S355" i="18" s="1"/>
  <c r="R351" i="18"/>
  <c r="U350" i="18"/>
  <c r="N419" i="18"/>
  <c r="S419" i="18" s="1"/>
  <c r="R415" i="18"/>
  <c r="N483" i="18"/>
  <c r="S483" i="18" s="1"/>
  <c r="R479" i="18"/>
  <c r="U478" i="18"/>
  <c r="U266" i="18"/>
  <c r="X266" i="18"/>
  <c r="N257" i="18"/>
  <c r="S257" i="18" s="1"/>
  <c r="R253" i="18"/>
  <c r="U252" i="18"/>
  <c r="N289" i="18"/>
  <c r="S289" i="18" s="1"/>
  <c r="R285" i="18"/>
  <c r="N321" i="18"/>
  <c r="S321" i="18" s="1"/>
  <c r="R317" i="18"/>
  <c r="U316" i="18"/>
  <c r="N353" i="18"/>
  <c r="S353" i="18" s="1"/>
  <c r="R349" i="18"/>
  <c r="N417" i="18"/>
  <c r="S417" i="18" s="1"/>
  <c r="R413" i="18"/>
  <c r="R445" i="18"/>
  <c r="U444" i="18"/>
  <c r="R501" i="18"/>
  <c r="N505" i="18"/>
  <c r="S505" i="18" s="1"/>
  <c r="U500" i="18"/>
  <c r="R334" i="18"/>
  <c r="T501" i="18"/>
  <c r="V502" i="18"/>
  <c r="W502" i="18"/>
  <c r="X501" i="18"/>
  <c r="N418" i="18"/>
  <c r="S418" i="18" s="1"/>
  <c r="R414" i="18"/>
  <c r="U413" i="18"/>
  <c r="N490" i="18"/>
  <c r="S490" i="18" s="1"/>
  <c r="R486" i="18"/>
  <c r="U485" i="18"/>
  <c r="T341" i="18"/>
  <c r="V342" i="18"/>
  <c r="X341" i="18"/>
  <c r="N482" i="18"/>
  <c r="S482" i="18" s="1"/>
  <c r="R478" i="18"/>
  <c r="U477" i="18"/>
  <c r="Y447" i="18" l="1"/>
  <c r="S446" i="18"/>
  <c r="Q448" i="18"/>
  <c r="H449" i="18"/>
  <c r="L447" i="18"/>
  <c r="M448" i="18"/>
  <c r="U445" i="18" s="1"/>
  <c r="Q149" i="18"/>
  <c r="N149" i="18"/>
  <c r="M149" i="18"/>
  <c r="R147" i="18" s="1"/>
  <c r="H150" i="18"/>
  <c r="L148" i="18"/>
  <c r="R446" i="18"/>
  <c r="H390" i="18"/>
  <c r="L388" i="18"/>
  <c r="N389" i="18"/>
  <c r="Q389" i="18"/>
  <c r="P389" i="18"/>
  <c r="M389" i="18"/>
  <c r="N448" i="18"/>
  <c r="Q181" i="18"/>
  <c r="N181" i="18"/>
  <c r="L180" i="18"/>
  <c r="M181" i="18"/>
  <c r="R179" i="18" s="1"/>
  <c r="H182" i="18"/>
  <c r="H104" i="18"/>
  <c r="P103" i="18" s="1"/>
  <c r="Y103" i="18" s="1"/>
  <c r="L102" i="18"/>
  <c r="M103" i="18"/>
  <c r="R101" i="18" s="1"/>
  <c r="N103" i="18"/>
  <c r="Q103" i="18"/>
  <c r="H219" i="18"/>
  <c r="L217" i="18"/>
  <c r="M218" i="18"/>
  <c r="R216" i="18" s="1"/>
  <c r="P218" i="18"/>
  <c r="Y218" i="18" s="1"/>
  <c r="N218" i="18"/>
  <c r="Q218" i="18"/>
  <c r="H362" i="18"/>
  <c r="P361" i="18" s="1"/>
  <c r="M361" i="18"/>
  <c r="U358" i="18" s="1"/>
  <c r="L360" i="18"/>
  <c r="N361" i="18"/>
  <c r="Q361" i="18"/>
  <c r="V29" i="18"/>
  <c r="W29" i="18"/>
  <c r="T28" i="18"/>
  <c r="X28" i="18"/>
  <c r="V53" i="18"/>
  <c r="W53" i="18"/>
  <c r="H32" i="18"/>
  <c r="N31" i="18"/>
  <c r="L30" i="18"/>
  <c r="M31" i="18"/>
  <c r="U28" i="18" s="1"/>
  <c r="Q31" i="18"/>
  <c r="S8" i="18"/>
  <c r="Y9" i="18"/>
  <c r="H120" i="18"/>
  <c r="L118" i="18"/>
  <c r="M119" i="18"/>
  <c r="U116" i="18" s="1"/>
  <c r="P119" i="18"/>
  <c r="Y119" i="18" s="1"/>
  <c r="N119" i="18"/>
  <c r="Q119" i="18"/>
  <c r="V101" i="18"/>
  <c r="W101" i="18"/>
  <c r="T76" i="18"/>
  <c r="V77" i="18"/>
  <c r="W77" i="18"/>
  <c r="X76" i="18"/>
  <c r="V21" i="18"/>
  <c r="W21" i="18"/>
  <c r="W201" i="18"/>
  <c r="V201" i="18"/>
  <c r="T164" i="18"/>
  <c r="V165" i="18"/>
  <c r="W165" i="18"/>
  <c r="X164" i="18"/>
  <c r="T132" i="18"/>
  <c r="V133" i="18"/>
  <c r="W133" i="18"/>
  <c r="X132" i="18"/>
  <c r="H80" i="18"/>
  <c r="L78" i="18"/>
  <c r="M79" i="18"/>
  <c r="U76" i="18" s="1"/>
  <c r="N79" i="18"/>
  <c r="Q79" i="18"/>
  <c r="H12" i="18"/>
  <c r="P11" i="18" s="1"/>
  <c r="Y11" i="18" s="1"/>
  <c r="L10" i="18"/>
  <c r="M11" i="18"/>
  <c r="U8" i="18" s="1"/>
  <c r="N11" i="18"/>
  <c r="Q11" i="18"/>
  <c r="H168" i="18"/>
  <c r="L166" i="18"/>
  <c r="M167" i="18"/>
  <c r="U164" i="18" s="1"/>
  <c r="Q167" i="18"/>
  <c r="N167" i="18"/>
  <c r="H136" i="18"/>
  <c r="P135" i="18" s="1"/>
  <c r="Y135" i="18" s="1"/>
  <c r="L134" i="18"/>
  <c r="M135" i="18"/>
  <c r="U132" i="18" s="1"/>
  <c r="N135" i="18"/>
  <c r="Q135" i="18"/>
  <c r="H56" i="18"/>
  <c r="L54" i="18"/>
  <c r="M55" i="18"/>
  <c r="R53" i="18" s="1"/>
  <c r="P55" i="18"/>
  <c r="Y55" i="18" s="1"/>
  <c r="N55" i="18"/>
  <c r="Q55" i="18"/>
  <c r="H24" i="18"/>
  <c r="L22" i="18"/>
  <c r="M23" i="18"/>
  <c r="R21" i="18" s="1"/>
  <c r="N23" i="18"/>
  <c r="Q23" i="18"/>
  <c r="T8" i="18"/>
  <c r="W9" i="18"/>
  <c r="V9" i="18"/>
  <c r="X8" i="18"/>
  <c r="V216" i="18"/>
  <c r="W216" i="18"/>
  <c r="H204" i="18"/>
  <c r="L202" i="18"/>
  <c r="M203" i="18"/>
  <c r="R201" i="18" s="1"/>
  <c r="N203" i="18"/>
  <c r="Q203" i="18"/>
  <c r="P203" i="18"/>
  <c r="Y203" i="18" s="1"/>
  <c r="S359" i="18"/>
  <c r="T358" i="18"/>
  <c r="V359" i="18"/>
  <c r="W359" i="18"/>
  <c r="X358" i="18"/>
  <c r="V117" i="18"/>
  <c r="W117" i="18"/>
  <c r="X116" i="18"/>
  <c r="T116" i="18"/>
  <c r="P30" i="18"/>
  <c r="Y30" i="18" s="1"/>
  <c r="G3" i="25"/>
  <c r="C3" i="25"/>
  <c r="C4" i="25"/>
  <c r="C5" i="25"/>
  <c r="C6" i="25"/>
  <c r="C7" i="25"/>
  <c r="C2" i="25"/>
  <c r="M7" i="25" a="1"/>
  <c r="M7" i="25" s="1"/>
  <c r="M10" i="25" s="1" a="1"/>
  <c r="M10" i="25" s="1"/>
  <c r="M8" i="25" a="1"/>
  <c r="M8" i="25" s="1"/>
  <c r="M9" i="25" a="1"/>
  <c r="M9" i="25" s="1"/>
  <c r="B5" i="25" s="1"/>
  <c r="B7" i="25" s="1" a="1"/>
  <c r="B7" i="25" s="1"/>
  <c r="M12" i="25" a="1"/>
  <c r="M12" i="25" s="1"/>
  <c r="B6" i="25" s="1"/>
  <c r="Q21" i="25"/>
  <c r="Q18" i="25"/>
  <c r="Q13" i="25"/>
  <c r="Q11" i="25"/>
  <c r="Q9" i="25"/>
  <c r="Q2" i="25"/>
  <c r="Q4" i="25" s="1"/>
  <c r="Q6" i="25" s="1"/>
  <c r="M2" i="25"/>
  <c r="R133" i="18" l="1"/>
  <c r="R165" i="18"/>
  <c r="R117" i="18"/>
  <c r="T179" i="18"/>
  <c r="V180" i="18"/>
  <c r="W180" i="18"/>
  <c r="X179" i="18"/>
  <c r="T387" i="18"/>
  <c r="W388" i="18"/>
  <c r="V388" i="18"/>
  <c r="X387" i="18"/>
  <c r="R29" i="18"/>
  <c r="H391" i="18"/>
  <c r="M390" i="18"/>
  <c r="U387" i="18" s="1"/>
  <c r="Q390" i="18"/>
  <c r="P390" i="18"/>
  <c r="Y390" i="18" s="1"/>
  <c r="R388" i="18"/>
  <c r="L389" i="18"/>
  <c r="N390" i="18"/>
  <c r="X446" i="18"/>
  <c r="T446" i="18"/>
  <c r="W447" i="18"/>
  <c r="V447" i="18"/>
  <c r="R447" i="18"/>
  <c r="H450" i="18"/>
  <c r="P449" i="18" s="1"/>
  <c r="L448" i="18"/>
  <c r="M449" i="18"/>
  <c r="U446" i="18" s="1"/>
  <c r="N449" i="18"/>
  <c r="P448" i="18"/>
  <c r="Q449" i="18"/>
  <c r="R387" i="18"/>
  <c r="U386" i="18"/>
  <c r="V148" i="18"/>
  <c r="W148" i="18"/>
  <c r="X147" i="18"/>
  <c r="T147" i="18"/>
  <c r="Y389" i="18"/>
  <c r="S388" i="18"/>
  <c r="H151" i="18"/>
  <c r="M150" i="18"/>
  <c r="L149" i="18"/>
  <c r="N150" i="18"/>
  <c r="P150" i="18"/>
  <c r="P149" i="18"/>
  <c r="Y149" i="18" s="1"/>
  <c r="Q150" i="18"/>
  <c r="Q182" i="18"/>
  <c r="H183" i="18"/>
  <c r="M182" i="18"/>
  <c r="L181" i="18"/>
  <c r="N182" i="18"/>
  <c r="P181" i="18"/>
  <c r="Y181" i="18" s="1"/>
  <c r="Y361" i="18"/>
  <c r="S360" i="18"/>
  <c r="T9" i="18"/>
  <c r="V10" i="18"/>
  <c r="X9" i="18"/>
  <c r="W10" i="18"/>
  <c r="H81" i="18"/>
  <c r="P80" i="18" s="1"/>
  <c r="L79" i="18"/>
  <c r="M80" i="18"/>
  <c r="U77" i="18" s="1"/>
  <c r="N80" i="18"/>
  <c r="Q80" i="18"/>
  <c r="H13" i="18"/>
  <c r="P12" i="18" s="1"/>
  <c r="L11" i="18"/>
  <c r="N12" i="18"/>
  <c r="M12" i="18"/>
  <c r="U9" i="18" s="1"/>
  <c r="Q12" i="18"/>
  <c r="H169" i="18"/>
  <c r="P168" i="18" s="1"/>
  <c r="L167" i="18"/>
  <c r="M168" i="18"/>
  <c r="U165" i="18" s="1"/>
  <c r="N168" i="18"/>
  <c r="Q168" i="18"/>
  <c r="R166" i="18"/>
  <c r="V118" i="18"/>
  <c r="T117" i="18"/>
  <c r="X117" i="18"/>
  <c r="W118" i="18"/>
  <c r="R359" i="18"/>
  <c r="H105" i="18"/>
  <c r="P104" i="18" s="1"/>
  <c r="Y104" i="18" s="1"/>
  <c r="L103" i="18"/>
  <c r="M104" i="18"/>
  <c r="U101" i="18" s="1"/>
  <c r="N104" i="18"/>
  <c r="Q104" i="18"/>
  <c r="R102" i="18"/>
  <c r="H205" i="18"/>
  <c r="L203" i="18"/>
  <c r="M204" i="18"/>
  <c r="U201" i="18" s="1"/>
  <c r="N204" i="18"/>
  <c r="Q204" i="18"/>
  <c r="H137" i="18"/>
  <c r="P136" i="18" s="1"/>
  <c r="M136" i="18"/>
  <c r="U133" i="18" s="1"/>
  <c r="N136" i="18"/>
  <c r="L135" i="18"/>
  <c r="Q136" i="18"/>
  <c r="R77" i="18"/>
  <c r="H121" i="18"/>
  <c r="P120" i="18" s="1"/>
  <c r="L119" i="18"/>
  <c r="M120" i="18"/>
  <c r="U117" i="18" s="1"/>
  <c r="N120" i="18"/>
  <c r="Q120" i="18"/>
  <c r="H220" i="18"/>
  <c r="M219" i="18"/>
  <c r="U216" i="18" s="1"/>
  <c r="P219" i="18"/>
  <c r="Y219" i="18" s="1"/>
  <c r="L218" i="18"/>
  <c r="N219" i="18"/>
  <c r="Q219" i="18"/>
  <c r="T53" i="18"/>
  <c r="V54" i="18"/>
  <c r="X53" i="18"/>
  <c r="W54" i="18"/>
  <c r="H57" i="18"/>
  <c r="P56" i="18" s="1"/>
  <c r="L55" i="18"/>
  <c r="M56" i="18"/>
  <c r="U53" i="18" s="1"/>
  <c r="N56" i="18"/>
  <c r="Q56" i="18"/>
  <c r="S134" i="18"/>
  <c r="H25" i="18"/>
  <c r="P24" i="18" s="1"/>
  <c r="L23" i="18"/>
  <c r="M24" i="18"/>
  <c r="U21" i="18" s="1"/>
  <c r="N24" i="18"/>
  <c r="Q24" i="18"/>
  <c r="T101" i="18"/>
  <c r="V102" i="18"/>
  <c r="W102" i="18"/>
  <c r="X101" i="18"/>
  <c r="T201" i="18"/>
  <c r="V202" i="18"/>
  <c r="X201" i="18"/>
  <c r="W202" i="18"/>
  <c r="T133" i="18"/>
  <c r="V134" i="18"/>
  <c r="X133" i="18"/>
  <c r="W134" i="18"/>
  <c r="T216" i="18"/>
  <c r="V217" i="18"/>
  <c r="W217" i="18"/>
  <c r="X216" i="18"/>
  <c r="P23" i="18"/>
  <c r="Y23" i="18" s="1"/>
  <c r="P167" i="18"/>
  <c r="R9" i="18"/>
  <c r="P79" i="18"/>
  <c r="T29" i="18"/>
  <c r="V30" i="18"/>
  <c r="X29" i="18"/>
  <c r="W30" i="18"/>
  <c r="S10" i="18"/>
  <c r="V360" i="18"/>
  <c r="W360" i="18"/>
  <c r="T359" i="18"/>
  <c r="X359" i="18"/>
  <c r="T77" i="18"/>
  <c r="V78" i="18"/>
  <c r="X77" i="18"/>
  <c r="W78" i="18"/>
  <c r="H33" i="18"/>
  <c r="P32" i="18" s="1"/>
  <c r="M32" i="18"/>
  <c r="U29" i="18" s="1"/>
  <c r="L31" i="18"/>
  <c r="N32" i="18"/>
  <c r="Q32" i="18"/>
  <c r="T21" i="18"/>
  <c r="V22" i="18"/>
  <c r="X21" i="18"/>
  <c r="W22" i="18"/>
  <c r="S118" i="18"/>
  <c r="H363" i="18"/>
  <c r="L361" i="18"/>
  <c r="M362" i="18"/>
  <c r="U359" i="18" s="1"/>
  <c r="N362" i="18"/>
  <c r="Q362" i="18"/>
  <c r="T165" i="18"/>
  <c r="V166" i="18"/>
  <c r="W166" i="18"/>
  <c r="X165" i="18"/>
  <c r="P31" i="18"/>
  <c r="B2" i="25"/>
  <c r="B4" i="25"/>
  <c r="M11" i="25" a="1"/>
  <c r="M11" i="25" s="1"/>
  <c r="B3" i="25" s="1"/>
  <c r="R19" i="6"/>
  <c r="Q19" i="6"/>
  <c r="P19" i="6"/>
  <c r="O19" i="6"/>
  <c r="N19" i="6"/>
  <c r="M19" i="6"/>
  <c r="K19" i="6"/>
  <c r="J19" i="6"/>
  <c r="Y449" i="18" l="1"/>
  <c r="S448" i="18"/>
  <c r="Y120" i="18"/>
  <c r="S119" i="18"/>
  <c r="Y168" i="18"/>
  <c r="S167" i="18"/>
  <c r="Y12" i="18"/>
  <c r="S11" i="18"/>
  <c r="R118" i="18"/>
  <c r="M151" i="18"/>
  <c r="U148" i="18" s="1"/>
  <c r="H152" i="18"/>
  <c r="N151" i="18"/>
  <c r="Q151" i="18"/>
  <c r="L150" i="18"/>
  <c r="R202" i="18"/>
  <c r="Y448" i="18"/>
  <c r="S447" i="18"/>
  <c r="H392" i="18"/>
  <c r="P391" i="18"/>
  <c r="Y391" i="18" s="1"/>
  <c r="Q391" i="18"/>
  <c r="L390" i="18"/>
  <c r="M391" i="18"/>
  <c r="U388" i="18" s="1"/>
  <c r="N391" i="18"/>
  <c r="R389" i="18"/>
  <c r="S149" i="18"/>
  <c r="Y150" i="18"/>
  <c r="S390" i="18"/>
  <c r="V181" i="18"/>
  <c r="W181" i="18"/>
  <c r="T180" i="18"/>
  <c r="X180" i="18"/>
  <c r="V149" i="18"/>
  <c r="W149" i="18"/>
  <c r="X148" i="18"/>
  <c r="T148" i="18"/>
  <c r="X447" i="18"/>
  <c r="T447" i="18"/>
  <c r="W448" i="18"/>
  <c r="V448" i="18"/>
  <c r="X388" i="18"/>
  <c r="W389" i="18"/>
  <c r="T388" i="18"/>
  <c r="V389" i="18"/>
  <c r="S389" i="18"/>
  <c r="U179" i="18"/>
  <c r="R180" i="18"/>
  <c r="U147" i="18"/>
  <c r="R148" i="18"/>
  <c r="H451" i="18"/>
  <c r="P450" i="18" s="1"/>
  <c r="M450" i="18"/>
  <c r="N450" i="18"/>
  <c r="Q450" i="18"/>
  <c r="L449" i="18"/>
  <c r="P182" i="18"/>
  <c r="H184" i="18"/>
  <c r="L182" i="18"/>
  <c r="M183" i="18"/>
  <c r="U180" i="18" s="1"/>
  <c r="N183" i="18"/>
  <c r="Q183" i="18"/>
  <c r="Y136" i="18"/>
  <c r="S135" i="18"/>
  <c r="Y24" i="18"/>
  <c r="S23" i="18"/>
  <c r="Y80" i="18"/>
  <c r="S79" i="18"/>
  <c r="Y56" i="18"/>
  <c r="S55" i="18"/>
  <c r="Y32" i="18"/>
  <c r="S31" i="18"/>
  <c r="Y79" i="18"/>
  <c r="S78" i="18"/>
  <c r="T10" i="18"/>
  <c r="V11" i="18"/>
  <c r="W11" i="18"/>
  <c r="X10" i="18"/>
  <c r="R360" i="18"/>
  <c r="R30" i="18"/>
  <c r="S103" i="18"/>
  <c r="H221" i="18"/>
  <c r="M220" i="18"/>
  <c r="U217" i="18" s="1"/>
  <c r="N220" i="18"/>
  <c r="Q220" i="18"/>
  <c r="L219" i="18"/>
  <c r="P220" i="18"/>
  <c r="Y220" i="18" s="1"/>
  <c r="T166" i="18"/>
  <c r="V167" i="18"/>
  <c r="W167" i="18"/>
  <c r="X166" i="18"/>
  <c r="H14" i="18"/>
  <c r="L12" i="18"/>
  <c r="M13" i="18"/>
  <c r="U10" i="18" s="1"/>
  <c r="N13" i="18"/>
  <c r="Q13" i="18"/>
  <c r="S218" i="18"/>
  <c r="R134" i="18"/>
  <c r="L168" i="18"/>
  <c r="H170" i="18"/>
  <c r="N169" i="18"/>
  <c r="M169" i="18"/>
  <c r="U166" i="18" s="1"/>
  <c r="P169" i="18"/>
  <c r="Y169" i="18" s="1"/>
  <c r="Q169" i="18"/>
  <c r="R78" i="18"/>
  <c r="H364" i="18"/>
  <c r="P363" i="18" s="1"/>
  <c r="L362" i="18"/>
  <c r="M363" i="18"/>
  <c r="U360" i="18" s="1"/>
  <c r="N363" i="18"/>
  <c r="Q363" i="18"/>
  <c r="R22" i="18"/>
  <c r="P362" i="18"/>
  <c r="Y167" i="18"/>
  <c r="S166" i="18"/>
  <c r="R217" i="18"/>
  <c r="T118" i="18"/>
  <c r="W119" i="18"/>
  <c r="V119" i="18"/>
  <c r="X118" i="18"/>
  <c r="T102" i="18"/>
  <c r="V103" i="18"/>
  <c r="W103" i="18"/>
  <c r="X102" i="18"/>
  <c r="R10" i="18"/>
  <c r="L120" i="18"/>
  <c r="H122" i="18"/>
  <c r="P121" i="18" s="1"/>
  <c r="Y121" i="18" s="1"/>
  <c r="M121" i="18"/>
  <c r="U118" i="18" s="1"/>
  <c r="Q121" i="18"/>
  <c r="N121" i="18"/>
  <c r="T202" i="18"/>
  <c r="V203" i="18"/>
  <c r="W203" i="18"/>
  <c r="X202" i="18"/>
  <c r="L104" i="18"/>
  <c r="H106" i="18"/>
  <c r="M105" i="18"/>
  <c r="U102" i="18" s="1"/>
  <c r="N105" i="18"/>
  <c r="P105" i="18"/>
  <c r="Y105" i="18" s="1"/>
  <c r="Q105" i="18"/>
  <c r="T22" i="18"/>
  <c r="V23" i="18"/>
  <c r="W23" i="18"/>
  <c r="X22" i="18"/>
  <c r="T54" i="18"/>
  <c r="W55" i="18"/>
  <c r="V55" i="18"/>
  <c r="X54" i="18"/>
  <c r="T134" i="18"/>
  <c r="W135" i="18"/>
  <c r="V135" i="18"/>
  <c r="X134" i="18"/>
  <c r="H206" i="18"/>
  <c r="P205" i="18" s="1"/>
  <c r="L204" i="18"/>
  <c r="M205" i="18"/>
  <c r="U202" i="18" s="1"/>
  <c r="N205" i="18"/>
  <c r="Q205" i="18"/>
  <c r="Y31" i="18"/>
  <c r="S30" i="18"/>
  <c r="L24" i="18"/>
  <c r="H26" i="18"/>
  <c r="M25" i="18"/>
  <c r="U22" i="18" s="1"/>
  <c r="N25" i="18"/>
  <c r="Q25" i="18"/>
  <c r="L56" i="18"/>
  <c r="H58" i="18"/>
  <c r="P57" i="18" s="1"/>
  <c r="N57" i="18"/>
  <c r="M57" i="18"/>
  <c r="U54" i="18" s="1"/>
  <c r="Q57" i="18"/>
  <c r="T217" i="18"/>
  <c r="V218" i="18"/>
  <c r="W218" i="18"/>
  <c r="X217" i="18"/>
  <c r="T78" i="18"/>
  <c r="W79" i="18"/>
  <c r="V79" i="18"/>
  <c r="X78" i="18"/>
  <c r="T30" i="18"/>
  <c r="V31" i="18"/>
  <c r="W31" i="18"/>
  <c r="X30" i="18"/>
  <c r="T360" i="18"/>
  <c r="V361" i="18"/>
  <c r="W361" i="18"/>
  <c r="X360" i="18"/>
  <c r="P204" i="18"/>
  <c r="L80" i="18"/>
  <c r="H82" i="18"/>
  <c r="P81" i="18" s="1"/>
  <c r="M81" i="18"/>
  <c r="U78" i="18" s="1"/>
  <c r="N81" i="18"/>
  <c r="R79" i="18"/>
  <c r="Q81" i="18"/>
  <c r="L32" i="18"/>
  <c r="H34" i="18"/>
  <c r="M33" i="18"/>
  <c r="U30" i="18" s="1"/>
  <c r="N33" i="18"/>
  <c r="Q33" i="18"/>
  <c r="P33" i="18"/>
  <c r="Y33" i="18" s="1"/>
  <c r="R54" i="18"/>
  <c r="L136" i="18"/>
  <c r="H138" i="18"/>
  <c r="M137" i="18"/>
  <c r="U134" i="18" s="1"/>
  <c r="N137" i="18"/>
  <c r="P137" i="18"/>
  <c r="Y137" i="18" s="1"/>
  <c r="Q137" i="18"/>
  <c r="R135" i="18"/>
  <c r="L19" i="6"/>
  <c r="J1" i="22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2" i="22"/>
  <c r="Y450" i="18" l="1"/>
  <c r="S449" i="18"/>
  <c r="Y363" i="18"/>
  <c r="S362" i="18"/>
  <c r="R361" i="18"/>
  <c r="R167" i="18"/>
  <c r="W390" i="18"/>
  <c r="V390" i="18"/>
  <c r="T389" i="18"/>
  <c r="X389" i="18"/>
  <c r="X149" i="18"/>
  <c r="W150" i="18"/>
  <c r="T149" i="18"/>
  <c r="V150" i="18"/>
  <c r="R119" i="18"/>
  <c r="T448" i="18"/>
  <c r="V449" i="18"/>
  <c r="X448" i="18"/>
  <c r="W449" i="18"/>
  <c r="R181" i="18"/>
  <c r="U447" i="18"/>
  <c r="R448" i="18"/>
  <c r="H393" i="18"/>
  <c r="Q392" i="18"/>
  <c r="N392" i="18"/>
  <c r="M392" i="18"/>
  <c r="U389" i="18" s="1"/>
  <c r="L391" i="18"/>
  <c r="R390" i="18"/>
  <c r="L151" i="18"/>
  <c r="H153" i="18"/>
  <c r="N152" i="18"/>
  <c r="M152" i="18"/>
  <c r="U149" i="18" s="1"/>
  <c r="Q152" i="18"/>
  <c r="T181" i="18"/>
  <c r="V182" i="18"/>
  <c r="W182" i="18"/>
  <c r="X181" i="18"/>
  <c r="H452" i="18"/>
  <c r="L450" i="18"/>
  <c r="N451" i="18"/>
  <c r="M451" i="18"/>
  <c r="U448" i="18" s="1"/>
  <c r="Q451" i="18"/>
  <c r="P183" i="18"/>
  <c r="H185" i="18"/>
  <c r="P184" i="18" s="1"/>
  <c r="L183" i="18"/>
  <c r="M184" i="18"/>
  <c r="Q184" i="18"/>
  <c r="N184" i="18"/>
  <c r="S181" i="18"/>
  <c r="Y182" i="18"/>
  <c r="R149" i="18"/>
  <c r="P151" i="18"/>
  <c r="Y205" i="18"/>
  <c r="S204" i="18"/>
  <c r="Y81" i="18"/>
  <c r="S80" i="18"/>
  <c r="Y57" i="18"/>
  <c r="S56" i="18"/>
  <c r="T55" i="18"/>
  <c r="W56" i="18"/>
  <c r="V56" i="18"/>
  <c r="X55" i="18"/>
  <c r="H107" i="18"/>
  <c r="P106" i="18" s="1"/>
  <c r="M106" i="18"/>
  <c r="U103" i="18" s="1"/>
  <c r="L105" i="18"/>
  <c r="N106" i="18"/>
  <c r="Q106" i="18"/>
  <c r="T23" i="18"/>
  <c r="V24" i="18"/>
  <c r="W24" i="18"/>
  <c r="X23" i="18"/>
  <c r="H139" i="18"/>
  <c r="P138" i="18" s="1"/>
  <c r="M138" i="18"/>
  <c r="U135" i="18" s="1"/>
  <c r="N138" i="18"/>
  <c r="L137" i="18"/>
  <c r="Q138" i="18"/>
  <c r="T135" i="18"/>
  <c r="W136" i="18"/>
  <c r="V136" i="18"/>
  <c r="X135" i="18"/>
  <c r="R31" i="18"/>
  <c r="R23" i="18"/>
  <c r="H123" i="18"/>
  <c r="L121" i="18"/>
  <c r="M122" i="18"/>
  <c r="U119" i="18" s="1"/>
  <c r="N122" i="18"/>
  <c r="P122" i="18"/>
  <c r="Y122" i="18" s="1"/>
  <c r="Q122" i="18"/>
  <c r="S32" i="18"/>
  <c r="T361" i="18"/>
  <c r="V362" i="18"/>
  <c r="W362" i="18"/>
  <c r="X361" i="18"/>
  <c r="R11" i="18"/>
  <c r="L25" i="18"/>
  <c r="L26" i="18"/>
  <c r="X25" i="18" s="1"/>
  <c r="M26" i="18"/>
  <c r="U23" i="18" s="1"/>
  <c r="M27" i="18"/>
  <c r="N26" i="18"/>
  <c r="S26" i="18" s="1"/>
  <c r="P26" i="18"/>
  <c r="Y26" i="18" s="1"/>
  <c r="Q27" i="18"/>
  <c r="Q26" i="18"/>
  <c r="S121" i="18"/>
  <c r="S120" i="18"/>
  <c r="V104" i="18"/>
  <c r="W104" i="18"/>
  <c r="T103" i="18"/>
  <c r="X103" i="18"/>
  <c r="H222" i="18"/>
  <c r="P221" i="18" s="1"/>
  <c r="M221" i="18"/>
  <c r="U218" i="18" s="1"/>
  <c r="L220" i="18"/>
  <c r="N221" i="18"/>
  <c r="Q221" i="18"/>
  <c r="R219" i="18"/>
  <c r="S168" i="18"/>
  <c r="N27" i="18"/>
  <c r="S27" i="18" s="1"/>
  <c r="R203" i="18"/>
  <c r="R103" i="18"/>
  <c r="T119" i="18"/>
  <c r="W120" i="18"/>
  <c r="V120" i="18"/>
  <c r="X119" i="18"/>
  <c r="Y362" i="18"/>
  <c r="S361" i="18"/>
  <c r="H365" i="18"/>
  <c r="N364" i="18"/>
  <c r="L363" i="18"/>
  <c r="M364" i="18"/>
  <c r="U361" i="18" s="1"/>
  <c r="Q364" i="18"/>
  <c r="P364" i="18"/>
  <c r="Y364" i="18" s="1"/>
  <c r="H171" i="18"/>
  <c r="P170" i="18" s="1"/>
  <c r="L169" i="18"/>
  <c r="M170" i="18"/>
  <c r="U167" i="18" s="1"/>
  <c r="N170" i="18"/>
  <c r="Q170" i="18"/>
  <c r="R168" i="18"/>
  <c r="R218" i="18"/>
  <c r="S136" i="18"/>
  <c r="V168" i="18"/>
  <c r="W168" i="18"/>
  <c r="T167" i="18"/>
  <c r="X167" i="18"/>
  <c r="H35" i="18"/>
  <c r="L33" i="18"/>
  <c r="M34" i="18"/>
  <c r="U31" i="18" s="1"/>
  <c r="P34" i="18"/>
  <c r="Y34" i="18" s="1"/>
  <c r="N34" i="18"/>
  <c r="Q34" i="18"/>
  <c r="T79" i="18"/>
  <c r="W80" i="18"/>
  <c r="V80" i="18"/>
  <c r="X79" i="18"/>
  <c r="P25" i="18"/>
  <c r="S219" i="18"/>
  <c r="T11" i="18"/>
  <c r="V12" i="18"/>
  <c r="W12" i="18"/>
  <c r="X11" i="18"/>
  <c r="T218" i="18"/>
  <c r="W219" i="18"/>
  <c r="V219" i="18"/>
  <c r="X218" i="18"/>
  <c r="T31" i="18"/>
  <c r="V32" i="18"/>
  <c r="W32" i="18"/>
  <c r="X31" i="18"/>
  <c r="S104" i="18"/>
  <c r="H15" i="18"/>
  <c r="L13" i="18"/>
  <c r="M14" i="18"/>
  <c r="U11" i="18" s="1"/>
  <c r="N14" i="18"/>
  <c r="Q14" i="18"/>
  <c r="R12" i="18"/>
  <c r="V204" i="18"/>
  <c r="W204" i="18"/>
  <c r="T203" i="18"/>
  <c r="X203" i="18"/>
  <c r="H83" i="18"/>
  <c r="L81" i="18"/>
  <c r="M82" i="18"/>
  <c r="U79" i="18" s="1"/>
  <c r="N82" i="18"/>
  <c r="Q82" i="18"/>
  <c r="Y204" i="18"/>
  <c r="S203" i="18"/>
  <c r="H59" i="18"/>
  <c r="P58" i="18" s="1"/>
  <c r="Y58" i="18" s="1"/>
  <c r="L57" i="18"/>
  <c r="M58" i="18"/>
  <c r="U55" i="18" s="1"/>
  <c r="N58" i="18"/>
  <c r="Q58" i="18"/>
  <c r="U25" i="18"/>
  <c r="H207" i="18"/>
  <c r="P206" i="18" s="1"/>
  <c r="Y206" i="18" s="1"/>
  <c r="L205" i="18"/>
  <c r="N206" i="18"/>
  <c r="Q206" i="18"/>
  <c r="M206" i="18"/>
  <c r="U203" i="18" s="1"/>
  <c r="R55" i="18"/>
  <c r="P13" i="18"/>
  <c r="H3" i="22"/>
  <c r="H18" i="22"/>
  <c r="H10" i="22"/>
  <c r="H17" i="22"/>
  <c r="H9" i="22"/>
  <c r="H16" i="22"/>
  <c r="H8" i="22"/>
  <c r="H15" i="22"/>
  <c r="H7" i="22"/>
  <c r="H14" i="22"/>
  <c r="H6" i="22"/>
  <c r="H13" i="22"/>
  <c r="H5" i="22"/>
  <c r="H12" i="22"/>
  <c r="H4" i="22"/>
  <c r="H2" i="22"/>
  <c r="H11" i="22"/>
  <c r="J25" i="11"/>
  <c r="J24" i="11"/>
  <c r="J23" i="11"/>
  <c r="J22" i="11"/>
  <c r="J21" i="11"/>
  <c r="R18" i="11"/>
  <c r="Q18" i="11"/>
  <c r="P18" i="11"/>
  <c r="O18" i="11"/>
  <c r="N18" i="11"/>
  <c r="M18" i="11"/>
  <c r="K18" i="11"/>
  <c r="J18" i="11"/>
  <c r="R17" i="11"/>
  <c r="Q17" i="11"/>
  <c r="P17" i="11"/>
  <c r="O17" i="11"/>
  <c r="N17" i="11"/>
  <c r="M17" i="11"/>
  <c r="K17" i="11"/>
  <c r="J17" i="11"/>
  <c r="R16" i="11"/>
  <c r="Q16" i="11"/>
  <c r="P16" i="11"/>
  <c r="O16" i="11"/>
  <c r="N16" i="11"/>
  <c r="M16" i="11"/>
  <c r="K16" i="11"/>
  <c r="J16" i="11"/>
  <c r="R15" i="11"/>
  <c r="Q15" i="11"/>
  <c r="P15" i="11"/>
  <c r="O15" i="11"/>
  <c r="N15" i="11"/>
  <c r="M15" i="11"/>
  <c r="K15" i="11"/>
  <c r="J15" i="11"/>
  <c r="R14" i="11"/>
  <c r="Q14" i="11"/>
  <c r="P14" i="11"/>
  <c r="O14" i="11"/>
  <c r="N14" i="11"/>
  <c r="M14" i="11"/>
  <c r="K14" i="11"/>
  <c r="J14" i="11"/>
  <c r="R13" i="11"/>
  <c r="Q13" i="11"/>
  <c r="P13" i="11"/>
  <c r="O13" i="11"/>
  <c r="N13" i="11"/>
  <c r="M13" i="11"/>
  <c r="K13" i="11"/>
  <c r="J13" i="11"/>
  <c r="R12" i="11"/>
  <c r="Q12" i="11"/>
  <c r="P12" i="11"/>
  <c r="O12" i="11"/>
  <c r="N12" i="11"/>
  <c r="M12" i="11"/>
  <c r="K12" i="11"/>
  <c r="J12" i="11"/>
  <c r="R11" i="11"/>
  <c r="Q11" i="11"/>
  <c r="P11" i="11"/>
  <c r="O11" i="11"/>
  <c r="N11" i="11"/>
  <c r="M11" i="11"/>
  <c r="K11" i="11"/>
  <c r="J11" i="11"/>
  <c r="R10" i="11"/>
  <c r="Q10" i="11"/>
  <c r="P10" i="11"/>
  <c r="O10" i="11"/>
  <c r="N10" i="11"/>
  <c r="M10" i="11"/>
  <c r="K10" i="11"/>
  <c r="J10" i="11"/>
  <c r="R9" i="11"/>
  <c r="Q9" i="11"/>
  <c r="P9" i="11"/>
  <c r="O9" i="11"/>
  <c r="N9" i="11"/>
  <c r="M9" i="11"/>
  <c r="K9" i="11"/>
  <c r="J9" i="11"/>
  <c r="R8" i="11"/>
  <c r="Q8" i="11"/>
  <c r="P8" i="11"/>
  <c r="O8" i="11"/>
  <c r="N8" i="11"/>
  <c r="M8" i="11"/>
  <c r="K8" i="11"/>
  <c r="J8" i="11"/>
  <c r="R7" i="11"/>
  <c r="Q7" i="11"/>
  <c r="P7" i="11"/>
  <c r="O7" i="11"/>
  <c r="N7" i="11"/>
  <c r="M7" i="11"/>
  <c r="K7" i="11"/>
  <c r="J7" i="11"/>
  <c r="J6" i="11" a="1"/>
  <c r="J6" i="11" s="1"/>
  <c r="J5" i="11"/>
  <c r="J4" i="11"/>
  <c r="J3" i="11"/>
  <c r="J2" i="11"/>
  <c r="I1" i="11"/>
  <c r="Y221" i="18" l="1"/>
  <c r="S220" i="18"/>
  <c r="Y184" i="18"/>
  <c r="S183" i="18"/>
  <c r="Y106" i="18"/>
  <c r="S105" i="18"/>
  <c r="R26" i="18"/>
  <c r="R56" i="18"/>
  <c r="R104" i="18"/>
  <c r="T390" i="18"/>
  <c r="W391" i="18"/>
  <c r="V391" i="18"/>
  <c r="X390" i="18"/>
  <c r="R449" i="18"/>
  <c r="R80" i="18"/>
  <c r="W450" i="18"/>
  <c r="T449" i="18"/>
  <c r="X449" i="18"/>
  <c r="V450" i="18"/>
  <c r="Y151" i="18"/>
  <c r="S150" i="18"/>
  <c r="U181" i="18"/>
  <c r="R182" i="18"/>
  <c r="P451" i="18"/>
  <c r="N452" i="18"/>
  <c r="L451" i="18"/>
  <c r="M452" i="18"/>
  <c r="U449" i="18" s="1"/>
  <c r="R450" i="18"/>
  <c r="H453" i="18"/>
  <c r="Q452" i="18"/>
  <c r="P152" i="18"/>
  <c r="L152" i="18"/>
  <c r="H154" i="18"/>
  <c r="M153" i="18"/>
  <c r="U150" i="18" s="1"/>
  <c r="R151" i="18"/>
  <c r="N153" i="18"/>
  <c r="Q153" i="18"/>
  <c r="H394" i="18"/>
  <c r="P393" i="18" s="1"/>
  <c r="Q393" i="18"/>
  <c r="L392" i="18"/>
  <c r="M393" i="18"/>
  <c r="U390" i="18" s="1"/>
  <c r="R391" i="18"/>
  <c r="N393" i="18"/>
  <c r="R150" i="18"/>
  <c r="S25" i="18"/>
  <c r="W183" i="18"/>
  <c r="X182" i="18"/>
  <c r="T182" i="18"/>
  <c r="V183" i="18"/>
  <c r="X150" i="18"/>
  <c r="T150" i="18"/>
  <c r="V151" i="18"/>
  <c r="W151" i="18"/>
  <c r="L184" i="18"/>
  <c r="H186" i="18"/>
  <c r="M185" i="18"/>
  <c r="U182" i="18" s="1"/>
  <c r="Q185" i="18"/>
  <c r="N185" i="18"/>
  <c r="R183" i="18"/>
  <c r="S182" i="18"/>
  <c r="Y183" i="18"/>
  <c r="P392" i="18"/>
  <c r="Y138" i="18"/>
  <c r="S137" i="18"/>
  <c r="Y170" i="18"/>
  <c r="S169" i="18"/>
  <c r="T32" i="18"/>
  <c r="V33" i="18"/>
  <c r="W33" i="18"/>
  <c r="X32" i="18"/>
  <c r="H208" i="18"/>
  <c r="P207" i="18" s="1"/>
  <c r="L206" i="18"/>
  <c r="N207" i="18"/>
  <c r="M207" i="18"/>
  <c r="U204" i="18" s="1"/>
  <c r="Q207" i="18"/>
  <c r="R205" i="18"/>
  <c r="S363" i="18"/>
  <c r="T56" i="18"/>
  <c r="V57" i="18"/>
  <c r="W57" i="18"/>
  <c r="X56" i="18"/>
  <c r="Y25" i="18"/>
  <c r="S24" i="18"/>
  <c r="H36" i="18"/>
  <c r="P35" i="18" s="1"/>
  <c r="L34" i="18"/>
  <c r="N35" i="18"/>
  <c r="M35" i="18"/>
  <c r="U32" i="18" s="1"/>
  <c r="Q35" i="18"/>
  <c r="T219" i="18"/>
  <c r="V220" i="18"/>
  <c r="W220" i="18"/>
  <c r="X219" i="18"/>
  <c r="R24" i="18"/>
  <c r="T120" i="18"/>
  <c r="V121" i="18"/>
  <c r="W121" i="18"/>
  <c r="X120" i="18"/>
  <c r="R136" i="18"/>
  <c r="H16" i="18"/>
  <c r="L14" i="18"/>
  <c r="N15" i="18"/>
  <c r="M15" i="18"/>
  <c r="U12" i="18" s="1"/>
  <c r="Q15" i="18"/>
  <c r="P15" i="18"/>
  <c r="Y15" i="18" s="1"/>
  <c r="T204" i="18"/>
  <c r="V205" i="18"/>
  <c r="W205" i="18"/>
  <c r="X204" i="18"/>
  <c r="H60" i="18"/>
  <c r="P59" i="18" s="1"/>
  <c r="Y59" i="18" s="1"/>
  <c r="L58" i="18"/>
  <c r="N59" i="18"/>
  <c r="M59" i="18"/>
  <c r="U56" i="18" s="1"/>
  <c r="Q59" i="18"/>
  <c r="T80" i="18"/>
  <c r="W81" i="18"/>
  <c r="V81" i="18"/>
  <c r="X80" i="18"/>
  <c r="S57" i="18"/>
  <c r="V169" i="18"/>
  <c r="W169" i="18"/>
  <c r="T168" i="18"/>
  <c r="X168" i="18"/>
  <c r="H366" i="18"/>
  <c r="P365" i="18" s="1"/>
  <c r="M365" i="18"/>
  <c r="U362" i="18" s="1"/>
  <c r="N365" i="18"/>
  <c r="Q365" i="18"/>
  <c r="L364" i="18"/>
  <c r="R363" i="18"/>
  <c r="H124" i="18"/>
  <c r="L122" i="18"/>
  <c r="N123" i="18"/>
  <c r="M123" i="18"/>
  <c r="U120" i="18" s="1"/>
  <c r="Q123" i="18"/>
  <c r="R121" i="18"/>
  <c r="H108" i="18"/>
  <c r="P107" i="18" s="1"/>
  <c r="M107" i="18"/>
  <c r="U104" i="18" s="1"/>
  <c r="L106" i="18"/>
  <c r="N107" i="18"/>
  <c r="Q107" i="18"/>
  <c r="T12" i="18"/>
  <c r="V13" i="18"/>
  <c r="W13" i="18"/>
  <c r="X12" i="18"/>
  <c r="Y13" i="18"/>
  <c r="S12" i="18"/>
  <c r="H223" i="18"/>
  <c r="L221" i="18"/>
  <c r="N222" i="18"/>
  <c r="M222" i="18"/>
  <c r="U219" i="18" s="1"/>
  <c r="P222" i="18"/>
  <c r="Y222" i="18" s="1"/>
  <c r="Q222" i="18"/>
  <c r="H84" i="18"/>
  <c r="L82" i="18"/>
  <c r="M83" i="18"/>
  <c r="U80" i="18" s="1"/>
  <c r="N83" i="18"/>
  <c r="Q83" i="18"/>
  <c r="P14" i="18"/>
  <c r="H172" i="18"/>
  <c r="M171" i="18"/>
  <c r="U168" i="18" s="1"/>
  <c r="N171" i="18"/>
  <c r="L170" i="18"/>
  <c r="Q171" i="18"/>
  <c r="R204" i="18"/>
  <c r="R32" i="18"/>
  <c r="R362" i="18"/>
  <c r="N29" i="18"/>
  <c r="S29" i="18" s="1"/>
  <c r="U24" i="18"/>
  <c r="R25" i="18"/>
  <c r="R120" i="18"/>
  <c r="T136" i="18"/>
  <c r="W137" i="18"/>
  <c r="V137" i="18"/>
  <c r="X136" i="18"/>
  <c r="S33" i="18"/>
  <c r="T25" i="18"/>
  <c r="V26" i="18"/>
  <c r="W26" i="18"/>
  <c r="U26" i="18"/>
  <c r="X26" i="18"/>
  <c r="T26" i="18"/>
  <c r="H140" i="18"/>
  <c r="P139" i="18" s="1"/>
  <c r="N139" i="18"/>
  <c r="L138" i="18"/>
  <c r="M139" i="18"/>
  <c r="U136" i="18" s="1"/>
  <c r="Q139" i="18"/>
  <c r="N28" i="18"/>
  <c r="S28" i="18" s="1"/>
  <c r="P82" i="18"/>
  <c r="S205" i="18"/>
  <c r="T362" i="18"/>
  <c r="V363" i="18"/>
  <c r="W363" i="18"/>
  <c r="X362" i="18"/>
  <c r="U27" i="18"/>
  <c r="X27" i="18"/>
  <c r="T27" i="18"/>
  <c r="T24" i="18"/>
  <c r="V25" i="18"/>
  <c r="W25" i="18"/>
  <c r="X24" i="18"/>
  <c r="V105" i="18"/>
  <c r="W105" i="18"/>
  <c r="T104" i="18"/>
  <c r="X104" i="18"/>
  <c r="L17" i="11"/>
  <c r="L18" i="11"/>
  <c r="L9" i="11"/>
  <c r="L7" i="11"/>
  <c r="L8" i="11"/>
  <c r="L10" i="11"/>
  <c r="L11" i="11"/>
  <c r="L12" i="11"/>
  <c r="L13" i="11"/>
  <c r="L14" i="11"/>
  <c r="L15" i="11"/>
  <c r="L16" i="11"/>
  <c r="J17" i="6"/>
  <c r="K17" i="6"/>
  <c r="M17" i="6"/>
  <c r="N17" i="6"/>
  <c r="O17" i="6"/>
  <c r="P17" i="6"/>
  <c r="Q17" i="6"/>
  <c r="R17" i="6"/>
  <c r="J16" i="6"/>
  <c r="K16" i="6"/>
  <c r="M16" i="6"/>
  <c r="N16" i="6"/>
  <c r="O16" i="6"/>
  <c r="P16" i="6"/>
  <c r="Q16" i="6"/>
  <c r="R16" i="6"/>
  <c r="Y393" i="18" l="1"/>
  <c r="S392" i="18"/>
  <c r="R105" i="18"/>
  <c r="R137" i="18"/>
  <c r="S221" i="18"/>
  <c r="R57" i="18"/>
  <c r="V392" i="18"/>
  <c r="T391" i="18"/>
  <c r="W392" i="18"/>
  <c r="X391" i="18"/>
  <c r="P153" i="18"/>
  <c r="L153" i="18"/>
  <c r="M154" i="18"/>
  <c r="P154" i="18"/>
  <c r="Q154" i="18"/>
  <c r="N154" i="18"/>
  <c r="H155" i="18"/>
  <c r="T450" i="18"/>
  <c r="V451" i="18"/>
  <c r="W451" i="18"/>
  <c r="X450" i="18"/>
  <c r="P185" i="18"/>
  <c r="H187" i="18"/>
  <c r="L185" i="18"/>
  <c r="N186" i="18"/>
  <c r="Q186" i="18"/>
  <c r="M186" i="18"/>
  <c r="U183" i="18" s="1"/>
  <c r="P186" i="18"/>
  <c r="Y186" i="18" s="1"/>
  <c r="V152" i="18"/>
  <c r="W152" i="18"/>
  <c r="X151" i="18"/>
  <c r="T151" i="18"/>
  <c r="S14" i="18"/>
  <c r="R33" i="18"/>
  <c r="Y392" i="18"/>
  <c r="S391" i="18"/>
  <c r="T183" i="18"/>
  <c r="W184" i="18"/>
  <c r="V184" i="18"/>
  <c r="X183" i="18"/>
  <c r="Y152" i="18"/>
  <c r="S151" i="18"/>
  <c r="Y451" i="18"/>
  <c r="S450" i="18"/>
  <c r="H395" i="18"/>
  <c r="P394" i="18"/>
  <c r="Y394" i="18" s="1"/>
  <c r="L393" i="18"/>
  <c r="M394" i="18"/>
  <c r="U391" i="18" s="1"/>
  <c r="Q394" i="18"/>
  <c r="N394" i="18"/>
  <c r="Q453" i="18"/>
  <c r="N453" i="18"/>
  <c r="L452" i="18"/>
  <c r="H454" i="18"/>
  <c r="M453" i="18"/>
  <c r="S393" i="18"/>
  <c r="P452" i="18"/>
  <c r="S185" i="18"/>
  <c r="Y139" i="18"/>
  <c r="S138" i="18"/>
  <c r="Y365" i="18"/>
  <c r="S364" i="18"/>
  <c r="Y35" i="18"/>
  <c r="S34" i="18"/>
  <c r="Y107" i="18"/>
  <c r="S106" i="18"/>
  <c r="Y207" i="18"/>
  <c r="S206" i="18"/>
  <c r="H173" i="18"/>
  <c r="P172" i="18" s="1"/>
  <c r="L171" i="18"/>
  <c r="M172" i="18"/>
  <c r="U169" i="18" s="1"/>
  <c r="N172" i="18"/>
  <c r="Q172" i="18"/>
  <c r="H85" i="18"/>
  <c r="M84" i="18"/>
  <c r="U81" i="18" s="1"/>
  <c r="L83" i="18"/>
  <c r="N84" i="18"/>
  <c r="Q84" i="18"/>
  <c r="P171" i="18"/>
  <c r="P83" i="18"/>
  <c r="H17" i="18"/>
  <c r="P16" i="18" s="1"/>
  <c r="L15" i="18"/>
  <c r="M16" i="18"/>
  <c r="U13" i="18" s="1"/>
  <c r="N16" i="18"/>
  <c r="Q16" i="18"/>
  <c r="T363" i="18"/>
  <c r="V364" i="18"/>
  <c r="W364" i="18"/>
  <c r="X363" i="18"/>
  <c r="Y14" i="18"/>
  <c r="S13" i="18"/>
  <c r="T137" i="18"/>
  <c r="V138" i="18"/>
  <c r="W138" i="18"/>
  <c r="X137" i="18"/>
  <c r="T169" i="18"/>
  <c r="V170" i="18"/>
  <c r="W170" i="18"/>
  <c r="X169" i="18"/>
  <c r="R81" i="18"/>
  <c r="R220" i="18"/>
  <c r="T57" i="18"/>
  <c r="V58" i="18"/>
  <c r="W58" i="18"/>
  <c r="X57" i="18"/>
  <c r="T105" i="18"/>
  <c r="V106" i="18"/>
  <c r="W106" i="18"/>
  <c r="X105" i="18"/>
  <c r="T121" i="18"/>
  <c r="V122" i="18"/>
  <c r="W122" i="18"/>
  <c r="X121" i="18"/>
  <c r="H367" i="18"/>
  <c r="P366" i="18" s="1"/>
  <c r="Y366" i="18" s="1"/>
  <c r="L365" i="18"/>
  <c r="N366" i="18"/>
  <c r="M366" i="18"/>
  <c r="U363" i="18" s="1"/>
  <c r="Q366" i="18"/>
  <c r="H61" i="18"/>
  <c r="L59" i="18"/>
  <c r="N60" i="18"/>
  <c r="Q60" i="18"/>
  <c r="M60" i="18"/>
  <c r="U57" i="18" s="1"/>
  <c r="H141" i="18"/>
  <c r="L139" i="18"/>
  <c r="M140" i="18"/>
  <c r="U137" i="18" s="1"/>
  <c r="N140" i="18"/>
  <c r="Q140" i="18"/>
  <c r="H125" i="18"/>
  <c r="P124" i="18" s="1"/>
  <c r="L123" i="18"/>
  <c r="M124" i="18"/>
  <c r="U121" i="18" s="1"/>
  <c r="N124" i="18"/>
  <c r="Q124" i="18"/>
  <c r="R13" i="18"/>
  <c r="T33" i="18"/>
  <c r="V34" i="18"/>
  <c r="W34" i="18"/>
  <c r="X33" i="18"/>
  <c r="V206" i="18"/>
  <c r="T205" i="18"/>
  <c r="W206" i="18"/>
  <c r="X205" i="18"/>
  <c r="H37" i="18"/>
  <c r="L35" i="18"/>
  <c r="N36" i="18"/>
  <c r="M36" i="18"/>
  <c r="U33" i="18" s="1"/>
  <c r="P36" i="18"/>
  <c r="Y36" i="18" s="1"/>
  <c r="Q36" i="18"/>
  <c r="H209" i="18"/>
  <c r="P208" i="18" s="1"/>
  <c r="L207" i="18"/>
  <c r="N208" i="18"/>
  <c r="M208" i="18"/>
  <c r="U205" i="18" s="1"/>
  <c r="Q208" i="18"/>
  <c r="R206" i="18"/>
  <c r="H109" i="18"/>
  <c r="P108" i="18" s="1"/>
  <c r="Y108" i="18" s="1"/>
  <c r="L107" i="18"/>
  <c r="M108" i="18"/>
  <c r="U105" i="18" s="1"/>
  <c r="N108" i="18"/>
  <c r="Q108" i="18"/>
  <c r="Y82" i="18"/>
  <c r="S81" i="18"/>
  <c r="R169" i="18"/>
  <c r="T81" i="18"/>
  <c r="V82" i="18"/>
  <c r="W82" i="18"/>
  <c r="X81" i="18"/>
  <c r="V221" i="18"/>
  <c r="W221" i="18"/>
  <c r="T220" i="18"/>
  <c r="X220" i="18"/>
  <c r="H224" i="18"/>
  <c r="L222" i="18"/>
  <c r="M223" i="18"/>
  <c r="U220" i="18" s="1"/>
  <c r="N223" i="18"/>
  <c r="R221" i="18"/>
  <c r="Q223" i="18"/>
  <c r="P123" i="18"/>
  <c r="V14" i="18"/>
  <c r="T13" i="18"/>
  <c r="W14" i="18"/>
  <c r="X13" i="18"/>
  <c r="S58" i="18"/>
  <c r="L16" i="6"/>
  <c r="L17" i="6"/>
  <c r="J6" i="6" a="1"/>
  <c r="J6" i="6" s="1"/>
  <c r="R58" i="18" l="1"/>
  <c r="H396" i="18"/>
  <c r="R393" i="18"/>
  <c r="Q395" i="18"/>
  <c r="P395" i="18"/>
  <c r="Y395" i="18" s="1"/>
  <c r="L394" i="18"/>
  <c r="M395" i="18"/>
  <c r="U392" i="18" s="1"/>
  <c r="N395" i="18"/>
  <c r="V185" i="18"/>
  <c r="W185" i="18"/>
  <c r="X184" i="18"/>
  <c r="T184" i="18"/>
  <c r="R106" i="18"/>
  <c r="Q187" i="18"/>
  <c r="H188" i="18"/>
  <c r="N187" i="18"/>
  <c r="M187" i="18"/>
  <c r="U184" i="18" s="1"/>
  <c r="R185" i="18"/>
  <c r="L186" i="18"/>
  <c r="S394" i="18"/>
  <c r="Y185" i="18"/>
  <c r="S184" i="18"/>
  <c r="Y154" i="18"/>
  <c r="S153" i="18"/>
  <c r="Y452" i="18"/>
  <c r="S451" i="18"/>
  <c r="R184" i="18"/>
  <c r="U151" i="18"/>
  <c r="R152" i="18"/>
  <c r="X152" i="18"/>
  <c r="T152" i="18"/>
  <c r="V153" i="18"/>
  <c r="W153" i="18"/>
  <c r="U450" i="18"/>
  <c r="R451" i="18"/>
  <c r="V393" i="18"/>
  <c r="T392" i="18"/>
  <c r="W393" i="18"/>
  <c r="X392" i="18"/>
  <c r="Y153" i="18"/>
  <c r="S152" i="18"/>
  <c r="P453" i="18"/>
  <c r="Q454" i="18"/>
  <c r="H455" i="18"/>
  <c r="P454" i="18" s="1"/>
  <c r="L453" i="18"/>
  <c r="N454" i="18"/>
  <c r="M454" i="18"/>
  <c r="U451" i="18" s="1"/>
  <c r="T451" i="18"/>
  <c r="V452" i="18"/>
  <c r="W452" i="18"/>
  <c r="X451" i="18"/>
  <c r="R392" i="18"/>
  <c r="Q155" i="18"/>
  <c r="H156" i="18"/>
  <c r="L154" i="18"/>
  <c r="N155" i="18"/>
  <c r="M155" i="18"/>
  <c r="Y208" i="18"/>
  <c r="S207" i="18"/>
  <c r="Y124" i="18"/>
  <c r="S123" i="18"/>
  <c r="Y172" i="18"/>
  <c r="S171" i="18"/>
  <c r="Y16" i="18"/>
  <c r="S15" i="18"/>
  <c r="H225" i="18"/>
  <c r="P224" i="18" s="1"/>
  <c r="L223" i="18"/>
  <c r="N224" i="18"/>
  <c r="M224" i="18"/>
  <c r="U221" i="18" s="1"/>
  <c r="Q224" i="18"/>
  <c r="H86" i="18"/>
  <c r="L84" i="18"/>
  <c r="M85" i="18"/>
  <c r="U82" i="18" s="1"/>
  <c r="N85" i="18"/>
  <c r="Q85" i="18"/>
  <c r="R83" i="18"/>
  <c r="P85" i="18"/>
  <c r="Y85" i="18" s="1"/>
  <c r="P223" i="18"/>
  <c r="T206" i="18"/>
  <c r="W207" i="18"/>
  <c r="V207" i="18"/>
  <c r="X206" i="18"/>
  <c r="H142" i="18"/>
  <c r="L140" i="18"/>
  <c r="M141" i="18"/>
  <c r="U138" i="18" s="1"/>
  <c r="N141" i="18"/>
  <c r="P141" i="18"/>
  <c r="Y141" i="18" s="1"/>
  <c r="Q141" i="18"/>
  <c r="H62" i="18"/>
  <c r="P61" i="18" s="1"/>
  <c r="L60" i="18"/>
  <c r="M61" i="18"/>
  <c r="U58" i="18" s="1"/>
  <c r="N61" i="18"/>
  <c r="Q61" i="18"/>
  <c r="H368" i="18"/>
  <c r="P367" i="18" s="1"/>
  <c r="Y367" i="18" s="1"/>
  <c r="L366" i="18"/>
  <c r="M367" i="18"/>
  <c r="U364" i="18" s="1"/>
  <c r="N367" i="18"/>
  <c r="Q367" i="18"/>
  <c r="P84" i="18"/>
  <c r="H110" i="18"/>
  <c r="P109" i="18" s="1"/>
  <c r="L108" i="18"/>
  <c r="M109" i="18"/>
  <c r="U106" i="18" s="1"/>
  <c r="N109" i="18"/>
  <c r="Q109" i="18"/>
  <c r="R34" i="18"/>
  <c r="R138" i="18"/>
  <c r="S35" i="18"/>
  <c r="R14" i="18"/>
  <c r="R82" i="18"/>
  <c r="S107" i="18"/>
  <c r="T34" i="18"/>
  <c r="V35" i="18"/>
  <c r="W35" i="18"/>
  <c r="X34" i="18"/>
  <c r="T138" i="18"/>
  <c r="V139" i="18"/>
  <c r="W139" i="18"/>
  <c r="X138" i="18"/>
  <c r="Y83" i="18"/>
  <c r="S82" i="18"/>
  <c r="H38" i="18"/>
  <c r="L36" i="18"/>
  <c r="M37" i="18"/>
  <c r="U34" i="18" s="1"/>
  <c r="R35" i="18"/>
  <c r="N37" i="18"/>
  <c r="Q37" i="18"/>
  <c r="H126" i="18"/>
  <c r="L124" i="18"/>
  <c r="M125" i="18"/>
  <c r="U122" i="18" s="1"/>
  <c r="N125" i="18"/>
  <c r="P125" i="18"/>
  <c r="Y125" i="18" s="1"/>
  <c r="Q125" i="18"/>
  <c r="T106" i="18"/>
  <c r="V107" i="18"/>
  <c r="W107" i="18"/>
  <c r="X106" i="18"/>
  <c r="R170" i="18"/>
  <c r="T221" i="18"/>
  <c r="V222" i="18"/>
  <c r="W222" i="18"/>
  <c r="X221" i="18"/>
  <c r="R122" i="18"/>
  <c r="P140" i="18"/>
  <c r="P60" i="18"/>
  <c r="R364" i="18"/>
  <c r="Y123" i="18"/>
  <c r="S122" i="18"/>
  <c r="S140" i="18"/>
  <c r="T82" i="18"/>
  <c r="V83" i="18"/>
  <c r="W83" i="18"/>
  <c r="X82" i="18"/>
  <c r="T14" i="18"/>
  <c r="W15" i="18"/>
  <c r="V15" i="18"/>
  <c r="X14" i="18"/>
  <c r="T170" i="18"/>
  <c r="V171" i="18"/>
  <c r="W171" i="18"/>
  <c r="X170" i="18"/>
  <c r="H174" i="18"/>
  <c r="P173" i="18" s="1"/>
  <c r="L172" i="18"/>
  <c r="M173" i="18"/>
  <c r="U170" i="18" s="1"/>
  <c r="N173" i="18"/>
  <c r="Q173" i="18"/>
  <c r="L16" i="18"/>
  <c r="H18" i="18"/>
  <c r="P17" i="18" s="1"/>
  <c r="Y17" i="18" s="1"/>
  <c r="N17" i="18"/>
  <c r="M17" i="18"/>
  <c r="U14" i="18" s="1"/>
  <c r="Q17" i="18"/>
  <c r="T364" i="18"/>
  <c r="V365" i="18"/>
  <c r="W365" i="18"/>
  <c r="X364" i="18"/>
  <c r="S365" i="18"/>
  <c r="T122" i="18"/>
  <c r="V123" i="18"/>
  <c r="W123" i="18"/>
  <c r="X122" i="18"/>
  <c r="T58" i="18"/>
  <c r="V59" i="18"/>
  <c r="W59" i="18"/>
  <c r="X58" i="18"/>
  <c r="Y171" i="18"/>
  <c r="S170" i="18"/>
  <c r="L208" i="18"/>
  <c r="H210" i="18"/>
  <c r="M209" i="18"/>
  <c r="U206" i="18" s="1"/>
  <c r="P209" i="18"/>
  <c r="Y209" i="18" s="1"/>
  <c r="N209" i="18"/>
  <c r="R207" i="18"/>
  <c r="Q209" i="18"/>
  <c r="AQ9" i="18"/>
  <c r="AE6" i="18"/>
  <c r="AE5" i="18"/>
  <c r="AQ6" i="18"/>
  <c r="AQ5" i="18"/>
  <c r="BU6" i="18"/>
  <c r="BU5" i="18"/>
  <c r="BO6" i="18"/>
  <c r="BO5" i="18"/>
  <c r="BI6" i="18"/>
  <c r="BI5" i="18"/>
  <c r="BC6" i="18"/>
  <c r="BC5" i="18"/>
  <c r="AW6" i="18"/>
  <c r="AW5" i="18"/>
  <c r="Y454" i="18" l="1"/>
  <c r="S453" i="18"/>
  <c r="R452" i="18"/>
  <c r="Q188" i="18"/>
  <c r="H189" i="18"/>
  <c r="L187" i="18"/>
  <c r="M188" i="18"/>
  <c r="N188" i="18"/>
  <c r="U152" i="18"/>
  <c r="R153" i="18"/>
  <c r="V394" i="18"/>
  <c r="T393" i="18"/>
  <c r="W394" i="18"/>
  <c r="X393" i="18"/>
  <c r="Y453" i="18"/>
  <c r="S452" i="18"/>
  <c r="T153" i="18"/>
  <c r="V154" i="18"/>
  <c r="W154" i="18"/>
  <c r="X153" i="18"/>
  <c r="T185" i="18"/>
  <c r="W186" i="18"/>
  <c r="X185" i="18"/>
  <c r="V186" i="18"/>
  <c r="M156" i="18"/>
  <c r="U153" i="18" s="1"/>
  <c r="Q156" i="18"/>
  <c r="R154" i="18"/>
  <c r="P156" i="18"/>
  <c r="Y156" i="18" s="1"/>
  <c r="H157" i="18"/>
  <c r="P155" i="18"/>
  <c r="L155" i="18"/>
  <c r="N156" i="18"/>
  <c r="V453" i="18"/>
  <c r="T452" i="18"/>
  <c r="W453" i="18"/>
  <c r="X452" i="18"/>
  <c r="P187" i="18"/>
  <c r="H397" i="18"/>
  <c r="N396" i="18"/>
  <c r="P396" i="18"/>
  <c r="Y396" i="18" s="1"/>
  <c r="M396" i="18"/>
  <c r="L395" i="18"/>
  <c r="Q396" i="18"/>
  <c r="H456" i="18"/>
  <c r="L454" i="18"/>
  <c r="M455" i="18"/>
  <c r="U452" i="18" s="1"/>
  <c r="Q455" i="18"/>
  <c r="R453" i="18"/>
  <c r="N455" i="18"/>
  <c r="Y224" i="18"/>
  <c r="S223" i="18"/>
  <c r="Y109" i="18"/>
  <c r="S108" i="18"/>
  <c r="Y61" i="18"/>
  <c r="S60" i="18"/>
  <c r="Y173" i="18"/>
  <c r="S172" i="18"/>
  <c r="H39" i="18"/>
  <c r="P38" i="18" s="1"/>
  <c r="M38" i="18"/>
  <c r="U35" i="18" s="1"/>
  <c r="L37" i="18"/>
  <c r="N38" i="18"/>
  <c r="Q38" i="18"/>
  <c r="H211" i="18"/>
  <c r="P210" i="18" s="1"/>
  <c r="L209" i="18"/>
  <c r="M210" i="18"/>
  <c r="U207" i="18" s="1"/>
  <c r="N210" i="18"/>
  <c r="Q210" i="18"/>
  <c r="L17" i="18"/>
  <c r="H19" i="18"/>
  <c r="P18" i="18" s="1"/>
  <c r="N18" i="18"/>
  <c r="M18" i="18"/>
  <c r="U15" i="18" s="1"/>
  <c r="Q18" i="18"/>
  <c r="P37" i="18"/>
  <c r="R222" i="18"/>
  <c r="T207" i="18"/>
  <c r="W208" i="18"/>
  <c r="V208" i="18"/>
  <c r="X207" i="18"/>
  <c r="W16" i="18"/>
  <c r="V16" i="18"/>
  <c r="T15" i="18"/>
  <c r="X15" i="18"/>
  <c r="S366" i="18"/>
  <c r="S84" i="18"/>
  <c r="R123" i="18"/>
  <c r="R365" i="18"/>
  <c r="S16" i="18"/>
  <c r="Y60" i="18"/>
  <c r="S59" i="18"/>
  <c r="R59" i="18"/>
  <c r="T83" i="18"/>
  <c r="V84" i="18"/>
  <c r="W84" i="18"/>
  <c r="X83" i="18"/>
  <c r="R15" i="18"/>
  <c r="T171" i="18"/>
  <c r="V172" i="18"/>
  <c r="W172" i="18"/>
  <c r="X171" i="18"/>
  <c r="Y140" i="18"/>
  <c r="S139" i="18"/>
  <c r="R139" i="18"/>
  <c r="H87" i="18"/>
  <c r="M86" i="18"/>
  <c r="U83" i="18" s="1"/>
  <c r="N86" i="18"/>
  <c r="L85" i="18"/>
  <c r="Q86" i="18"/>
  <c r="H175" i="18"/>
  <c r="P174" i="18" s="1"/>
  <c r="L173" i="18"/>
  <c r="M174" i="18"/>
  <c r="U171" i="18" s="1"/>
  <c r="N174" i="18"/>
  <c r="Q174" i="18"/>
  <c r="T35" i="18"/>
  <c r="W36" i="18"/>
  <c r="V36" i="18"/>
  <c r="X35" i="18"/>
  <c r="T107" i="18"/>
  <c r="V108" i="18"/>
  <c r="W108" i="18"/>
  <c r="X107" i="18"/>
  <c r="Y223" i="18"/>
  <c r="S222" i="18"/>
  <c r="T222" i="18"/>
  <c r="V223" i="18"/>
  <c r="W223" i="18"/>
  <c r="X222" i="18"/>
  <c r="T123" i="18"/>
  <c r="V124" i="18"/>
  <c r="W124" i="18"/>
  <c r="X123" i="18"/>
  <c r="H111" i="18"/>
  <c r="L109" i="18"/>
  <c r="M110" i="18"/>
  <c r="U107" i="18" s="1"/>
  <c r="N110" i="18"/>
  <c r="Q110" i="18"/>
  <c r="R108" i="18"/>
  <c r="T59" i="18"/>
  <c r="V60" i="18"/>
  <c r="W60" i="18"/>
  <c r="X59" i="18"/>
  <c r="S208" i="18"/>
  <c r="H226" i="18"/>
  <c r="P225" i="18" s="1"/>
  <c r="L224" i="18"/>
  <c r="N225" i="18"/>
  <c r="M225" i="18"/>
  <c r="U222" i="18" s="1"/>
  <c r="Q225" i="18"/>
  <c r="H127" i="18"/>
  <c r="L125" i="18"/>
  <c r="M126" i="18"/>
  <c r="U123" i="18" s="1"/>
  <c r="N126" i="18"/>
  <c r="R124" i="18"/>
  <c r="Q126" i="18"/>
  <c r="Y84" i="18"/>
  <c r="S83" i="18"/>
  <c r="T365" i="18"/>
  <c r="V366" i="18"/>
  <c r="W366" i="18"/>
  <c r="X365" i="18"/>
  <c r="H63" i="18"/>
  <c r="M62" i="18"/>
  <c r="U59" i="18" s="1"/>
  <c r="L61" i="18"/>
  <c r="N62" i="18"/>
  <c r="Q62" i="18"/>
  <c r="T139" i="18"/>
  <c r="V140" i="18"/>
  <c r="W140" i="18"/>
  <c r="X139" i="18"/>
  <c r="R171" i="18"/>
  <c r="S124" i="18"/>
  <c r="R107" i="18"/>
  <c r="H369" i="18"/>
  <c r="P368" i="18" s="1"/>
  <c r="Y368" i="18" s="1"/>
  <c r="L367" i="18"/>
  <c r="M368" i="18"/>
  <c r="U365" i="18" s="1"/>
  <c r="N368" i="18"/>
  <c r="Q368" i="18"/>
  <c r="H143" i="18"/>
  <c r="L141" i="18"/>
  <c r="N142" i="18"/>
  <c r="P142" i="18"/>
  <c r="Y142" i="18" s="1"/>
  <c r="M142" i="18"/>
  <c r="U139" i="18" s="1"/>
  <c r="Q142" i="18"/>
  <c r="Q13" i="6"/>
  <c r="R7" i="6"/>
  <c r="R8" i="6"/>
  <c r="R9" i="6"/>
  <c r="R10" i="6"/>
  <c r="R11" i="6"/>
  <c r="R12" i="6"/>
  <c r="R13" i="6"/>
  <c r="R14" i="6"/>
  <c r="R15" i="6"/>
  <c r="Q7" i="6"/>
  <c r="Q8" i="6"/>
  <c r="Q9" i="6"/>
  <c r="Q10" i="6"/>
  <c r="Q11" i="6"/>
  <c r="Q12" i="6"/>
  <c r="Q14" i="6"/>
  <c r="Q15" i="6"/>
  <c r="Y18" i="18" l="1"/>
  <c r="S17" i="18"/>
  <c r="Y210" i="18"/>
  <c r="S209" i="18"/>
  <c r="U393" i="18"/>
  <c r="T186" i="18"/>
  <c r="W187" i="18"/>
  <c r="X186" i="18"/>
  <c r="V187" i="18"/>
  <c r="U185" i="18"/>
  <c r="R186" i="18"/>
  <c r="P188" i="18"/>
  <c r="Q189" i="18"/>
  <c r="L188" i="18"/>
  <c r="M189" i="18"/>
  <c r="U186" i="18" s="1"/>
  <c r="H190" i="18"/>
  <c r="N189" i="18"/>
  <c r="P189" i="18"/>
  <c r="Y189" i="18" s="1"/>
  <c r="W454" i="18"/>
  <c r="X453" i="18"/>
  <c r="T453" i="18"/>
  <c r="V454" i="18"/>
  <c r="R394" i="18"/>
  <c r="T394" i="18"/>
  <c r="V395" i="18"/>
  <c r="W395" i="18"/>
  <c r="X394" i="18"/>
  <c r="R208" i="18"/>
  <c r="P456" i="18"/>
  <c r="Q456" i="18"/>
  <c r="H457" i="18"/>
  <c r="L455" i="18"/>
  <c r="R454" i="18"/>
  <c r="M456" i="18"/>
  <c r="U453" i="18" s="1"/>
  <c r="N456" i="18"/>
  <c r="H398" i="18"/>
  <c r="N398" i="18" s="1"/>
  <c r="Q397" i="18"/>
  <c r="N397" i="18"/>
  <c r="L396" i="18"/>
  <c r="M397" i="18"/>
  <c r="U394" i="18" s="1"/>
  <c r="R395" i="18"/>
  <c r="T154" i="18"/>
  <c r="V155" i="18"/>
  <c r="X154" i="18"/>
  <c r="W155" i="18"/>
  <c r="S395" i="18"/>
  <c r="S155" i="18"/>
  <c r="R60" i="18"/>
  <c r="P455" i="18"/>
  <c r="Y187" i="18"/>
  <c r="S186" i="18"/>
  <c r="S154" i="18"/>
  <c r="Y155" i="18"/>
  <c r="P157" i="18"/>
  <c r="L156" i="18"/>
  <c r="M157" i="18"/>
  <c r="U154" i="18" s="1"/>
  <c r="Q157" i="18"/>
  <c r="H158" i="18"/>
  <c r="N157" i="18"/>
  <c r="S188" i="18"/>
  <c r="Y225" i="18"/>
  <c r="S224" i="18"/>
  <c r="Y174" i="18"/>
  <c r="S173" i="18"/>
  <c r="Y38" i="18"/>
  <c r="S37" i="18"/>
  <c r="S141" i="18"/>
  <c r="H88" i="18"/>
  <c r="L86" i="18"/>
  <c r="M87" i="18"/>
  <c r="U84" i="18" s="1"/>
  <c r="N87" i="18"/>
  <c r="Q87" i="18"/>
  <c r="H64" i="18"/>
  <c r="L62" i="18"/>
  <c r="M63" i="18"/>
  <c r="U60" i="18" s="1"/>
  <c r="N63" i="18"/>
  <c r="Q63" i="18"/>
  <c r="S126" i="18"/>
  <c r="R223" i="18"/>
  <c r="R172" i="18"/>
  <c r="T16" i="18"/>
  <c r="W17" i="18"/>
  <c r="V17" i="18"/>
  <c r="X16" i="18"/>
  <c r="R36" i="18"/>
  <c r="T108" i="18"/>
  <c r="V109" i="18"/>
  <c r="W109" i="18"/>
  <c r="X108" i="18"/>
  <c r="P86" i="18"/>
  <c r="R16" i="18"/>
  <c r="T84" i="18"/>
  <c r="V85" i="18"/>
  <c r="W85" i="18"/>
  <c r="X84" i="18"/>
  <c r="Y37" i="18"/>
  <c r="S36" i="18"/>
  <c r="U18" i="18"/>
  <c r="T366" i="18"/>
  <c r="W367" i="18"/>
  <c r="V367" i="18"/>
  <c r="X366" i="18"/>
  <c r="T140" i="18"/>
  <c r="V141" i="18"/>
  <c r="W141" i="18"/>
  <c r="X140" i="18"/>
  <c r="H370" i="18"/>
  <c r="L368" i="18"/>
  <c r="M369" i="18"/>
  <c r="U366" i="18" s="1"/>
  <c r="N369" i="18"/>
  <c r="Q369" i="18"/>
  <c r="P369" i="18"/>
  <c r="Y369" i="18" s="1"/>
  <c r="P62" i="18"/>
  <c r="H128" i="18"/>
  <c r="M127" i="18"/>
  <c r="U124" i="18" s="1"/>
  <c r="L126" i="18"/>
  <c r="P127" i="18"/>
  <c r="Y127" i="18" s="1"/>
  <c r="N127" i="18"/>
  <c r="R125" i="18"/>
  <c r="Q127" i="18"/>
  <c r="H112" i="18"/>
  <c r="L110" i="18"/>
  <c r="M111" i="18"/>
  <c r="U108" i="18" s="1"/>
  <c r="N111" i="18"/>
  <c r="Q111" i="18"/>
  <c r="R109" i="18"/>
  <c r="T172" i="18"/>
  <c r="V173" i="18"/>
  <c r="W173" i="18"/>
  <c r="X172" i="18"/>
  <c r="T36" i="18"/>
  <c r="V37" i="18"/>
  <c r="W37" i="18"/>
  <c r="X36" i="18"/>
  <c r="S142" i="18"/>
  <c r="T124" i="18"/>
  <c r="V125" i="18"/>
  <c r="W125" i="18"/>
  <c r="X124" i="18"/>
  <c r="T223" i="18"/>
  <c r="V224" i="18"/>
  <c r="W224" i="18"/>
  <c r="X223" i="18"/>
  <c r="H144" i="18"/>
  <c r="L142" i="18"/>
  <c r="M143" i="18"/>
  <c r="U140" i="18" s="1"/>
  <c r="N143" i="18"/>
  <c r="P143" i="18"/>
  <c r="Y143" i="18" s="1"/>
  <c r="Q143" i="18"/>
  <c r="T60" i="18"/>
  <c r="V61" i="18"/>
  <c r="W61" i="18"/>
  <c r="X60" i="18"/>
  <c r="R366" i="18"/>
  <c r="H176" i="18"/>
  <c r="P175" i="18" s="1"/>
  <c r="Y175" i="18" s="1"/>
  <c r="L174" i="18"/>
  <c r="M175" i="18"/>
  <c r="U172" i="18" s="1"/>
  <c r="N175" i="18"/>
  <c r="Q175" i="18"/>
  <c r="H227" i="18"/>
  <c r="P226" i="18" s="1"/>
  <c r="L225" i="18"/>
  <c r="N226" i="18"/>
  <c r="M226" i="18"/>
  <c r="U223" i="18" s="1"/>
  <c r="Q226" i="18"/>
  <c r="P110" i="18"/>
  <c r="S367" i="18"/>
  <c r="N20" i="18"/>
  <c r="S20" i="18" s="1"/>
  <c r="T208" i="18"/>
  <c r="W209" i="18"/>
  <c r="V209" i="18"/>
  <c r="X208" i="18"/>
  <c r="H40" i="18"/>
  <c r="L38" i="18"/>
  <c r="M39" i="18"/>
  <c r="U36" i="18" s="1"/>
  <c r="N39" i="18"/>
  <c r="P39" i="18"/>
  <c r="Y39" i="18" s="1"/>
  <c r="Q39" i="18"/>
  <c r="R140" i="18"/>
  <c r="P126" i="18"/>
  <c r="R84" i="18"/>
  <c r="M20" i="18"/>
  <c r="L18" i="18"/>
  <c r="L19" i="18"/>
  <c r="X18" i="18" s="1"/>
  <c r="M19" i="18"/>
  <c r="U16" i="18" s="1"/>
  <c r="Q20" i="18"/>
  <c r="N19" i="18"/>
  <c r="S19" i="18" s="1"/>
  <c r="P19" i="18"/>
  <c r="Y19" i="18" s="1"/>
  <c r="Q19" i="18"/>
  <c r="H212" i="18"/>
  <c r="L210" i="18"/>
  <c r="M211" i="18"/>
  <c r="U208" i="18" s="1"/>
  <c r="Q211" i="18"/>
  <c r="N211" i="18"/>
  <c r="M8" i="6"/>
  <c r="M9" i="6"/>
  <c r="M10" i="6"/>
  <c r="M11" i="6"/>
  <c r="M12" i="6"/>
  <c r="M13" i="6"/>
  <c r="M14" i="6"/>
  <c r="M15" i="6"/>
  <c r="M7" i="6"/>
  <c r="J15" i="6"/>
  <c r="K15" i="6"/>
  <c r="N15" i="6"/>
  <c r="O15" i="6"/>
  <c r="P15" i="6"/>
  <c r="Y456" i="18" l="1"/>
  <c r="S455" i="18"/>
  <c r="R141" i="18"/>
  <c r="T155" i="18"/>
  <c r="V156" i="18"/>
  <c r="W156" i="18"/>
  <c r="X155" i="18"/>
  <c r="V188" i="18"/>
  <c r="T187" i="18"/>
  <c r="W188" i="18"/>
  <c r="X187" i="18"/>
  <c r="Y157" i="18"/>
  <c r="S156" i="18"/>
  <c r="Y455" i="18"/>
  <c r="S454" i="18"/>
  <c r="Y188" i="18"/>
  <c r="S187" i="18"/>
  <c r="H399" i="18"/>
  <c r="P398" i="18" s="1"/>
  <c r="R396" i="18"/>
  <c r="Q398" i="18"/>
  <c r="M398" i="18"/>
  <c r="L397" i="18"/>
  <c r="R155" i="18"/>
  <c r="P397" i="18"/>
  <c r="T454" i="18"/>
  <c r="V455" i="18"/>
  <c r="W455" i="18"/>
  <c r="X454" i="18"/>
  <c r="R187" i="18"/>
  <c r="W396" i="18"/>
  <c r="V396" i="18"/>
  <c r="T395" i="18"/>
  <c r="X395" i="18"/>
  <c r="Q457" i="18"/>
  <c r="L456" i="18"/>
  <c r="H458" i="18"/>
  <c r="M457" i="18"/>
  <c r="N457" i="18"/>
  <c r="R173" i="18"/>
  <c r="R209" i="18"/>
  <c r="N158" i="18"/>
  <c r="Q158" i="18"/>
  <c r="L157" i="18"/>
  <c r="M158" i="18"/>
  <c r="H159" i="18"/>
  <c r="H191" i="18"/>
  <c r="L189" i="18"/>
  <c r="N190" i="18"/>
  <c r="Q190" i="18"/>
  <c r="P190" i="18"/>
  <c r="M190" i="18"/>
  <c r="Y226" i="18"/>
  <c r="S225" i="18"/>
  <c r="T109" i="18"/>
  <c r="V110" i="18"/>
  <c r="W110" i="18"/>
  <c r="X109" i="18"/>
  <c r="S18" i="18"/>
  <c r="H113" i="18"/>
  <c r="L111" i="18"/>
  <c r="M112" i="18"/>
  <c r="U109" i="18" s="1"/>
  <c r="N112" i="18"/>
  <c r="Q112" i="18"/>
  <c r="T61" i="18"/>
  <c r="V62" i="18"/>
  <c r="W62" i="18"/>
  <c r="X61" i="18"/>
  <c r="H213" i="18"/>
  <c r="L211" i="18"/>
  <c r="M212" i="18"/>
  <c r="U209" i="18" s="1"/>
  <c r="N212" i="18"/>
  <c r="Q212" i="18"/>
  <c r="Y110" i="18"/>
  <c r="S109" i="18"/>
  <c r="R17" i="18"/>
  <c r="Y126" i="18"/>
  <c r="S125" i="18"/>
  <c r="R224" i="18"/>
  <c r="S38" i="18"/>
  <c r="H65" i="18"/>
  <c r="M64" i="18"/>
  <c r="U61" i="18" s="1"/>
  <c r="L63" i="18"/>
  <c r="Q64" i="18"/>
  <c r="N64" i="18"/>
  <c r="T85" i="18"/>
  <c r="V86" i="18"/>
  <c r="W86" i="18"/>
  <c r="X85" i="18"/>
  <c r="T209" i="18"/>
  <c r="V210" i="18"/>
  <c r="W210" i="18"/>
  <c r="X209" i="18"/>
  <c r="U19" i="18"/>
  <c r="X19" i="18"/>
  <c r="T19" i="18"/>
  <c r="T17" i="18"/>
  <c r="V18" i="18"/>
  <c r="W18" i="18"/>
  <c r="X17" i="18"/>
  <c r="T37" i="18"/>
  <c r="V38" i="18"/>
  <c r="W38" i="18"/>
  <c r="X37" i="18"/>
  <c r="T125" i="18"/>
  <c r="V126" i="18"/>
  <c r="W126" i="18"/>
  <c r="X125" i="18"/>
  <c r="Y86" i="18"/>
  <c r="S85" i="18"/>
  <c r="S368" i="18"/>
  <c r="H89" i="18"/>
  <c r="P88" i="18" s="1"/>
  <c r="L87" i="18"/>
  <c r="M88" i="18"/>
  <c r="U85" i="18" s="1"/>
  <c r="N88" i="18"/>
  <c r="Q88" i="18"/>
  <c r="R86" i="18"/>
  <c r="U20" i="18"/>
  <c r="X20" i="18"/>
  <c r="T20" i="18"/>
  <c r="H228" i="18"/>
  <c r="M227" i="18"/>
  <c r="U224" i="18" s="1"/>
  <c r="L226" i="18"/>
  <c r="N227" i="18"/>
  <c r="P227" i="18"/>
  <c r="Y227" i="18" s="1"/>
  <c r="Q227" i="18"/>
  <c r="H41" i="18"/>
  <c r="P40" i="18" s="1"/>
  <c r="L39" i="18"/>
  <c r="N40" i="18"/>
  <c r="M40" i="18"/>
  <c r="U37" i="18" s="1"/>
  <c r="Q40" i="18"/>
  <c r="R38" i="18"/>
  <c r="T141" i="18"/>
  <c r="V142" i="18"/>
  <c r="W142" i="18"/>
  <c r="X141" i="18"/>
  <c r="T367" i="18"/>
  <c r="V368" i="18"/>
  <c r="W368" i="18"/>
  <c r="X367" i="18"/>
  <c r="H145" i="18"/>
  <c r="L143" i="18"/>
  <c r="M144" i="18"/>
  <c r="U141" i="18" s="1"/>
  <c r="N144" i="18"/>
  <c r="Q144" i="18"/>
  <c r="P111" i="18"/>
  <c r="H129" i="18"/>
  <c r="P128" i="18" s="1"/>
  <c r="Y128" i="18" s="1"/>
  <c r="M128" i="18"/>
  <c r="U125" i="18" s="1"/>
  <c r="L127" i="18"/>
  <c r="N128" i="18"/>
  <c r="R126" i="18"/>
  <c r="Q128" i="18"/>
  <c r="H371" i="18"/>
  <c r="L369" i="18"/>
  <c r="N370" i="18"/>
  <c r="M370" i="18"/>
  <c r="U367" i="18" s="1"/>
  <c r="Q370" i="18"/>
  <c r="R61" i="18"/>
  <c r="R85" i="18"/>
  <c r="P211" i="18"/>
  <c r="N21" i="18"/>
  <c r="S21" i="18" s="1"/>
  <c r="R37" i="18"/>
  <c r="S226" i="18"/>
  <c r="T173" i="18"/>
  <c r="V174" i="18"/>
  <c r="W174" i="18"/>
  <c r="X173" i="18"/>
  <c r="Y62" i="18"/>
  <c r="S61" i="18"/>
  <c r="S174" i="18"/>
  <c r="P63" i="18"/>
  <c r="T18" i="18"/>
  <c r="V19" i="18"/>
  <c r="W19" i="18"/>
  <c r="N22" i="18"/>
  <c r="S22" i="18" s="1"/>
  <c r="U17" i="18"/>
  <c r="R18" i="18"/>
  <c r="R19" i="18"/>
  <c r="T224" i="18"/>
  <c r="V225" i="18"/>
  <c r="W225" i="18"/>
  <c r="X224" i="18"/>
  <c r="H177" i="18"/>
  <c r="P176" i="18" s="1"/>
  <c r="L175" i="18"/>
  <c r="M176" i="18"/>
  <c r="U173" i="18" s="1"/>
  <c r="N176" i="18"/>
  <c r="Q176" i="18"/>
  <c r="R367" i="18"/>
  <c r="P87" i="18"/>
  <c r="L15" i="6"/>
  <c r="P7" i="6"/>
  <c r="P8" i="6"/>
  <c r="P9" i="6"/>
  <c r="P10" i="6"/>
  <c r="P11" i="6"/>
  <c r="P12" i="6"/>
  <c r="P13" i="6"/>
  <c r="P14" i="6"/>
  <c r="Y40" i="18" l="1"/>
  <c r="S39" i="18"/>
  <c r="Y88" i="18"/>
  <c r="S87" i="18"/>
  <c r="Y398" i="18"/>
  <c r="S397" i="18"/>
  <c r="Y190" i="18"/>
  <c r="S189" i="18"/>
  <c r="W157" i="18"/>
  <c r="T156" i="18"/>
  <c r="X156" i="18"/>
  <c r="V157" i="18"/>
  <c r="T455" i="18"/>
  <c r="W456" i="18"/>
  <c r="V456" i="18"/>
  <c r="X455" i="18"/>
  <c r="U398" i="18"/>
  <c r="T188" i="18"/>
  <c r="V189" i="18"/>
  <c r="W189" i="18"/>
  <c r="X188" i="18"/>
  <c r="Y397" i="18"/>
  <c r="S396" i="18"/>
  <c r="Q399" i="18"/>
  <c r="P399" i="18"/>
  <c r="Q400" i="18"/>
  <c r="M400" i="18"/>
  <c r="M399" i="18"/>
  <c r="U396" i="18" s="1"/>
  <c r="L398" i="18"/>
  <c r="L399" i="18"/>
  <c r="R397" i="18"/>
  <c r="N399" i="18"/>
  <c r="S399" i="18" s="1"/>
  <c r="N401" i="18"/>
  <c r="S401" i="18" s="1"/>
  <c r="L190" i="18"/>
  <c r="Q191" i="18"/>
  <c r="H192" i="18"/>
  <c r="P191" i="18" s="1"/>
  <c r="N191" i="18"/>
  <c r="M191" i="18"/>
  <c r="R110" i="18"/>
  <c r="N178" i="18"/>
  <c r="S178" i="18" s="1"/>
  <c r="P158" i="18"/>
  <c r="Q159" i="18"/>
  <c r="R157" i="18"/>
  <c r="N159" i="18"/>
  <c r="H160" i="18"/>
  <c r="M159" i="18"/>
  <c r="U156" i="18" s="1"/>
  <c r="L158" i="18"/>
  <c r="U454" i="18"/>
  <c r="R455" i="18"/>
  <c r="T396" i="18"/>
  <c r="V397" i="18"/>
  <c r="W397" i="18"/>
  <c r="X396" i="18"/>
  <c r="U187" i="18"/>
  <c r="R188" i="18"/>
  <c r="U155" i="18"/>
  <c r="R156" i="18"/>
  <c r="Q458" i="18"/>
  <c r="N458" i="18"/>
  <c r="H459" i="18"/>
  <c r="L457" i="18"/>
  <c r="M458" i="18"/>
  <c r="U455" i="18" s="1"/>
  <c r="P457" i="18"/>
  <c r="R456" i="18"/>
  <c r="N400" i="18"/>
  <c r="S400" i="18" s="1"/>
  <c r="U395" i="18"/>
  <c r="Y176" i="18"/>
  <c r="S175" i="18"/>
  <c r="H372" i="18"/>
  <c r="L370" i="18"/>
  <c r="M371" i="18"/>
  <c r="U368" i="18" s="1"/>
  <c r="N371" i="18"/>
  <c r="Q371" i="18"/>
  <c r="T110" i="18"/>
  <c r="W111" i="18"/>
  <c r="V111" i="18"/>
  <c r="X110" i="18"/>
  <c r="L112" i="18"/>
  <c r="H114" i="18"/>
  <c r="N113" i="18"/>
  <c r="M113" i="18"/>
  <c r="U110" i="18" s="1"/>
  <c r="Q113" i="18"/>
  <c r="P370" i="18"/>
  <c r="L144" i="18"/>
  <c r="L145" i="18"/>
  <c r="M145" i="18"/>
  <c r="U142" i="18" s="1"/>
  <c r="M146" i="18"/>
  <c r="P145" i="18"/>
  <c r="Y145" i="18" s="1"/>
  <c r="Q145" i="18"/>
  <c r="N145" i="18"/>
  <c r="S145" i="18" s="1"/>
  <c r="Q146" i="18"/>
  <c r="R145" i="18"/>
  <c r="R143" i="18"/>
  <c r="T225" i="18"/>
  <c r="V226" i="18"/>
  <c r="W226" i="18"/>
  <c r="X225" i="18"/>
  <c r="Y111" i="18"/>
  <c r="S110" i="18"/>
  <c r="R368" i="18"/>
  <c r="R142" i="18"/>
  <c r="R62" i="18"/>
  <c r="T210" i="18"/>
  <c r="V211" i="18"/>
  <c r="W211" i="18"/>
  <c r="X210" i="18"/>
  <c r="S127" i="18"/>
  <c r="T142" i="18"/>
  <c r="W143" i="18"/>
  <c r="V143" i="18"/>
  <c r="X142" i="18"/>
  <c r="L64" i="18"/>
  <c r="H66" i="18"/>
  <c r="P65" i="18" s="1"/>
  <c r="M65" i="18"/>
  <c r="U62" i="18" s="1"/>
  <c r="N65" i="18"/>
  <c r="Q65" i="18"/>
  <c r="T174" i="18"/>
  <c r="W175" i="18"/>
  <c r="V175" i="18"/>
  <c r="X174" i="18"/>
  <c r="P144" i="18"/>
  <c r="H229" i="18"/>
  <c r="M228" i="18"/>
  <c r="U225" i="18" s="1"/>
  <c r="L227" i="18"/>
  <c r="N228" i="18"/>
  <c r="Q228" i="18"/>
  <c r="H214" i="18"/>
  <c r="P213" i="18" s="1"/>
  <c r="Y213" i="18" s="1"/>
  <c r="M213" i="18"/>
  <c r="U210" i="18" s="1"/>
  <c r="N213" i="18"/>
  <c r="N215" i="18"/>
  <c r="S215" i="18" s="1"/>
  <c r="L212" i="18"/>
  <c r="Q213" i="18"/>
  <c r="R211" i="18"/>
  <c r="Y211" i="18"/>
  <c r="S210" i="18"/>
  <c r="U144" i="18"/>
  <c r="X144" i="18"/>
  <c r="T86" i="18"/>
  <c r="V87" i="18"/>
  <c r="W87" i="18"/>
  <c r="X86" i="18"/>
  <c r="P112" i="18"/>
  <c r="Y87" i="18"/>
  <c r="S86" i="18"/>
  <c r="R174" i="18"/>
  <c r="N146" i="18"/>
  <c r="S146" i="18" s="1"/>
  <c r="T38" i="18"/>
  <c r="V39" i="18"/>
  <c r="W39" i="18"/>
  <c r="X38" i="18"/>
  <c r="R225" i="18"/>
  <c r="L88" i="18"/>
  <c r="H90" i="18"/>
  <c r="P89" i="18" s="1"/>
  <c r="M89" i="18"/>
  <c r="U86" i="18" s="1"/>
  <c r="N89" i="18"/>
  <c r="Q89" i="18"/>
  <c r="P64" i="18"/>
  <c r="R210" i="18"/>
  <c r="L176" i="18"/>
  <c r="L177" i="18"/>
  <c r="M177" i="18"/>
  <c r="U174" i="18" s="1"/>
  <c r="M178" i="18"/>
  <c r="N177" i="18"/>
  <c r="S177" i="18" s="1"/>
  <c r="Q178" i="18"/>
  <c r="P177" i="18"/>
  <c r="Y177" i="18" s="1"/>
  <c r="Q177" i="18"/>
  <c r="R177" i="18"/>
  <c r="T126" i="18"/>
  <c r="W127" i="18"/>
  <c r="V127" i="18"/>
  <c r="X126" i="18"/>
  <c r="U176" i="18"/>
  <c r="X176" i="18"/>
  <c r="Y63" i="18"/>
  <c r="S62" i="18"/>
  <c r="T368" i="18"/>
  <c r="V369" i="18"/>
  <c r="W369" i="18"/>
  <c r="X368" i="18"/>
  <c r="L128" i="18"/>
  <c r="H130" i="18"/>
  <c r="M129" i="18"/>
  <c r="U126" i="18" s="1"/>
  <c r="N129" i="18"/>
  <c r="Q129" i="18"/>
  <c r="S144" i="18"/>
  <c r="L40" i="18"/>
  <c r="H42" i="18"/>
  <c r="P41" i="18" s="1"/>
  <c r="Y41" i="18" s="1"/>
  <c r="M41" i="18"/>
  <c r="U38" i="18" s="1"/>
  <c r="N41" i="18"/>
  <c r="Q41" i="18"/>
  <c r="T62" i="18"/>
  <c r="W63" i="18"/>
  <c r="V63" i="18"/>
  <c r="X62" i="18"/>
  <c r="P212" i="18"/>
  <c r="J2" i="6"/>
  <c r="J3" i="6"/>
  <c r="J4" i="6"/>
  <c r="J5" i="6"/>
  <c r="J7" i="6"/>
  <c r="J8" i="6"/>
  <c r="J9" i="6"/>
  <c r="J10" i="6"/>
  <c r="J11" i="6"/>
  <c r="J12" i="6"/>
  <c r="J13" i="6"/>
  <c r="J14" i="6"/>
  <c r="J21" i="6"/>
  <c r="J22" i="6"/>
  <c r="J23" i="6"/>
  <c r="J24" i="6"/>
  <c r="J25" i="6"/>
  <c r="Y191" i="18" l="1"/>
  <c r="S190" i="18"/>
  <c r="Y89" i="18"/>
  <c r="S88" i="18"/>
  <c r="Q459" i="18"/>
  <c r="H460" i="18"/>
  <c r="L458" i="18"/>
  <c r="N459" i="18"/>
  <c r="M459" i="18"/>
  <c r="U456" i="18" s="1"/>
  <c r="P458" i="18"/>
  <c r="R457" i="18"/>
  <c r="M160" i="18"/>
  <c r="U157" i="18" s="1"/>
  <c r="L159" i="18"/>
  <c r="N160" i="18"/>
  <c r="Q160" i="18"/>
  <c r="R158" i="18"/>
  <c r="H161" i="18"/>
  <c r="S176" i="18"/>
  <c r="T398" i="18"/>
  <c r="W399" i="18"/>
  <c r="V399" i="18"/>
  <c r="L191" i="18"/>
  <c r="N192" i="18"/>
  <c r="Q192" i="18"/>
  <c r="H193" i="18"/>
  <c r="M192" i="18"/>
  <c r="U189" i="18" s="1"/>
  <c r="W398" i="18"/>
  <c r="V398" i="18"/>
  <c r="T397" i="18"/>
  <c r="X397" i="18"/>
  <c r="R226" i="18"/>
  <c r="Y158" i="18"/>
  <c r="S157" i="18"/>
  <c r="V190" i="18"/>
  <c r="W190" i="18"/>
  <c r="X189" i="18"/>
  <c r="T189" i="18"/>
  <c r="N402" i="18"/>
  <c r="S402" i="18" s="1"/>
  <c r="U397" i="18"/>
  <c r="R398" i="18"/>
  <c r="Y457" i="18"/>
  <c r="S456" i="18"/>
  <c r="P159" i="18"/>
  <c r="U400" i="18"/>
  <c r="T400" i="18"/>
  <c r="X400" i="18"/>
  <c r="N131" i="18"/>
  <c r="S131" i="18" s="1"/>
  <c r="R111" i="18"/>
  <c r="T157" i="18"/>
  <c r="V158" i="18"/>
  <c r="W158" i="18"/>
  <c r="X157" i="18"/>
  <c r="R399" i="18"/>
  <c r="Y399" i="18"/>
  <c r="S398" i="18"/>
  <c r="X398" i="18"/>
  <c r="R63" i="18"/>
  <c r="W457" i="18"/>
  <c r="V457" i="18"/>
  <c r="X456" i="18"/>
  <c r="T456" i="18"/>
  <c r="U188" i="18"/>
  <c r="R189" i="18"/>
  <c r="T399" i="18"/>
  <c r="X399" i="18"/>
  <c r="U399" i="18"/>
  <c r="Y65" i="18"/>
  <c r="S64" i="18"/>
  <c r="L129" i="18"/>
  <c r="L130" i="18"/>
  <c r="M131" i="18"/>
  <c r="N132" i="18"/>
  <c r="S132" i="18" s="1"/>
  <c r="M130" i="18"/>
  <c r="U127" i="18" s="1"/>
  <c r="N130" i="18"/>
  <c r="S130" i="18" s="1"/>
  <c r="Q130" i="18"/>
  <c r="Q131" i="18"/>
  <c r="R128" i="18"/>
  <c r="P130" i="18"/>
  <c r="Y130" i="18" s="1"/>
  <c r="P129" i="18"/>
  <c r="S40" i="18"/>
  <c r="L213" i="18"/>
  <c r="L214" i="18"/>
  <c r="X213" i="18" s="1"/>
  <c r="M214" i="18"/>
  <c r="U211" i="18" s="1"/>
  <c r="M215" i="18"/>
  <c r="N214" i="18"/>
  <c r="S214" i="18" s="1"/>
  <c r="P214" i="18"/>
  <c r="Y214" i="18" s="1"/>
  <c r="Q215" i="18"/>
  <c r="R212" i="18"/>
  <c r="Q214" i="18"/>
  <c r="H230" i="18"/>
  <c r="P229" i="18" s="1"/>
  <c r="Y229" i="18" s="1"/>
  <c r="M229" i="18"/>
  <c r="U226" i="18" s="1"/>
  <c r="L228" i="18"/>
  <c r="N229" i="18"/>
  <c r="Q229" i="18"/>
  <c r="U146" i="18"/>
  <c r="X146" i="18"/>
  <c r="T146" i="18"/>
  <c r="T143" i="18"/>
  <c r="W144" i="18"/>
  <c r="V144" i="18"/>
  <c r="X143" i="18"/>
  <c r="L113" i="18"/>
  <c r="L114" i="18"/>
  <c r="M114" i="18"/>
  <c r="U111" i="18" s="1"/>
  <c r="M115" i="18"/>
  <c r="N114" i="18"/>
  <c r="S114" i="18" s="1"/>
  <c r="P114" i="18"/>
  <c r="Y114" i="18" s="1"/>
  <c r="Q114" i="18"/>
  <c r="Q115" i="18"/>
  <c r="N179" i="18"/>
  <c r="S179" i="18" s="1"/>
  <c r="T145" i="18"/>
  <c r="U145" i="18"/>
  <c r="X145" i="18"/>
  <c r="S212" i="18"/>
  <c r="U178" i="18"/>
  <c r="X178" i="18"/>
  <c r="T178" i="18"/>
  <c r="Y112" i="18"/>
  <c r="S111" i="18"/>
  <c r="T111" i="18"/>
  <c r="V112" i="18"/>
  <c r="W112" i="18"/>
  <c r="X111" i="18"/>
  <c r="H43" i="18"/>
  <c r="P42" i="18" s="1"/>
  <c r="M42" i="18"/>
  <c r="U39" i="18" s="1"/>
  <c r="L41" i="18"/>
  <c r="N42" i="18"/>
  <c r="Q42" i="18"/>
  <c r="R40" i="18"/>
  <c r="Y64" i="18"/>
  <c r="S63" i="18"/>
  <c r="H91" i="18"/>
  <c r="L89" i="18"/>
  <c r="M90" i="18"/>
  <c r="U87" i="18" s="1"/>
  <c r="P90" i="18"/>
  <c r="Y90" i="18" s="1"/>
  <c r="Q90" i="18"/>
  <c r="N90" i="18"/>
  <c r="U213" i="18"/>
  <c r="P228" i="18"/>
  <c r="N147" i="18"/>
  <c r="S147" i="18" s="1"/>
  <c r="N115" i="18"/>
  <c r="S115" i="18" s="1"/>
  <c r="T369" i="18"/>
  <c r="V370" i="18"/>
  <c r="W370" i="18"/>
  <c r="X369" i="18"/>
  <c r="Y144" i="18"/>
  <c r="S143" i="18"/>
  <c r="Y370" i="18"/>
  <c r="S369" i="18"/>
  <c r="V40" i="18"/>
  <c r="T39" i="18"/>
  <c r="W40" i="18"/>
  <c r="X39" i="18"/>
  <c r="N180" i="18"/>
  <c r="S180" i="18" s="1"/>
  <c r="U175" i="18"/>
  <c r="R176" i="18"/>
  <c r="T87" i="18"/>
  <c r="V88" i="18"/>
  <c r="W88" i="18"/>
  <c r="X87" i="18"/>
  <c r="T211" i="18"/>
  <c r="V212" i="18"/>
  <c r="W212" i="18"/>
  <c r="X211" i="18"/>
  <c r="P113" i="18"/>
  <c r="H373" i="18"/>
  <c r="N372" i="18"/>
  <c r="L371" i="18"/>
  <c r="Q372" i="18"/>
  <c r="M372" i="18"/>
  <c r="U369" i="18" s="1"/>
  <c r="P372" i="18"/>
  <c r="Y372" i="18" s="1"/>
  <c r="U129" i="18"/>
  <c r="X129" i="18"/>
  <c r="R175" i="18"/>
  <c r="N148" i="18"/>
  <c r="S148" i="18" s="1"/>
  <c r="U143" i="18"/>
  <c r="R144" i="18"/>
  <c r="R127" i="18"/>
  <c r="T176" i="18"/>
  <c r="V177" i="18"/>
  <c r="W177" i="18"/>
  <c r="R87" i="18"/>
  <c r="S213" i="18"/>
  <c r="T226" i="18"/>
  <c r="V227" i="18"/>
  <c r="W227" i="18"/>
  <c r="X226" i="18"/>
  <c r="H67" i="18"/>
  <c r="P66" i="18" s="1"/>
  <c r="Y66" i="18" s="1"/>
  <c r="L65" i="18"/>
  <c r="M66" i="18"/>
  <c r="U63" i="18" s="1"/>
  <c r="Q66" i="18"/>
  <c r="N66" i="18"/>
  <c r="P371" i="18"/>
  <c r="U113" i="18"/>
  <c r="X113" i="18"/>
  <c r="Y212" i="18"/>
  <c r="S211" i="18"/>
  <c r="T127" i="18"/>
  <c r="W128" i="18"/>
  <c r="V128" i="18"/>
  <c r="X127" i="18"/>
  <c r="R39" i="18"/>
  <c r="T177" i="18"/>
  <c r="U177" i="18"/>
  <c r="X177" i="18"/>
  <c r="T175" i="18"/>
  <c r="V176" i="18"/>
  <c r="W176" i="18"/>
  <c r="X175" i="18"/>
  <c r="T63" i="18"/>
  <c r="W64" i="18"/>
  <c r="V64" i="18"/>
  <c r="X63" i="18"/>
  <c r="T144" i="18"/>
  <c r="W145" i="18"/>
  <c r="V145" i="18"/>
  <c r="S113" i="18"/>
  <c r="R369" i="18"/>
  <c r="N7" i="6"/>
  <c r="N8" i="6"/>
  <c r="N9" i="6"/>
  <c r="N10" i="6"/>
  <c r="N11" i="6"/>
  <c r="N12" i="6"/>
  <c r="O7" i="6"/>
  <c r="O8" i="6"/>
  <c r="O9" i="6"/>
  <c r="O10" i="6"/>
  <c r="O11" i="6"/>
  <c r="O12" i="6"/>
  <c r="O13" i="6"/>
  <c r="O14" i="6"/>
  <c r="N13" i="6"/>
  <c r="N14" i="6"/>
  <c r="J18" i="6"/>
  <c r="Y42" i="18" l="1"/>
  <c r="S41" i="18"/>
  <c r="T457" i="18"/>
  <c r="V458" i="18"/>
  <c r="W458" i="18"/>
  <c r="X457" i="18"/>
  <c r="T190" i="18"/>
  <c r="W191" i="18"/>
  <c r="V191" i="18"/>
  <c r="X190" i="18"/>
  <c r="M460" i="18"/>
  <c r="U457" i="18" s="1"/>
  <c r="Q460" i="18"/>
  <c r="R458" i="18"/>
  <c r="H461" i="18"/>
  <c r="P460" i="18" s="1"/>
  <c r="L459" i="18"/>
  <c r="P459" i="18"/>
  <c r="N460" i="18"/>
  <c r="T158" i="18"/>
  <c r="V159" i="18"/>
  <c r="W159" i="18"/>
  <c r="X158" i="18"/>
  <c r="Y159" i="18"/>
  <c r="S158" i="18"/>
  <c r="R227" i="18"/>
  <c r="L192" i="18"/>
  <c r="P192" i="18"/>
  <c r="H194" i="18"/>
  <c r="M193" i="18"/>
  <c r="U190" i="18" s="1"/>
  <c r="Q193" i="18"/>
  <c r="N193" i="18"/>
  <c r="Y458" i="18"/>
  <c r="S457" i="18"/>
  <c r="R88" i="18"/>
  <c r="N216" i="18"/>
  <c r="S216" i="18" s="1"/>
  <c r="R190" i="18"/>
  <c r="H162" i="18"/>
  <c r="P160" i="18"/>
  <c r="M161" i="18"/>
  <c r="U158" i="18" s="1"/>
  <c r="N163" i="18"/>
  <c r="S163" i="18" s="1"/>
  <c r="N161" i="18"/>
  <c r="Q161" i="18"/>
  <c r="U161" i="18" s="1"/>
  <c r="R159" i="18"/>
  <c r="L160" i="18"/>
  <c r="R214" i="18"/>
  <c r="Y371" i="18"/>
  <c r="S370" i="18"/>
  <c r="H92" i="18"/>
  <c r="P91" i="18" s="1"/>
  <c r="L90" i="18"/>
  <c r="N91" i="18"/>
  <c r="M91" i="18"/>
  <c r="U88" i="18" s="1"/>
  <c r="Q91" i="18"/>
  <c r="U214" i="18"/>
  <c r="X214" i="18"/>
  <c r="T214" i="18"/>
  <c r="N117" i="18"/>
  <c r="S117" i="18" s="1"/>
  <c r="U112" i="18"/>
  <c r="R113" i="18"/>
  <c r="T212" i="18"/>
  <c r="V213" i="18"/>
  <c r="W213" i="18"/>
  <c r="X212" i="18"/>
  <c r="T129" i="18"/>
  <c r="V130" i="18"/>
  <c r="W130" i="18"/>
  <c r="T213" i="18"/>
  <c r="V214" i="18"/>
  <c r="W214" i="18"/>
  <c r="V41" i="18"/>
  <c r="T40" i="18"/>
  <c r="W41" i="18"/>
  <c r="X40" i="18"/>
  <c r="S65" i="18"/>
  <c r="R112" i="18"/>
  <c r="T113" i="18"/>
  <c r="V114" i="18"/>
  <c r="W114" i="18"/>
  <c r="U215" i="18"/>
  <c r="X215" i="18"/>
  <c r="T215" i="18"/>
  <c r="U131" i="18"/>
  <c r="X131" i="18"/>
  <c r="T131" i="18"/>
  <c r="T128" i="18"/>
  <c r="W129" i="18"/>
  <c r="V129" i="18"/>
  <c r="X128" i="18"/>
  <c r="T370" i="18"/>
  <c r="V371" i="18"/>
  <c r="W371" i="18"/>
  <c r="X370" i="18"/>
  <c r="H68" i="18"/>
  <c r="L66" i="18"/>
  <c r="N67" i="18"/>
  <c r="M67" i="18"/>
  <c r="U64" i="18" s="1"/>
  <c r="Q67" i="18"/>
  <c r="H374" i="18"/>
  <c r="M373" i="18"/>
  <c r="U370" i="18" s="1"/>
  <c r="L372" i="18"/>
  <c r="P373" i="18"/>
  <c r="Y373" i="18" s="1"/>
  <c r="N373" i="18"/>
  <c r="Q373" i="18"/>
  <c r="H44" i="18"/>
  <c r="M43" i="18"/>
  <c r="U40" i="18" s="1"/>
  <c r="L42" i="18"/>
  <c r="N43" i="18"/>
  <c r="Q43" i="18"/>
  <c r="U115" i="18"/>
  <c r="X115" i="18"/>
  <c r="T115" i="18"/>
  <c r="N116" i="18"/>
  <c r="S116" i="18" s="1"/>
  <c r="Y129" i="18"/>
  <c r="S128" i="18"/>
  <c r="R130" i="18"/>
  <c r="R64" i="18"/>
  <c r="Y113" i="18"/>
  <c r="S112" i="18"/>
  <c r="S371" i="18"/>
  <c r="S129" i="18"/>
  <c r="T114" i="18"/>
  <c r="U114" i="18"/>
  <c r="X114" i="18"/>
  <c r="T112" i="18"/>
  <c r="V113" i="18"/>
  <c r="W113" i="18"/>
  <c r="X112" i="18"/>
  <c r="T227" i="18"/>
  <c r="W228" i="18"/>
  <c r="V228" i="18"/>
  <c r="X227" i="18"/>
  <c r="U130" i="18"/>
  <c r="X130" i="18"/>
  <c r="T130" i="18"/>
  <c r="N133" i="18"/>
  <c r="S133" i="18" s="1"/>
  <c r="R129" i="18"/>
  <c r="U128" i="18"/>
  <c r="R114" i="18"/>
  <c r="W65" i="18"/>
  <c r="V65" i="18"/>
  <c r="T64" i="18"/>
  <c r="X64" i="18"/>
  <c r="S228" i="18"/>
  <c r="R370" i="18"/>
  <c r="Y228" i="18"/>
  <c r="S227" i="18"/>
  <c r="T88" i="18"/>
  <c r="V89" i="18"/>
  <c r="W89" i="18"/>
  <c r="X88" i="18"/>
  <c r="S89" i="18"/>
  <c r="H231" i="18"/>
  <c r="P230" i="18" s="1"/>
  <c r="L229" i="18"/>
  <c r="M230" i="18"/>
  <c r="U227" i="18" s="1"/>
  <c r="N230" i="18"/>
  <c r="Q230" i="18"/>
  <c r="R228" i="18"/>
  <c r="N217" i="18"/>
  <c r="S217" i="18" s="1"/>
  <c r="U212" i="18"/>
  <c r="R213" i="18"/>
  <c r="K7" i="6"/>
  <c r="K8" i="6"/>
  <c r="K9" i="6"/>
  <c r="K10" i="6"/>
  <c r="K11" i="6"/>
  <c r="K12" i="6"/>
  <c r="K13" i="6"/>
  <c r="K14" i="6"/>
  <c r="Y460" i="18" l="1"/>
  <c r="S459" i="18"/>
  <c r="H195" i="18"/>
  <c r="L193" i="18"/>
  <c r="M194" i="18"/>
  <c r="U191" i="18" s="1"/>
  <c r="N194" i="18"/>
  <c r="Q194" i="18"/>
  <c r="V160" i="18"/>
  <c r="W160" i="18"/>
  <c r="X159" i="18"/>
  <c r="T159" i="18"/>
  <c r="S161" i="18"/>
  <c r="Y192" i="18"/>
  <c r="S191" i="18"/>
  <c r="H462" i="18"/>
  <c r="M461" i="18"/>
  <c r="U458" i="18" s="1"/>
  <c r="P461" i="18"/>
  <c r="N461" i="18"/>
  <c r="L460" i="18"/>
  <c r="Q461" i="18"/>
  <c r="P161" i="18"/>
  <c r="T191" i="18"/>
  <c r="W192" i="18"/>
  <c r="V192" i="18"/>
  <c r="X191" i="18"/>
  <c r="R191" i="18"/>
  <c r="P193" i="18"/>
  <c r="Y459" i="18"/>
  <c r="S458" i="18"/>
  <c r="N162" i="18"/>
  <c r="S162" i="18" s="1"/>
  <c r="P162" i="18"/>
  <c r="Y162" i="18" s="1"/>
  <c r="Q163" i="18"/>
  <c r="Q162" i="18"/>
  <c r="L161" i="18"/>
  <c r="L162" i="18"/>
  <c r="M163" i="18"/>
  <c r="M162" i="18"/>
  <c r="U159" i="18" s="1"/>
  <c r="S159" i="18"/>
  <c r="Y160" i="18"/>
  <c r="T458" i="18"/>
  <c r="V459" i="18"/>
  <c r="W459" i="18"/>
  <c r="X458" i="18"/>
  <c r="Y91" i="18"/>
  <c r="S90" i="18"/>
  <c r="Y230" i="18"/>
  <c r="S229" i="18"/>
  <c r="H45" i="18"/>
  <c r="P44" i="18" s="1"/>
  <c r="L43" i="18"/>
  <c r="N44" i="18"/>
  <c r="M44" i="18"/>
  <c r="U41" i="18" s="1"/>
  <c r="Q44" i="18"/>
  <c r="R42" i="18"/>
  <c r="T65" i="18"/>
  <c r="V66" i="18"/>
  <c r="W66" i="18"/>
  <c r="X65" i="18"/>
  <c r="T89" i="18"/>
  <c r="V90" i="18"/>
  <c r="W90" i="18"/>
  <c r="X89" i="18"/>
  <c r="R41" i="18"/>
  <c r="S372" i="18"/>
  <c r="H93" i="18"/>
  <c r="L91" i="18"/>
  <c r="N92" i="18"/>
  <c r="M92" i="18"/>
  <c r="U89" i="18" s="1"/>
  <c r="Q92" i="18"/>
  <c r="T371" i="18"/>
  <c r="V372" i="18"/>
  <c r="W372" i="18"/>
  <c r="X371" i="18"/>
  <c r="R65" i="18"/>
  <c r="P43" i="18"/>
  <c r="H69" i="18"/>
  <c r="L67" i="18"/>
  <c r="N68" i="18"/>
  <c r="M68" i="18"/>
  <c r="U65" i="18" s="1"/>
  <c r="Q68" i="18"/>
  <c r="R66" i="18"/>
  <c r="V229" i="18"/>
  <c r="W229" i="18"/>
  <c r="T228" i="18"/>
  <c r="X228" i="18"/>
  <c r="H375" i="18"/>
  <c r="L373" i="18"/>
  <c r="M374" i="18"/>
  <c r="U371" i="18" s="1"/>
  <c r="N374" i="18"/>
  <c r="Q374" i="18"/>
  <c r="P67" i="18"/>
  <c r="R89" i="18"/>
  <c r="H232" i="18"/>
  <c r="L230" i="18"/>
  <c r="M231" i="18"/>
  <c r="U228" i="18" s="1"/>
  <c r="N231" i="18"/>
  <c r="Q231" i="18"/>
  <c r="P231" i="18"/>
  <c r="Y231" i="18" s="1"/>
  <c r="T41" i="18"/>
  <c r="V42" i="18"/>
  <c r="W42" i="18"/>
  <c r="X41" i="18"/>
  <c r="R371" i="18"/>
  <c r="L14" i="6"/>
  <c r="I1" i="6"/>
  <c r="Y44" i="18" l="1"/>
  <c r="S43" i="18"/>
  <c r="X161" i="18"/>
  <c r="V162" i="18"/>
  <c r="W162" i="18"/>
  <c r="T161" i="18"/>
  <c r="Y193" i="18"/>
  <c r="S192" i="18"/>
  <c r="W460" i="18"/>
  <c r="X459" i="18"/>
  <c r="V460" i="18"/>
  <c r="T459" i="18"/>
  <c r="W161" i="18"/>
  <c r="T160" i="18"/>
  <c r="V161" i="18"/>
  <c r="X160" i="18"/>
  <c r="T192" i="18"/>
  <c r="W193" i="18"/>
  <c r="X192" i="18"/>
  <c r="V193" i="18"/>
  <c r="X162" i="18"/>
  <c r="U162" i="18"/>
  <c r="T162" i="18"/>
  <c r="Y461" i="18"/>
  <c r="S460" i="18"/>
  <c r="H196" i="18"/>
  <c r="Q195" i="18"/>
  <c r="N195" i="18"/>
  <c r="L194" i="18"/>
  <c r="M195" i="18"/>
  <c r="P195" i="18"/>
  <c r="U163" i="18"/>
  <c r="X163" i="18"/>
  <c r="T163" i="18"/>
  <c r="R192" i="18"/>
  <c r="M462" i="18"/>
  <c r="N462" i="18"/>
  <c r="Q462" i="18"/>
  <c r="H463" i="18"/>
  <c r="L461" i="18"/>
  <c r="N164" i="18"/>
  <c r="S164" i="18" s="1"/>
  <c r="R160" i="18"/>
  <c r="R459" i="18"/>
  <c r="P194" i="18"/>
  <c r="R162" i="18"/>
  <c r="R90" i="18"/>
  <c r="Y161" i="18"/>
  <c r="S160" i="18"/>
  <c r="R229" i="18"/>
  <c r="N165" i="18"/>
  <c r="S165" i="18" s="1"/>
  <c r="R161" i="18"/>
  <c r="U160" i="18"/>
  <c r="H376" i="18"/>
  <c r="L374" i="18"/>
  <c r="M375" i="18"/>
  <c r="U372" i="18" s="1"/>
  <c r="P375" i="18"/>
  <c r="Y375" i="18" s="1"/>
  <c r="N375" i="18"/>
  <c r="Q375" i="18"/>
  <c r="H94" i="18"/>
  <c r="L92" i="18"/>
  <c r="M93" i="18"/>
  <c r="U90" i="18" s="1"/>
  <c r="R91" i="18"/>
  <c r="Q93" i="18"/>
  <c r="N93" i="18"/>
  <c r="Y67" i="18"/>
  <c r="S66" i="18"/>
  <c r="T66" i="18"/>
  <c r="V67" i="18"/>
  <c r="W67" i="18"/>
  <c r="X66" i="18"/>
  <c r="H70" i="18"/>
  <c r="L68" i="18"/>
  <c r="M69" i="18"/>
  <c r="U66" i="18" s="1"/>
  <c r="Q69" i="18"/>
  <c r="N69" i="18"/>
  <c r="R372" i="18"/>
  <c r="P92" i="18"/>
  <c r="P374" i="18"/>
  <c r="S374" i="18"/>
  <c r="P68" i="18"/>
  <c r="T229" i="18"/>
  <c r="V230" i="18"/>
  <c r="W230" i="18"/>
  <c r="X229" i="18"/>
  <c r="Y43" i="18"/>
  <c r="S42" i="18"/>
  <c r="T42" i="18"/>
  <c r="V43" i="18"/>
  <c r="W43" i="18"/>
  <c r="X42" i="18"/>
  <c r="H233" i="18"/>
  <c r="L231" i="18"/>
  <c r="M232" i="18"/>
  <c r="U229" i="18" s="1"/>
  <c r="N232" i="18"/>
  <c r="Q232" i="18"/>
  <c r="R230" i="18"/>
  <c r="T372" i="18"/>
  <c r="V373" i="18"/>
  <c r="W373" i="18"/>
  <c r="X372" i="18"/>
  <c r="S230" i="18"/>
  <c r="T90" i="18"/>
  <c r="W91" i="18"/>
  <c r="V91" i="18"/>
  <c r="X90" i="18"/>
  <c r="H46" i="18"/>
  <c r="L44" i="18"/>
  <c r="M45" i="18"/>
  <c r="U42" i="18" s="1"/>
  <c r="N45" i="18"/>
  <c r="R43" i="18"/>
  <c r="P45" i="18"/>
  <c r="Y45" i="18" s="1"/>
  <c r="Q45" i="18"/>
  <c r="L13" i="6"/>
  <c r="L7" i="6"/>
  <c r="L10" i="6"/>
  <c r="L12" i="6"/>
  <c r="L11" i="6"/>
  <c r="L9" i="6"/>
  <c r="L8" i="6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2" i="2"/>
  <c r="X460" i="18" l="1"/>
  <c r="V461" i="18"/>
  <c r="T460" i="18"/>
  <c r="W461" i="18"/>
  <c r="H464" i="18"/>
  <c r="L462" i="18"/>
  <c r="N463" i="18"/>
  <c r="M463" i="18"/>
  <c r="Q463" i="18"/>
  <c r="P462" i="18"/>
  <c r="Y195" i="18"/>
  <c r="S194" i="18"/>
  <c r="U192" i="18"/>
  <c r="R193" i="18"/>
  <c r="T193" i="18"/>
  <c r="V194" i="18"/>
  <c r="W194" i="18"/>
  <c r="X193" i="18"/>
  <c r="Y194" i="18"/>
  <c r="S193" i="18"/>
  <c r="U459" i="18"/>
  <c r="R460" i="18"/>
  <c r="Q196" i="18"/>
  <c r="R194" i="18"/>
  <c r="H197" i="18"/>
  <c r="L195" i="18"/>
  <c r="N196" i="18"/>
  <c r="M196" i="18"/>
  <c r="U193" i="18" s="1"/>
  <c r="Y68" i="18"/>
  <c r="S67" i="18"/>
  <c r="Y92" i="18"/>
  <c r="S91" i="18"/>
  <c r="H95" i="18"/>
  <c r="P94" i="18" s="1"/>
  <c r="M94" i="18"/>
  <c r="U91" i="18" s="1"/>
  <c r="N94" i="18"/>
  <c r="L93" i="18"/>
  <c r="Q94" i="18"/>
  <c r="H234" i="18"/>
  <c r="L232" i="18"/>
  <c r="M233" i="18"/>
  <c r="U230" i="18" s="1"/>
  <c r="N233" i="18"/>
  <c r="Q233" i="18"/>
  <c r="V68" i="18"/>
  <c r="T67" i="18"/>
  <c r="W68" i="18"/>
  <c r="X67" i="18"/>
  <c r="R373" i="18"/>
  <c r="S44" i="18"/>
  <c r="H71" i="18"/>
  <c r="M70" i="18"/>
  <c r="U67" i="18" s="1"/>
  <c r="L69" i="18"/>
  <c r="N70" i="18"/>
  <c r="P70" i="18"/>
  <c r="Y70" i="18" s="1"/>
  <c r="Q70" i="18"/>
  <c r="P232" i="18"/>
  <c r="Y374" i="18"/>
  <c r="S373" i="18"/>
  <c r="T43" i="18"/>
  <c r="V44" i="18"/>
  <c r="W44" i="18"/>
  <c r="X43" i="18"/>
  <c r="P69" i="18"/>
  <c r="P93" i="18"/>
  <c r="H47" i="18"/>
  <c r="L45" i="18"/>
  <c r="M46" i="18"/>
  <c r="U43" i="18" s="1"/>
  <c r="P46" i="18"/>
  <c r="Y46" i="18" s="1"/>
  <c r="N46" i="18"/>
  <c r="Q46" i="18"/>
  <c r="R67" i="18"/>
  <c r="T373" i="18"/>
  <c r="V374" i="18"/>
  <c r="W374" i="18"/>
  <c r="X373" i="18"/>
  <c r="T230" i="18"/>
  <c r="V231" i="18"/>
  <c r="W231" i="18"/>
  <c r="X230" i="18"/>
  <c r="S69" i="18"/>
  <c r="T91" i="18"/>
  <c r="V92" i="18"/>
  <c r="W92" i="18"/>
  <c r="X91" i="18"/>
  <c r="H377" i="18"/>
  <c r="P376" i="18" s="1"/>
  <c r="L375" i="18"/>
  <c r="M376" i="18"/>
  <c r="U373" i="18" s="1"/>
  <c r="N376" i="18"/>
  <c r="Q376" i="18"/>
  <c r="R374" i="18"/>
  <c r="Y94" i="18" l="1"/>
  <c r="S93" i="18"/>
  <c r="U460" i="18"/>
  <c r="R461" i="18"/>
  <c r="W462" i="18"/>
  <c r="X461" i="18"/>
  <c r="T461" i="18"/>
  <c r="V462" i="18"/>
  <c r="N464" i="18"/>
  <c r="M464" i="18"/>
  <c r="Q464" i="18"/>
  <c r="P463" i="18"/>
  <c r="H465" i="18"/>
  <c r="L463" i="18"/>
  <c r="R44" i="18"/>
  <c r="W195" i="18"/>
  <c r="T194" i="18"/>
  <c r="V195" i="18"/>
  <c r="X194" i="18"/>
  <c r="Y462" i="18"/>
  <c r="S461" i="18"/>
  <c r="Q197" i="18"/>
  <c r="P196" i="18"/>
  <c r="H198" i="18"/>
  <c r="L196" i="18"/>
  <c r="M197" i="18"/>
  <c r="N197" i="18"/>
  <c r="P197" i="18"/>
  <c r="Y197" i="18" s="1"/>
  <c r="Y376" i="18"/>
  <c r="S375" i="18"/>
  <c r="R92" i="18"/>
  <c r="T374" i="18"/>
  <c r="W375" i="18"/>
  <c r="V375" i="18"/>
  <c r="X374" i="18"/>
  <c r="Y232" i="18"/>
  <c r="S231" i="18"/>
  <c r="R68" i="18"/>
  <c r="R231" i="18"/>
  <c r="H235" i="18"/>
  <c r="P234" i="18" s="1"/>
  <c r="L233" i="18"/>
  <c r="M234" i="18"/>
  <c r="U231" i="18" s="1"/>
  <c r="N234" i="18"/>
  <c r="Q234" i="18"/>
  <c r="R232" i="18"/>
  <c r="T44" i="18"/>
  <c r="V45" i="18"/>
  <c r="W45" i="18"/>
  <c r="X44" i="18"/>
  <c r="S45" i="18"/>
  <c r="V93" i="18"/>
  <c r="W93" i="18"/>
  <c r="T92" i="18"/>
  <c r="X92" i="18"/>
  <c r="H48" i="18"/>
  <c r="L46" i="18"/>
  <c r="M47" i="18"/>
  <c r="U44" i="18" s="1"/>
  <c r="N47" i="18"/>
  <c r="P47" i="18"/>
  <c r="Y47" i="18" s="1"/>
  <c r="Q47" i="18"/>
  <c r="P233" i="18"/>
  <c r="Y93" i="18"/>
  <c r="S92" i="18"/>
  <c r="T68" i="18"/>
  <c r="V69" i="18"/>
  <c r="W69" i="18"/>
  <c r="X68" i="18"/>
  <c r="H378" i="18"/>
  <c r="M377" i="18"/>
  <c r="U374" i="18" s="1"/>
  <c r="N377" i="18"/>
  <c r="Q377" i="18"/>
  <c r="P377" i="18"/>
  <c r="Y377" i="18" s="1"/>
  <c r="L376" i="18"/>
  <c r="Y69" i="18"/>
  <c r="S68" i="18"/>
  <c r="H72" i="18"/>
  <c r="L70" i="18"/>
  <c r="M71" i="18"/>
  <c r="U68" i="18" s="1"/>
  <c r="N71" i="18"/>
  <c r="Q71" i="18"/>
  <c r="V232" i="18"/>
  <c r="W232" i="18"/>
  <c r="T231" i="18"/>
  <c r="X231" i="18"/>
  <c r="H96" i="18"/>
  <c r="P95" i="18" s="1"/>
  <c r="Y95" i="18" s="1"/>
  <c r="M95" i="18"/>
  <c r="U92" i="18" s="1"/>
  <c r="L94" i="18"/>
  <c r="Q95" i="18"/>
  <c r="N95" i="18"/>
  <c r="Y196" i="18" l="1"/>
  <c r="S195" i="18"/>
  <c r="S196" i="18"/>
  <c r="T462" i="18"/>
  <c r="W463" i="18"/>
  <c r="V463" i="18"/>
  <c r="X462" i="18"/>
  <c r="P464" i="18"/>
  <c r="H466" i="18"/>
  <c r="L464" i="18"/>
  <c r="M465" i="18"/>
  <c r="U462" i="18" s="1"/>
  <c r="N465" i="18"/>
  <c r="P465" i="18"/>
  <c r="Q465" i="18"/>
  <c r="Y463" i="18"/>
  <c r="S462" i="18"/>
  <c r="W196" i="18"/>
  <c r="X195" i="18"/>
  <c r="V196" i="18"/>
  <c r="T195" i="18"/>
  <c r="U461" i="18"/>
  <c r="R462" i="18"/>
  <c r="U194" i="18"/>
  <c r="R195" i="18"/>
  <c r="H199" i="18"/>
  <c r="L197" i="18"/>
  <c r="M198" i="18"/>
  <c r="Q198" i="18"/>
  <c r="U198" i="18" s="1"/>
  <c r="N198" i="18"/>
  <c r="Y234" i="18"/>
  <c r="S233" i="18"/>
  <c r="T375" i="18"/>
  <c r="W376" i="18"/>
  <c r="V376" i="18"/>
  <c r="X375" i="18"/>
  <c r="H73" i="18"/>
  <c r="L71" i="18"/>
  <c r="N72" i="18"/>
  <c r="P72" i="18"/>
  <c r="Y72" i="18" s="1"/>
  <c r="M72" i="18"/>
  <c r="U69" i="18" s="1"/>
  <c r="Q72" i="18"/>
  <c r="T93" i="18"/>
  <c r="V94" i="18"/>
  <c r="W94" i="18"/>
  <c r="X93" i="18"/>
  <c r="R69" i="18"/>
  <c r="T45" i="18"/>
  <c r="V46" i="18"/>
  <c r="W46" i="18"/>
  <c r="X45" i="18"/>
  <c r="Y233" i="18"/>
  <c r="S232" i="18"/>
  <c r="H49" i="18"/>
  <c r="L47" i="18"/>
  <c r="M48" i="18"/>
  <c r="U45" i="18" s="1"/>
  <c r="N48" i="18"/>
  <c r="P48" i="18"/>
  <c r="Y48" i="18" s="1"/>
  <c r="Q48" i="18"/>
  <c r="R46" i="18"/>
  <c r="P71" i="18"/>
  <c r="H379" i="18"/>
  <c r="M378" i="18"/>
  <c r="U375" i="18" s="1"/>
  <c r="L377" i="18"/>
  <c r="N378" i="18"/>
  <c r="Q378" i="18"/>
  <c r="P378" i="18"/>
  <c r="Y378" i="18" s="1"/>
  <c r="S376" i="18"/>
  <c r="S46" i="18"/>
  <c r="H236" i="18"/>
  <c r="P235" i="18" s="1"/>
  <c r="Y235" i="18" s="1"/>
  <c r="L234" i="18"/>
  <c r="M235" i="18"/>
  <c r="U232" i="18" s="1"/>
  <c r="N235" i="18"/>
  <c r="Q235" i="18"/>
  <c r="H97" i="18"/>
  <c r="M96" i="18"/>
  <c r="U93" i="18" s="1"/>
  <c r="N96" i="18"/>
  <c r="L95" i="18"/>
  <c r="P96" i="18"/>
  <c r="Y96" i="18" s="1"/>
  <c r="Q96" i="18"/>
  <c r="R93" i="18"/>
  <c r="T69" i="18"/>
  <c r="V70" i="18"/>
  <c r="W70" i="18"/>
  <c r="X69" i="18"/>
  <c r="R375" i="18"/>
  <c r="S94" i="18"/>
  <c r="R45" i="18"/>
  <c r="V233" i="18"/>
  <c r="T232" i="18"/>
  <c r="W233" i="18"/>
  <c r="X232" i="18"/>
  <c r="R94" i="18" l="1"/>
  <c r="R376" i="18"/>
  <c r="R463" i="18"/>
  <c r="R70" i="18"/>
  <c r="Y465" i="18"/>
  <c r="S464" i="18"/>
  <c r="S47" i="18"/>
  <c r="U195" i="18"/>
  <c r="R196" i="18"/>
  <c r="N200" i="18"/>
  <c r="S200" i="18" s="1"/>
  <c r="X463" i="18"/>
  <c r="V464" i="18"/>
  <c r="W464" i="18"/>
  <c r="T463" i="18"/>
  <c r="L198" i="18"/>
  <c r="P198" i="18"/>
  <c r="M200" i="18"/>
  <c r="L199" i="18"/>
  <c r="N199" i="18"/>
  <c r="S199" i="18" s="1"/>
  <c r="P199" i="18"/>
  <c r="Y199" i="18" s="1"/>
  <c r="M199" i="18"/>
  <c r="Q200" i="18"/>
  <c r="Q199" i="18"/>
  <c r="L465" i="18"/>
  <c r="M466" i="18"/>
  <c r="N466" i="18"/>
  <c r="Q466" i="18"/>
  <c r="H467" i="18"/>
  <c r="W197" i="18"/>
  <c r="X196" i="18"/>
  <c r="T196" i="18"/>
  <c r="V197" i="18"/>
  <c r="S71" i="18"/>
  <c r="Y464" i="18"/>
  <c r="S463" i="18"/>
  <c r="Y71" i="18"/>
  <c r="S70" i="18"/>
  <c r="T46" i="18"/>
  <c r="W47" i="18"/>
  <c r="V47" i="18"/>
  <c r="X46" i="18"/>
  <c r="S377" i="18"/>
  <c r="T70" i="18"/>
  <c r="W71" i="18"/>
  <c r="V71" i="18"/>
  <c r="X70" i="18"/>
  <c r="S95" i="18"/>
  <c r="T94" i="18"/>
  <c r="V95" i="18"/>
  <c r="W95" i="18"/>
  <c r="X94" i="18"/>
  <c r="T233" i="18"/>
  <c r="V234" i="18"/>
  <c r="W234" i="18"/>
  <c r="X233" i="18"/>
  <c r="L48" i="18"/>
  <c r="H50" i="18"/>
  <c r="P49" i="18" s="1"/>
  <c r="N49" i="18"/>
  <c r="M49" i="18"/>
  <c r="U46" i="18" s="1"/>
  <c r="Q49" i="18"/>
  <c r="L72" i="18"/>
  <c r="H74" i="18"/>
  <c r="M73" i="18"/>
  <c r="U70" i="18" s="1"/>
  <c r="N73" i="18"/>
  <c r="Q73" i="18"/>
  <c r="H237" i="18"/>
  <c r="M236" i="18"/>
  <c r="U233" i="18" s="1"/>
  <c r="N236" i="18"/>
  <c r="Q236" i="18"/>
  <c r="R234" i="18"/>
  <c r="L235" i="18"/>
  <c r="S234" i="18"/>
  <c r="L96" i="18"/>
  <c r="H98" i="18"/>
  <c r="M97" i="18"/>
  <c r="U94" i="18" s="1"/>
  <c r="N97" i="18"/>
  <c r="Q97" i="18"/>
  <c r="V377" i="18"/>
  <c r="T376" i="18"/>
  <c r="W377" i="18"/>
  <c r="X376" i="18"/>
  <c r="R233" i="18"/>
  <c r="H380" i="18"/>
  <c r="P379" i="18" s="1"/>
  <c r="Y379" i="18" s="1"/>
  <c r="L378" i="18"/>
  <c r="N379" i="18"/>
  <c r="M379" i="18"/>
  <c r="U376" i="18" s="1"/>
  <c r="Q379" i="18"/>
  <c r="Y49" i="18" l="1"/>
  <c r="S48" i="18"/>
  <c r="U199" i="18"/>
  <c r="X199" i="18"/>
  <c r="T199" i="18"/>
  <c r="W198" i="18"/>
  <c r="T197" i="18"/>
  <c r="V198" i="18"/>
  <c r="X197" i="18"/>
  <c r="H468" i="18"/>
  <c r="L466" i="18"/>
  <c r="M467" i="18"/>
  <c r="Q467" i="18"/>
  <c r="N467" i="18"/>
  <c r="U196" i="18"/>
  <c r="N201" i="18"/>
  <c r="S201" i="18" s="1"/>
  <c r="R197" i="18"/>
  <c r="S198" i="18"/>
  <c r="X200" i="18"/>
  <c r="T200" i="18"/>
  <c r="U200" i="18"/>
  <c r="P466" i="18"/>
  <c r="R47" i="18"/>
  <c r="U463" i="18"/>
  <c r="R464" i="18"/>
  <c r="N202" i="18"/>
  <c r="S202" i="18" s="1"/>
  <c r="R198" i="18"/>
  <c r="U197" i="18"/>
  <c r="T198" i="18"/>
  <c r="X198" i="18"/>
  <c r="W199" i="18"/>
  <c r="V199" i="18"/>
  <c r="R199" i="18"/>
  <c r="T464" i="18"/>
  <c r="W465" i="18"/>
  <c r="X464" i="18"/>
  <c r="V465" i="18"/>
  <c r="Y198" i="18"/>
  <c r="S197" i="18"/>
  <c r="S378" i="18"/>
  <c r="H51" i="18"/>
  <c r="L49" i="18"/>
  <c r="N50" i="18"/>
  <c r="M50" i="18"/>
  <c r="U47" i="18" s="1"/>
  <c r="Q50" i="18"/>
  <c r="M74" i="18"/>
  <c r="U71" i="18" s="1"/>
  <c r="M75" i="18"/>
  <c r="L73" i="18"/>
  <c r="N74" i="18"/>
  <c r="S74" i="18" s="1"/>
  <c r="L74" i="18"/>
  <c r="R74" i="18" s="1"/>
  <c r="Q75" i="18"/>
  <c r="P74" i="18"/>
  <c r="Y74" i="18" s="1"/>
  <c r="Q74" i="18"/>
  <c r="T47" i="18"/>
  <c r="V48" i="18"/>
  <c r="W48" i="18"/>
  <c r="X47" i="18"/>
  <c r="H238" i="18"/>
  <c r="M237" i="18"/>
  <c r="U234" i="18" s="1"/>
  <c r="L236" i="18"/>
  <c r="N237" i="18"/>
  <c r="Q237" i="18"/>
  <c r="H99" i="18"/>
  <c r="P98" i="18" s="1"/>
  <c r="L97" i="18"/>
  <c r="M98" i="18"/>
  <c r="U95" i="18" s="1"/>
  <c r="N98" i="18"/>
  <c r="Q98" i="18"/>
  <c r="T377" i="18"/>
  <c r="V378" i="18"/>
  <c r="W378" i="18"/>
  <c r="X377" i="18"/>
  <c r="T95" i="18"/>
  <c r="V96" i="18"/>
  <c r="W96" i="18"/>
  <c r="X95" i="18"/>
  <c r="U73" i="18"/>
  <c r="X73" i="18"/>
  <c r="T71" i="18"/>
  <c r="W72" i="18"/>
  <c r="V72" i="18"/>
  <c r="X71" i="18"/>
  <c r="H381" i="18"/>
  <c r="P380" i="18" s="1"/>
  <c r="L379" i="18"/>
  <c r="N380" i="18"/>
  <c r="M380" i="18"/>
  <c r="U377" i="18" s="1"/>
  <c r="Q380" i="18"/>
  <c r="R71" i="18"/>
  <c r="T234" i="18"/>
  <c r="V235" i="18"/>
  <c r="W235" i="18"/>
  <c r="X234" i="18"/>
  <c r="R95" i="18"/>
  <c r="P236" i="18"/>
  <c r="R377" i="18"/>
  <c r="P97" i="18"/>
  <c r="P73" i="18"/>
  <c r="N75" i="18"/>
  <c r="S75" i="18" s="1"/>
  <c r="Y98" i="18" l="1"/>
  <c r="S97" i="18"/>
  <c r="S73" i="18"/>
  <c r="N100" i="18"/>
  <c r="S100" i="18" s="1"/>
  <c r="Y466" i="18"/>
  <c r="S465" i="18"/>
  <c r="R378" i="18"/>
  <c r="U464" i="18"/>
  <c r="R465" i="18"/>
  <c r="V466" i="18"/>
  <c r="W466" i="18"/>
  <c r="X465" i="18"/>
  <c r="T465" i="18"/>
  <c r="N76" i="18"/>
  <c r="S76" i="18" s="1"/>
  <c r="N468" i="18"/>
  <c r="M468" i="18"/>
  <c r="U465" i="18" s="1"/>
  <c r="L467" i="18"/>
  <c r="P467" i="18"/>
  <c r="Q468" i="18"/>
  <c r="H469" i="18"/>
  <c r="R72" i="18"/>
  <c r="Y380" i="18"/>
  <c r="S379" i="18"/>
  <c r="T235" i="18"/>
  <c r="V236" i="18"/>
  <c r="W236" i="18"/>
  <c r="X235" i="18"/>
  <c r="T378" i="18"/>
  <c r="V379" i="18"/>
  <c r="W379" i="18"/>
  <c r="X378" i="18"/>
  <c r="N77" i="18"/>
  <c r="S77" i="18" s="1"/>
  <c r="U72" i="18"/>
  <c r="R73" i="18"/>
  <c r="R96" i="18"/>
  <c r="L98" i="18"/>
  <c r="L99" i="18"/>
  <c r="M100" i="18"/>
  <c r="N99" i="18"/>
  <c r="S99" i="18" s="1"/>
  <c r="P99" i="18"/>
  <c r="Y99" i="18" s="1"/>
  <c r="Q100" i="18"/>
  <c r="M99" i="18"/>
  <c r="U96" i="18" s="1"/>
  <c r="R99" i="18"/>
  <c r="Q99" i="18"/>
  <c r="N52" i="18"/>
  <c r="S52" i="18" s="1"/>
  <c r="R235" i="18"/>
  <c r="T73" i="18"/>
  <c r="V74" i="18"/>
  <c r="W74" i="18"/>
  <c r="M52" i="18"/>
  <c r="N51" i="18"/>
  <c r="S51" i="18" s="1"/>
  <c r="M51" i="18"/>
  <c r="U48" i="18" s="1"/>
  <c r="L50" i="18"/>
  <c r="Q52" i="18"/>
  <c r="L51" i="18"/>
  <c r="X50" i="18" s="1"/>
  <c r="P51" i="18"/>
  <c r="Y51" i="18" s="1"/>
  <c r="Q51" i="18"/>
  <c r="Y236" i="18"/>
  <c r="S235" i="18"/>
  <c r="H382" i="18"/>
  <c r="M381" i="18"/>
  <c r="U378" i="18" s="1"/>
  <c r="L380" i="18"/>
  <c r="N381" i="18"/>
  <c r="P381" i="18"/>
  <c r="Y381" i="18" s="1"/>
  <c r="Q381" i="18"/>
  <c r="T96" i="18"/>
  <c r="V97" i="18"/>
  <c r="W97" i="18"/>
  <c r="X96" i="18"/>
  <c r="U75" i="18"/>
  <c r="X75" i="18"/>
  <c r="T75" i="18"/>
  <c r="R48" i="18"/>
  <c r="U74" i="18"/>
  <c r="X74" i="18"/>
  <c r="T74" i="18"/>
  <c r="H239" i="18"/>
  <c r="P238" i="18" s="1"/>
  <c r="Y238" i="18" s="1"/>
  <c r="L237" i="18"/>
  <c r="M238" i="18"/>
  <c r="U235" i="18" s="1"/>
  <c r="N238" i="18"/>
  <c r="N240" i="18"/>
  <c r="S240" i="18" s="1"/>
  <c r="Q238" i="18"/>
  <c r="U98" i="18"/>
  <c r="X98" i="18"/>
  <c r="T48" i="18"/>
  <c r="V49" i="18"/>
  <c r="W49" i="18"/>
  <c r="X48" i="18"/>
  <c r="Y73" i="18"/>
  <c r="S72" i="18"/>
  <c r="Y97" i="18"/>
  <c r="S96" i="18"/>
  <c r="S98" i="18"/>
  <c r="P237" i="18"/>
  <c r="T72" i="18"/>
  <c r="W73" i="18"/>
  <c r="V73" i="18"/>
  <c r="X72" i="18"/>
  <c r="P50" i="18"/>
  <c r="U50" i="18"/>
  <c r="R49" i="18" l="1"/>
  <c r="N469" i="18"/>
  <c r="Q469" i="18"/>
  <c r="H470" i="18"/>
  <c r="L468" i="18"/>
  <c r="P468" i="18"/>
  <c r="M469" i="18"/>
  <c r="R466" i="18"/>
  <c r="R236" i="18"/>
  <c r="Y467" i="18"/>
  <c r="S466" i="18"/>
  <c r="V467" i="18"/>
  <c r="W467" i="18"/>
  <c r="X466" i="18"/>
  <c r="T466" i="18"/>
  <c r="U51" i="18"/>
  <c r="X51" i="18"/>
  <c r="T51" i="18"/>
  <c r="U99" i="18"/>
  <c r="X99" i="18"/>
  <c r="T99" i="18"/>
  <c r="T98" i="18"/>
  <c r="V99" i="18"/>
  <c r="W99" i="18"/>
  <c r="T97" i="18"/>
  <c r="V98" i="18"/>
  <c r="W98" i="18"/>
  <c r="X97" i="18"/>
  <c r="N53" i="18"/>
  <c r="S53" i="18" s="1"/>
  <c r="N54" i="18"/>
  <c r="S54" i="18" s="1"/>
  <c r="R50" i="18"/>
  <c r="U49" i="18"/>
  <c r="V380" i="18"/>
  <c r="T379" i="18"/>
  <c r="W380" i="18"/>
  <c r="X379" i="18"/>
  <c r="N101" i="18"/>
  <c r="S101" i="18" s="1"/>
  <c r="S50" i="18"/>
  <c r="S380" i="18"/>
  <c r="Y237" i="18"/>
  <c r="S236" i="18"/>
  <c r="T236" i="18"/>
  <c r="V237" i="18"/>
  <c r="W237" i="18"/>
  <c r="X236" i="18"/>
  <c r="T50" i="18"/>
  <c r="V51" i="18"/>
  <c r="W51" i="18"/>
  <c r="X100" i="18"/>
  <c r="U100" i="18"/>
  <c r="T100" i="18"/>
  <c r="L238" i="18"/>
  <c r="L239" i="18"/>
  <c r="R239" i="18" s="1"/>
  <c r="M239" i="18"/>
  <c r="U236" i="18" s="1"/>
  <c r="M240" i="18"/>
  <c r="N239" i="18"/>
  <c r="S239" i="18" s="1"/>
  <c r="Q239" i="18"/>
  <c r="Q240" i="18"/>
  <c r="P239" i="18"/>
  <c r="Y239" i="18" s="1"/>
  <c r="S237" i="18"/>
  <c r="H383" i="18"/>
  <c r="P382" i="18" s="1"/>
  <c r="Y382" i="18" s="1"/>
  <c r="L381" i="18"/>
  <c r="N382" i="18"/>
  <c r="M382" i="18"/>
  <c r="U379" i="18" s="1"/>
  <c r="Q382" i="18"/>
  <c r="R51" i="18"/>
  <c r="U52" i="18"/>
  <c r="X52" i="18"/>
  <c r="T52" i="18"/>
  <c r="S238" i="18"/>
  <c r="Y50" i="18"/>
  <c r="S49" i="18"/>
  <c r="U238" i="18"/>
  <c r="R379" i="18"/>
  <c r="T49" i="18"/>
  <c r="V50" i="18"/>
  <c r="W50" i="18"/>
  <c r="X49" i="18"/>
  <c r="R97" i="18"/>
  <c r="N102" i="18"/>
  <c r="S102" i="18" s="1"/>
  <c r="U97" i="18"/>
  <c r="R98" i="18"/>
  <c r="S467" i="18" l="1"/>
  <c r="Y468" i="18"/>
  <c r="T467" i="18"/>
  <c r="V468" i="18"/>
  <c r="W468" i="18"/>
  <c r="X467" i="18"/>
  <c r="H471" i="18"/>
  <c r="L469" i="18"/>
  <c r="N470" i="18"/>
  <c r="M470" i="18"/>
  <c r="U467" i="18" s="1"/>
  <c r="Q470" i="18"/>
  <c r="R468" i="18"/>
  <c r="P469" i="18"/>
  <c r="U466" i="18"/>
  <c r="R467" i="18"/>
  <c r="T238" i="18"/>
  <c r="W239" i="18"/>
  <c r="V239" i="18"/>
  <c r="R380" i="18"/>
  <c r="T237" i="18"/>
  <c r="V238" i="18"/>
  <c r="W238" i="18"/>
  <c r="X237" i="18"/>
  <c r="R237" i="18"/>
  <c r="U240" i="18"/>
  <c r="T240" i="18"/>
  <c r="X240" i="18"/>
  <c r="T239" i="18"/>
  <c r="U239" i="18"/>
  <c r="X239" i="18"/>
  <c r="X238" i="18"/>
  <c r="V381" i="18"/>
  <c r="T380" i="18"/>
  <c r="W381" i="18"/>
  <c r="X380" i="18"/>
  <c r="N241" i="18"/>
  <c r="S241" i="18" s="1"/>
  <c r="S381" i="18"/>
  <c r="N242" i="18"/>
  <c r="S242" i="18" s="1"/>
  <c r="U237" i="18"/>
  <c r="R238" i="18"/>
  <c r="H384" i="18"/>
  <c r="L382" i="18"/>
  <c r="M383" i="18"/>
  <c r="U380" i="18" s="1"/>
  <c r="N383" i="18"/>
  <c r="R381" i="18"/>
  <c r="Q383" i="18"/>
  <c r="W469" i="18" l="1"/>
  <c r="X468" i="18"/>
  <c r="V469" i="18"/>
  <c r="T468" i="18"/>
  <c r="N471" i="18"/>
  <c r="Q471" i="18"/>
  <c r="L470" i="18"/>
  <c r="R469" i="18"/>
  <c r="M471" i="18"/>
  <c r="U468" i="18" s="1"/>
  <c r="H472" i="18"/>
  <c r="Y469" i="18"/>
  <c r="S468" i="18"/>
  <c r="P470" i="18"/>
  <c r="P471" i="18"/>
  <c r="S470" i="18" s="1"/>
  <c r="L383" i="18"/>
  <c r="L384" i="18"/>
  <c r="X383" i="18" s="1"/>
  <c r="M385" i="18"/>
  <c r="N384" i="18"/>
  <c r="S384" i="18" s="1"/>
  <c r="M384" i="18"/>
  <c r="U381" i="18" s="1"/>
  <c r="Q385" i="18"/>
  <c r="P384" i="18"/>
  <c r="Y384" i="18" s="1"/>
  <c r="Q384" i="18"/>
  <c r="Y471" i="18"/>
  <c r="P383" i="18"/>
  <c r="N385" i="18"/>
  <c r="S385" i="18" s="1"/>
  <c r="T381" i="18"/>
  <c r="V382" i="18"/>
  <c r="W382" i="18"/>
  <c r="X381" i="18"/>
  <c r="U383" i="18"/>
  <c r="T469" i="18" l="1"/>
  <c r="V470" i="18"/>
  <c r="W470" i="18"/>
  <c r="X469" i="18"/>
  <c r="R384" i="18"/>
  <c r="Y470" i="18"/>
  <c r="S469" i="18"/>
  <c r="H473" i="18"/>
  <c r="L471" i="18"/>
  <c r="N472" i="18"/>
  <c r="M472" i="18"/>
  <c r="U469" i="18" s="1"/>
  <c r="P472" i="18"/>
  <c r="Y472" i="18" s="1"/>
  <c r="Q472" i="18"/>
  <c r="R470" i="18"/>
  <c r="T385" i="18"/>
  <c r="U385" i="18"/>
  <c r="X385" i="18"/>
  <c r="N386" i="18"/>
  <c r="S386" i="18" s="1"/>
  <c r="Y383" i="18"/>
  <c r="S382" i="18"/>
  <c r="S383" i="18"/>
  <c r="T384" i="18"/>
  <c r="X384" i="18"/>
  <c r="U384" i="18"/>
  <c r="N387" i="18"/>
  <c r="S387" i="18" s="1"/>
  <c r="R383" i="18"/>
  <c r="U382" i="18"/>
  <c r="T383" i="18"/>
  <c r="W384" i="18"/>
  <c r="V384" i="18"/>
  <c r="R382" i="18"/>
  <c r="T382" i="18"/>
  <c r="W383" i="18"/>
  <c r="V383" i="18"/>
  <c r="X382" i="18"/>
  <c r="S471" i="18" l="1"/>
  <c r="V471" i="18"/>
  <c r="W471" i="18"/>
  <c r="X470" i="18"/>
  <c r="T470" i="18"/>
  <c r="N473" i="18"/>
  <c r="Q473" i="18"/>
  <c r="U473" i="18" s="1"/>
  <c r="H474" i="18"/>
  <c r="L472" i="18"/>
  <c r="M473" i="18"/>
  <c r="U470" i="18" l="1"/>
  <c r="N475" i="18"/>
  <c r="S475" i="18" s="1"/>
  <c r="T471" i="18"/>
  <c r="V472" i="18"/>
  <c r="X471" i="18"/>
  <c r="W472" i="18"/>
  <c r="P473" i="18"/>
  <c r="L473" i="18"/>
  <c r="Q475" i="18"/>
  <c r="M474" i="18"/>
  <c r="U471" i="18" s="1"/>
  <c r="L474" i="18"/>
  <c r="X473" i="18" s="1"/>
  <c r="P474" i="18"/>
  <c r="Y474" i="18" s="1"/>
  <c r="N474" i="18"/>
  <c r="S474" i="18" s="1"/>
  <c r="Q474" i="18"/>
  <c r="M475" i="18"/>
  <c r="R471" i="18"/>
  <c r="R472" i="18" l="1"/>
  <c r="N476" i="18"/>
  <c r="S476" i="18" s="1"/>
  <c r="R474" i="18"/>
  <c r="V474" i="18"/>
  <c r="BC7" i="18" s="1"/>
  <c r="BC8" i="18" s="1"/>
  <c r="W474" i="18"/>
  <c r="BI7" i="18" s="1"/>
  <c r="BI8" i="18" s="1"/>
  <c r="T473" i="18"/>
  <c r="U475" i="18"/>
  <c r="AW7" i="18" s="1"/>
  <c r="AW8" i="18" s="1"/>
  <c r="X475" i="18"/>
  <c r="BO7" i="18" s="1"/>
  <c r="BO8" i="18" s="1"/>
  <c r="T475" i="18"/>
  <c r="AQ7" i="18" s="1"/>
  <c r="AQ8" i="18" s="1"/>
  <c r="W473" i="18"/>
  <c r="T472" i="18"/>
  <c r="V473" i="18"/>
  <c r="X472" i="18"/>
  <c r="N477" i="18"/>
  <c r="S477" i="18" s="1"/>
  <c r="U472" i="18"/>
  <c r="R473" i="18"/>
  <c r="AE7" i="18" s="1"/>
  <c r="AE8" i="18" s="1"/>
  <c r="U474" i="18"/>
  <c r="X474" i="18"/>
  <c r="T474" i="18"/>
  <c r="Y473" i="18"/>
  <c r="BU7" i="18" s="1"/>
  <c r="BU8" i="18" s="1"/>
  <c r="S472" i="18"/>
  <c r="S473" i="18"/>
  <c r="AK6" i="18" l="1"/>
  <c r="AK5" i="18"/>
  <c r="AK8" i="18" s="1"/>
  <c r="AK7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C131B8-E38B-4ACA-AC4E-256C85253357}" keepAlive="1" name="Query - clDuration" description="Connection to the 'clDuration' query in the workbook." type="5" refreshedVersion="6" saveData="1">
    <dbPr connection="Provider=Microsoft.Mashup.OleDb.1;Data Source=$Workbook$;Location=clDuration;Extended Properties=&quot;&quot;" command="SELECT * FROM [clDuration]"/>
  </connection>
  <connection id="2" xr16:uid="{B5192152-50EB-4FF4-B726-34CE6CCF090A}" keepAlive="1" name="Query - decoded" description="Connection to the 'decoded' query in the workbook." type="5" refreshedVersion="6" saveData="1">
    <dbPr connection="Provider=Microsoft.Mashup.OleDb.1;Data Source=$Workbook$;Location=decoded;Extended Properties=&quot;&quot;" command="SELECT * FROM [decoded]"/>
  </connection>
  <connection id="3" xr16:uid="{3A19A409-C5C5-42C3-8177-353017BAAE5E}" keepAlive="1" name="Query - decoded (2)" description="Connection to the 'decoded (2)' query in the workbook." type="5" refreshedVersion="6" saveData="1">
    <dbPr connection="Provider=Microsoft.Mashup.OleDb.1;Data Source=$Workbook$;Location=&quot;decoded (2)&quot;;Extended Properties=&quot;&quot;" command="SELECT * FROM [decoded (2)]"/>
  </connection>
  <connection id="4" xr16:uid="{DA93524A-9F31-4A4D-96AD-CD09B4C15F13}" keepAlive="1" name="Query - decoded_1_filtered" description="Connection to the 'decoded_1_filtered' query in the workbook." type="5" refreshedVersion="6" saveData="1">
    <dbPr connection="Provider=Microsoft.Mashup.OleDb.1;Data Source=$Workbook$;Location=decoded_1_filtered;Extended Properties=&quot;&quot;" command="SELECT * FROM [decoded_1_filtered]"/>
  </connection>
  <connection id="5" xr16:uid="{FE48DE7E-9D2A-417C-8069-FABDD08169B3}" keepAlive="1" name="Query - fastLink" description="Connection to the 'fastLink' query in the workbook." type="5" refreshedVersion="6" saveData="1">
    <dbPr connection="Provider=Microsoft.Mashup.OleDb.1;Data Source=$Workbook$;Location=fastLink;Extended Properties=&quot;&quot;" command="SELECT * FROM [fastLink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<sst xmlns="http://schemas.openxmlformats.org/spreadsheetml/2006/main" count="23841" uniqueCount="10850">
  <si>
    <t>TRACE INFO</t>
  </si>
  <si>
    <t>BYTENUM</t>
  </si>
  <si>
    <t>FRT_DEC</t>
  </si>
  <si>
    <t>[TRACECODE]:</t>
  </si>
  <si>
    <t>ALINK_DL_DMA param32 0x00000000</t>
  </si>
  <si>
    <t>ALINK_DL_IRQ param32 0x00000000</t>
  </si>
  <si>
    <t>ALINK_DL_CB param32 0x00000000</t>
  </si>
  <si>
    <t>FRT_HEX</t>
  </si>
  <si>
    <t>20 (0x14)</t>
  </si>
  <si>
    <t>62 (0x3e)</t>
  </si>
  <si>
    <t>76 (0x4c)</t>
  </si>
  <si>
    <t>19 (0x13)</t>
  </si>
  <si>
    <t>31 (0x1f)</t>
  </si>
  <si>
    <t>30 (0x1e)</t>
  </si>
  <si>
    <t>32 (0x20)</t>
  </si>
  <si>
    <t>6 (0x6)</t>
  </si>
  <si>
    <t>131 (0x83)</t>
  </si>
  <si>
    <t>CL_NEW*</t>
  </si>
  <si>
    <t>CL_END*</t>
  </si>
  <si>
    <t>*BCAST*</t>
  </si>
  <si>
    <t>*CL*</t>
  </si>
  <si>
    <t>CL_IN*</t>
  </si>
  <si>
    <t>*LMMGR_*</t>
  </si>
  <si>
    <t>BUFMGR_GET*</t>
  </si>
  <si>
    <t>BUFMGR_RELEASE*</t>
  </si>
  <si>
    <t>PHY_CALLBACKS_CLAIM*</t>
  </si>
  <si>
    <t>PHY_CALLBACKS_RELEASE*</t>
  </si>
  <si>
    <t>Total</t>
  </si>
  <si>
    <t>Succ</t>
  </si>
  <si>
    <t>fail</t>
  </si>
  <si>
    <t>CL_START*</t>
  </si>
  <si>
    <t>CL_REGISTER_SCH *</t>
  </si>
  <si>
    <t>CL_SEND_PRIMITIVE*</t>
  </si>
  <si>
    <t>CL_TXDONE*</t>
  </si>
  <si>
    <t>diff</t>
  </si>
  <si>
    <t>CL_OUT_CNF*</t>
  </si>
  <si>
    <t>ALINK_DL_CB param32 0x04000001</t>
  </si>
  <si>
    <t>*STS_INADEQUATE_TIME*</t>
  </si>
  <si>
    <t>*NO_ACK*</t>
  </si>
  <si>
    <t>*STS_DELAY*</t>
  </si>
  <si>
    <t>CL_RX*</t>
  </si>
  <si>
    <t>CL_TX *</t>
  </si>
  <si>
    <t>*STS_INPROGRESS*</t>
  </si>
  <si>
    <t>00000000</t>
  </si>
  <si>
    <t>00000010</t>
  </si>
  <si>
    <t>00000020</t>
  </si>
  <si>
    <t>00000050</t>
  </si>
  <si>
    <t>00000060</t>
  </si>
  <si>
    <t>CL_SEQ_CTRL TX*</t>
  </si>
  <si>
    <t>CL_SEQ_CTRL RX*</t>
  </si>
  <si>
    <t>000000b0</t>
  </si>
  <si>
    <t>56 (0x38)</t>
  </si>
  <si>
    <t>137 (0x89)</t>
  </si>
  <si>
    <t>CL_SEND_PRIMITIVE STS_SUCCESS(0,0x0) PRIM CL_START_IND(2, 0x02)</t>
  </si>
  <si>
    <t>136 (0x88)</t>
  </si>
  <si>
    <t>4 (0x4)</t>
  </si>
  <si>
    <t>LMMGR_DATA_IND param32 0x00000007</t>
  </si>
  <si>
    <t>CL_SEND_PRIMITIVE STS_SUCCESS(0,0x0) PRIM DLLRX_DATA_IND(39, 0x27)</t>
  </si>
  <si>
    <t>77 (0x4d)</t>
  </si>
  <si>
    <t>HSM_EVENT_SCH_END evt 0x09,arg 0x00 state LMSM_CL(0x5)--&gt;CL_OUTGOING(0x1)</t>
  </si>
  <si>
    <t>HSM_EVENT_SCH_END evt 0x09,arg 0x00 state LMSM_CL(0x5)--&gt;CL(0xF)</t>
  </si>
  <si>
    <t>HSM_EVENT_SCH_END evt 0x09,arg 0x00 state LMSM_TOP(0x0)</t>
  </si>
  <si>
    <t>64 (0x40)</t>
  </si>
  <si>
    <t>65 (0x41)</t>
  </si>
  <si>
    <t>LMFS_REMOVE_SCH_EXIT param32 0x00000001</t>
  </si>
  <si>
    <t>CL_SEND_PRIMITIVE STS_SUCCESS(0,0x0) PRIM CL_END_IND(3, 0x03)</t>
  </si>
  <si>
    <t>63 (0x3f)</t>
  </si>
  <si>
    <t>PHY_CALLBACKS_RELEASE ptr 0x00000000</t>
  </si>
  <si>
    <t>132 (0x84)</t>
  </si>
  <si>
    <t>000001d0</t>
  </si>
  <si>
    <t>00000230</t>
  </si>
  <si>
    <t>00000240</t>
  </si>
  <si>
    <t>ALINK_DL_CB param32 0x02000001</t>
  </si>
  <si>
    <t>00000250</t>
  </si>
  <si>
    <t>50 (0x32)</t>
  </si>
  <si>
    <t>55 (0x37)</t>
  </si>
  <si>
    <t>00000280</t>
  </si>
  <si>
    <t>LMFS_ADD_SCH_ENTRY param32 0x00000000</t>
  </si>
  <si>
    <t>00000290</t>
  </si>
  <si>
    <t>000002b0</t>
  </si>
  <si>
    <t>000002c0</t>
  </si>
  <si>
    <t>000002d0</t>
  </si>
  <si>
    <t>000002e0</t>
  </si>
  <si>
    <t>000002f0</t>
  </si>
  <si>
    <t>00000300</t>
  </si>
  <si>
    <t>00000310</t>
  </si>
  <si>
    <t>00000320</t>
  </si>
  <si>
    <t>00000330</t>
  </si>
  <si>
    <t>00000340</t>
  </si>
  <si>
    <t>00000350</t>
  </si>
  <si>
    <t>00000360</t>
  </si>
  <si>
    <t>00000370</t>
  </si>
  <si>
    <t>00000380</t>
  </si>
  <si>
    <t>000003a0</t>
  </si>
  <si>
    <t>000003b0</t>
  </si>
  <si>
    <t>000003c0</t>
  </si>
  <si>
    <t>00000430</t>
  </si>
  <si>
    <t>00000440</t>
  </si>
  <si>
    <t>68 (0x44)</t>
  </si>
  <si>
    <t>00000450</t>
  </si>
  <si>
    <t>00000480</t>
  </si>
  <si>
    <t>00000490</t>
  </si>
  <si>
    <t>000004b0</t>
  </si>
  <si>
    <t>000004c0</t>
  </si>
  <si>
    <t>000004d0</t>
  </si>
  <si>
    <t>000004e0</t>
  </si>
  <si>
    <t>000004f0</t>
  </si>
  <si>
    <t>00000500</t>
  </si>
  <si>
    <t>00000520</t>
  </si>
  <si>
    <t>00000530</t>
  </si>
  <si>
    <t>1 (0x1)</t>
  </si>
  <si>
    <t>2 (0x2)</t>
  </si>
  <si>
    <t>00000570</t>
  </si>
  <si>
    <t>3 (0x3)</t>
  </si>
  <si>
    <t>LMMGR_EDI_IND param32 0x00000009</t>
  </si>
  <si>
    <t>000005f0</t>
  </si>
  <si>
    <t>00000600</t>
  </si>
  <si>
    <t>00000610</t>
  </si>
  <si>
    <t>00000650</t>
  </si>
  <si>
    <t>00000670</t>
  </si>
  <si>
    <t>00000680</t>
  </si>
  <si>
    <t>00000690</t>
  </si>
  <si>
    <t>000006a0</t>
  </si>
  <si>
    <t>000006b0</t>
  </si>
  <si>
    <t>000006c0</t>
  </si>
  <si>
    <t>000006d0</t>
  </si>
  <si>
    <t>000006e0</t>
  </si>
  <si>
    <t>000006f0</t>
  </si>
  <si>
    <t>00000700</t>
  </si>
  <si>
    <t>00000740</t>
  </si>
  <si>
    <t>000007c0</t>
  </si>
  <si>
    <t>000007d0</t>
  </si>
  <si>
    <t>00000810</t>
  </si>
  <si>
    <t>00000840</t>
  </si>
  <si>
    <t>00000850</t>
  </si>
  <si>
    <t>00000860</t>
  </si>
  <si>
    <t>00000870</t>
  </si>
  <si>
    <t>00000880</t>
  </si>
  <si>
    <t>00000890</t>
  </si>
  <si>
    <t>000008a0</t>
  </si>
  <si>
    <t>000008b0</t>
  </si>
  <si>
    <t>000008c0</t>
  </si>
  <si>
    <t>000008d0</t>
  </si>
  <si>
    <t>000008e0</t>
  </si>
  <si>
    <t>000008f0</t>
  </si>
  <si>
    <t>00000900</t>
  </si>
  <si>
    <t>00000910</t>
  </si>
  <si>
    <t>00000920</t>
  </si>
  <si>
    <t>00000930</t>
  </si>
  <si>
    <t>00000940</t>
  </si>
  <si>
    <t>00000950</t>
  </si>
  <si>
    <t>00000990</t>
  </si>
  <si>
    <t>00000a10</t>
  </si>
  <si>
    <t>00000a60</t>
  </si>
  <si>
    <t>00000aa0</t>
  </si>
  <si>
    <t>00000ab0</t>
  </si>
  <si>
    <t>00000ac0</t>
  </si>
  <si>
    <t>00000ad0</t>
  </si>
  <si>
    <t>00000ae0</t>
  </si>
  <si>
    <t>00000af0</t>
  </si>
  <si>
    <t>00000b00</t>
  </si>
  <si>
    <t>00000b10</t>
  </si>
  <si>
    <t>00000b20</t>
  </si>
  <si>
    <t>00000b30</t>
  </si>
  <si>
    <t>00000b40</t>
  </si>
  <si>
    <t>00000b50</t>
  </si>
  <si>
    <t>00000b60</t>
  </si>
  <si>
    <t>00000b70</t>
  </si>
  <si>
    <t>00000b80</t>
  </si>
  <si>
    <t>00000ba0</t>
  </si>
  <si>
    <t>00000bb0</t>
  </si>
  <si>
    <t>00000bc0</t>
  </si>
  <si>
    <t>00000bd0</t>
  </si>
  <si>
    <t>00000be0</t>
  </si>
  <si>
    <t>00000bf0</t>
  </si>
  <si>
    <t>00000c00</t>
  </si>
  <si>
    <t>00000c10</t>
  </si>
  <si>
    <t>00000c20</t>
  </si>
  <si>
    <t>00000c30</t>
  </si>
  <si>
    <t>00000c60</t>
  </si>
  <si>
    <t>00000c70</t>
  </si>
  <si>
    <t>00000cc0</t>
  </si>
  <si>
    <t>00000d20</t>
  </si>
  <si>
    <t>00000d80</t>
  </si>
  <si>
    <t>00000de0</t>
  </si>
  <si>
    <t>00000e40</t>
  </si>
  <si>
    <t>00000e50</t>
  </si>
  <si>
    <t>00000e60</t>
  </si>
  <si>
    <t>00000e90</t>
  </si>
  <si>
    <t>00000ea0</t>
  </si>
  <si>
    <t>00000ec0</t>
  </si>
  <si>
    <t>00000ed0</t>
  </si>
  <si>
    <t>00000ee0</t>
  </si>
  <si>
    <t>00000ef0</t>
  </si>
  <si>
    <t>00000f00</t>
  </si>
  <si>
    <t>00000f10</t>
  </si>
  <si>
    <t>00000f20</t>
  </si>
  <si>
    <t>00000f30</t>
  </si>
  <si>
    <t>00000f40</t>
  </si>
  <si>
    <t>00000f50</t>
  </si>
  <si>
    <t>00000f60</t>
  </si>
  <si>
    <t>00000f70</t>
  </si>
  <si>
    <t>00000f80</t>
  </si>
  <si>
    <t>00000f90</t>
  </si>
  <si>
    <t>00000fa0</t>
  </si>
  <si>
    <t>00000fb0</t>
  </si>
  <si>
    <t>00000fc0</t>
  </si>
  <si>
    <t>00000fe0</t>
  </si>
  <si>
    <t>00000ff0</t>
  </si>
  <si>
    <t>00001000</t>
  </si>
  <si>
    <t>00001010</t>
  </si>
  <si>
    <t>00001020</t>
  </si>
  <si>
    <t>00001030</t>
  </si>
  <si>
    <t>00001040</t>
  </si>
  <si>
    <t>00001050</t>
  </si>
  <si>
    <t>00001150</t>
  </si>
  <si>
    <t>00001160</t>
  </si>
  <si>
    <t>00001170</t>
  </si>
  <si>
    <t>00001180</t>
  </si>
  <si>
    <t>00001190</t>
  </si>
  <si>
    <t>000011a0</t>
  </si>
  <si>
    <t>000011c0</t>
  </si>
  <si>
    <t>000011d0</t>
  </si>
  <si>
    <t>000011e0</t>
  </si>
  <si>
    <t>000011f0</t>
  </si>
  <si>
    <t>00001200</t>
  </si>
  <si>
    <t>00001210</t>
  </si>
  <si>
    <t>00001220</t>
  </si>
  <si>
    <t>00001230</t>
  </si>
  <si>
    <t>00001240</t>
  </si>
  <si>
    <t>00001250</t>
  </si>
  <si>
    <t>00001280</t>
  </si>
  <si>
    <t>00001290</t>
  </si>
  <si>
    <t>00001300</t>
  </si>
  <si>
    <t>LMMGR_PHR_IND param32 0x00000910</t>
  </si>
  <si>
    <t>00001400</t>
  </si>
  <si>
    <t>00001410</t>
  </si>
  <si>
    <t>LMMGR_FC_IND param32 0x00000003</t>
  </si>
  <si>
    <t>00001420</t>
  </si>
  <si>
    <t>00001430</t>
  </si>
  <si>
    <t>LMMGR_EDI_IND param32 0x00000011</t>
  </si>
  <si>
    <t>00001440</t>
  </si>
  <si>
    <t>135 (0x87)</t>
  </si>
  <si>
    <t>CL_IN crc 4294967295(0xFFFFFFFF)</t>
  </si>
  <si>
    <t>00001450</t>
  </si>
  <si>
    <t>147 (0x93)</t>
  </si>
  <si>
    <t>00001460</t>
  </si>
  <si>
    <t>LMFS_ADD_SCH_ENTRY param32 0x11061A80</t>
  </si>
  <si>
    <t>00001470</t>
  </si>
  <si>
    <t>00001480</t>
  </si>
  <si>
    <t>00001490</t>
  </si>
  <si>
    <t>138 (0x8a)</t>
  </si>
  <si>
    <t>CL_REGISTER_SCH STS_SUCCESS(0,0x0) duration 400msec</t>
  </si>
  <si>
    <t>000014a0</t>
  </si>
  <si>
    <t>000014b0</t>
  </si>
  <si>
    <t>000014c0</t>
  </si>
  <si>
    <t>000014d0</t>
  </si>
  <si>
    <t>000014e0</t>
  </si>
  <si>
    <t>000014f0</t>
  </si>
  <si>
    <t>00001500</t>
  </si>
  <si>
    <t>00001510</t>
  </si>
  <si>
    <t>00001520</t>
  </si>
  <si>
    <t>00001530</t>
  </si>
  <si>
    <t>00001540</t>
  </si>
  <si>
    <t>00001550</t>
  </si>
  <si>
    <t>00001560</t>
  </si>
  <si>
    <t>00001570</t>
  </si>
  <si>
    <t>00001580</t>
  </si>
  <si>
    <t>00001590</t>
  </si>
  <si>
    <t>000015a0</t>
  </si>
  <si>
    <t>000015b0</t>
  </si>
  <si>
    <t>146 (0x92)</t>
  </si>
  <si>
    <t>000015c0</t>
  </si>
  <si>
    <t>142 (0x8e)</t>
  </si>
  <si>
    <t>000015d0</t>
  </si>
  <si>
    <t>151 (0x97)</t>
  </si>
  <si>
    <t>000015e0</t>
  </si>
  <si>
    <t>143 (0x8f)</t>
  </si>
  <si>
    <t>000015f0</t>
  </si>
  <si>
    <t>00001600</t>
  </si>
  <si>
    <t>140 (0x8c)</t>
  </si>
  <si>
    <t>CL_TX STS_SUCCESS(0,0x0) Freq 904400KHz</t>
  </si>
  <si>
    <t>00001610</t>
  </si>
  <si>
    <t>00001620</t>
  </si>
  <si>
    <t>00001630</t>
  </si>
  <si>
    <t>00001640</t>
  </si>
  <si>
    <t>00001650</t>
  </si>
  <si>
    <t>CL_PDLL_FLAGS param32 8606(0x0000219E) POLLED | RX_DST | RX_SRC | POLL_RXD | CLI_TXD | CLI_RXD | RX_DLC_END</t>
  </si>
  <si>
    <t>00001660</t>
  </si>
  <si>
    <t>CL_NEXT_CLI rxTime 255ms, txTime 0ms</t>
  </si>
  <si>
    <t>00001670</t>
  </si>
  <si>
    <t>00001680</t>
  </si>
  <si>
    <t>00001690</t>
  </si>
  <si>
    <t>000016a0</t>
  </si>
  <si>
    <t>000016b0</t>
  </si>
  <si>
    <t>141 (0x8d)</t>
  </si>
  <si>
    <t>CL_RX STS_SUCCESS(0,0x0) Freq 904400KHz</t>
  </si>
  <si>
    <t>LMMGR_FC_IND param32 0x00000001</t>
  </si>
  <si>
    <t>144 (0x90)</t>
  </si>
  <si>
    <t>000017b0</t>
  </si>
  <si>
    <t>000017c0</t>
  </si>
  <si>
    <t>000017d0</t>
  </si>
  <si>
    <t>000017e0</t>
  </si>
  <si>
    <t>000017f0</t>
  </si>
  <si>
    <t>00001800</t>
  </si>
  <si>
    <t>CL_NEXT_CLI rxTime 0ms, txTime 0ms</t>
  </si>
  <si>
    <t>00001810</t>
  </si>
  <si>
    <t>00001820</t>
  </si>
  <si>
    <t>00001830</t>
  </si>
  <si>
    <t>00001840</t>
  </si>
  <si>
    <t>00001850</t>
  </si>
  <si>
    <t>00001860</t>
  </si>
  <si>
    <t>00001870</t>
  </si>
  <si>
    <t>00001880</t>
  </si>
  <si>
    <t>00001890</t>
  </si>
  <si>
    <t>000018a0</t>
  </si>
  <si>
    <t>000018b0</t>
  </si>
  <si>
    <t>000018d0</t>
  </si>
  <si>
    <t>000018e0</t>
  </si>
  <si>
    <t>000018f0</t>
  </si>
  <si>
    <t>00001900</t>
  </si>
  <si>
    <t>00001910</t>
  </si>
  <si>
    <t>00001920</t>
  </si>
  <si>
    <t>00001930</t>
  </si>
  <si>
    <t>00001940</t>
  </si>
  <si>
    <t>00001950</t>
  </si>
  <si>
    <t>00001960</t>
  </si>
  <si>
    <t>LMMGR_NHL_DATA_IN param32 0x00000038</t>
  </si>
  <si>
    <t>133 (0x85)</t>
  </si>
  <si>
    <t>CL_SEND_PRIMITIVE STS_SUCCESS(0,0x0) PRIM CLI_CONF(57, 0x39)</t>
  </si>
  <si>
    <t>134 (0x86)</t>
  </si>
  <si>
    <t>00001b10</t>
  </si>
  <si>
    <t>00001b70</t>
  </si>
  <si>
    <t>00001b80</t>
  </si>
  <si>
    <t>CL_PDLL_FLAGS param32 144(0x00000090) POLL_RXD | CLI_TXD</t>
  </si>
  <si>
    <t>LMMGR_PHR_IND param32 0x00000690</t>
  </si>
  <si>
    <t>00001c80</t>
  </si>
  <si>
    <t>00001c90</t>
  </si>
  <si>
    <t>00001ca0</t>
  </si>
  <si>
    <t>00001cb0</t>
  </si>
  <si>
    <t>00001cc0</t>
  </si>
  <si>
    <t>CL_PDLL_FLAGS param32 8598(0x00002196) POLLED | RX_DST | POLL_RXD | CLI_TXD | CLI_RXD | RX_DLC_END</t>
  </si>
  <si>
    <t>00001cd0</t>
  </si>
  <si>
    <t>00001ce0</t>
  </si>
  <si>
    <t>00001cf0</t>
  </si>
  <si>
    <t>00001d00</t>
  </si>
  <si>
    <t>00001d10</t>
  </si>
  <si>
    <t>00001d20</t>
  </si>
  <si>
    <t>00001d30</t>
  </si>
  <si>
    <t>00001d40</t>
  </si>
  <si>
    <t>00001d50</t>
  </si>
  <si>
    <t>00001d60</t>
  </si>
  <si>
    <t>00001d70</t>
  </si>
  <si>
    <t>00001d80</t>
  </si>
  <si>
    <t>00001d90</t>
  </si>
  <si>
    <t>00001da0</t>
  </si>
  <si>
    <t>00001db0</t>
  </si>
  <si>
    <t>00001dc0</t>
  </si>
  <si>
    <t>00001dd0</t>
  </si>
  <si>
    <t>00001de0</t>
  </si>
  <si>
    <t>00001df0</t>
  </si>
  <si>
    <t>00001e00</t>
  </si>
  <si>
    <t>00001e10</t>
  </si>
  <si>
    <t>00001e20</t>
  </si>
  <si>
    <t>00001e30</t>
  </si>
  <si>
    <t>00001e40</t>
  </si>
  <si>
    <t>00001e50</t>
  </si>
  <si>
    <t>CL_SEND_PRIMITIVE STS_SUCCESS(0,0x0) PRIM CLTX_DONE_IND(41, 0x29)</t>
  </si>
  <si>
    <t>00001e60</t>
  </si>
  <si>
    <t>139 (0x8b)</t>
  </si>
  <si>
    <t>00001e70</t>
  </si>
  <si>
    <t>00001e80</t>
  </si>
  <si>
    <t>00001e90</t>
  </si>
  <si>
    <t>00001ea0</t>
  </si>
  <si>
    <t>00001eb0</t>
  </si>
  <si>
    <t>00001ec0</t>
  </si>
  <si>
    <t>00001ed0</t>
  </si>
  <si>
    <t>HSM_EVENT_SCH_END evt 0x09,arg 0x00 state LMSM_CL(0x5)--&gt;CL_WFR_DIND(0xE)</t>
  </si>
  <si>
    <t>00001ef0</t>
  </si>
  <si>
    <t>HSM_EVENT_SCH_END evt 0x09,arg 0x00 state LMSM_CL(0x5)--&gt;CL_WFR(0x2)</t>
  </si>
  <si>
    <t>00001f00</t>
  </si>
  <si>
    <t>00001f10</t>
  </si>
  <si>
    <t>00001f20</t>
  </si>
  <si>
    <t>00001f30</t>
  </si>
  <si>
    <t>00001f40</t>
  </si>
  <si>
    <t>00001f50</t>
  </si>
  <si>
    <t>00001f60</t>
  </si>
  <si>
    <t>00001f70</t>
  </si>
  <si>
    <t>00001f80</t>
  </si>
  <si>
    <t>00001fb0</t>
  </si>
  <si>
    <t>00001fc0</t>
  </si>
  <si>
    <t>00002030</t>
  </si>
  <si>
    <t>00002040</t>
  </si>
  <si>
    <t>00002050</t>
  </si>
  <si>
    <t>00002080</t>
  </si>
  <si>
    <t>00002090</t>
  </si>
  <si>
    <t>000020c0</t>
  </si>
  <si>
    <t>000020d0</t>
  </si>
  <si>
    <t>000020e0</t>
  </si>
  <si>
    <t>000020f0</t>
  </si>
  <si>
    <t>00002100</t>
  </si>
  <si>
    <t>00002110</t>
  </si>
  <si>
    <t>00002120</t>
  </si>
  <si>
    <t>00002130</t>
  </si>
  <si>
    <t>00002140</t>
  </si>
  <si>
    <t>00002150</t>
  </si>
  <si>
    <t>00002160</t>
  </si>
  <si>
    <t>00002170</t>
  </si>
  <si>
    <t>00002180</t>
  </si>
  <si>
    <t>00002190</t>
  </si>
  <si>
    <t>000021a0</t>
  </si>
  <si>
    <t>000021b0</t>
  </si>
  <si>
    <t>000021c0</t>
  </si>
  <si>
    <t>000021d0</t>
  </si>
  <si>
    <t>000021e0</t>
  </si>
  <si>
    <t>000021f0</t>
  </si>
  <si>
    <t>00002200</t>
  </si>
  <si>
    <t>00002210</t>
  </si>
  <si>
    <t>00002220</t>
  </si>
  <si>
    <t>00002230</t>
  </si>
  <si>
    <t>00002240</t>
  </si>
  <si>
    <t>00002250</t>
  </si>
  <si>
    <t>00002260</t>
  </si>
  <si>
    <t>00002270</t>
  </si>
  <si>
    <t>00002280</t>
  </si>
  <si>
    <t>00002290</t>
  </si>
  <si>
    <t>000022a0</t>
  </si>
  <si>
    <t>000022b0</t>
  </si>
  <si>
    <t>000022c0</t>
  </si>
  <si>
    <t>000022d0</t>
  </si>
  <si>
    <t>000022e0</t>
  </si>
  <si>
    <t>000022f0</t>
  </si>
  <si>
    <t>00002300</t>
  </si>
  <si>
    <t>00002310</t>
  </si>
  <si>
    <t>00002320</t>
  </si>
  <si>
    <t>00002330</t>
  </si>
  <si>
    <t>00002340</t>
  </si>
  <si>
    <t>00002350</t>
  </si>
  <si>
    <t>00002360</t>
  </si>
  <si>
    <t>00002370</t>
  </si>
  <si>
    <t>000023a0</t>
  </si>
  <si>
    <t>000023b0</t>
  </si>
  <si>
    <t>00002420</t>
  </si>
  <si>
    <t>00002430</t>
  </si>
  <si>
    <t>00002440</t>
  </si>
  <si>
    <t>00002470</t>
  </si>
  <si>
    <t>00002480</t>
  </si>
  <si>
    <t>000024a0</t>
  </si>
  <si>
    <t>000024b0</t>
  </si>
  <si>
    <t>000024c0</t>
  </si>
  <si>
    <t>000024d0</t>
  </si>
  <si>
    <t>000024e0</t>
  </si>
  <si>
    <t>000024f0</t>
  </si>
  <si>
    <t>000025f0</t>
  </si>
  <si>
    <t>00002600</t>
  </si>
  <si>
    <t>00002610</t>
  </si>
  <si>
    <t>00002620</t>
  </si>
  <si>
    <t>00002630</t>
  </si>
  <si>
    <t>00002640</t>
  </si>
  <si>
    <t>00002650</t>
  </si>
  <si>
    <t>00002660</t>
  </si>
  <si>
    <t>00002670</t>
  </si>
  <si>
    <t>00002680</t>
  </si>
  <si>
    <t>00002690</t>
  </si>
  <si>
    <t>000026a0</t>
  </si>
  <si>
    <t>000026b0</t>
  </si>
  <si>
    <t>000026c0</t>
  </si>
  <si>
    <t>000026d0</t>
  </si>
  <si>
    <t>000026e0</t>
  </si>
  <si>
    <t>000026f0</t>
  </si>
  <si>
    <t>00002700</t>
  </si>
  <si>
    <t>00002710</t>
  </si>
  <si>
    <t>00002720</t>
  </si>
  <si>
    <t>00002730</t>
  </si>
  <si>
    <t>00002740</t>
  </si>
  <si>
    <t>00002750</t>
  </si>
  <si>
    <t>00002760</t>
  </si>
  <si>
    <t>00002770</t>
  </si>
  <si>
    <t>00002780</t>
  </si>
  <si>
    <t>000027a0</t>
  </si>
  <si>
    <t>000027b0</t>
  </si>
  <si>
    <t>000027c0</t>
  </si>
  <si>
    <t>000027d0</t>
  </si>
  <si>
    <t>000027e0</t>
  </si>
  <si>
    <t>000027f0</t>
  </si>
  <si>
    <t>00002800</t>
  </si>
  <si>
    <t>00002810</t>
  </si>
  <si>
    <t>00002820</t>
  </si>
  <si>
    <t>00002830</t>
  </si>
  <si>
    <t>00002840</t>
  </si>
  <si>
    <t>00002850</t>
  </si>
  <si>
    <t>00002860</t>
  </si>
  <si>
    <t>00002870</t>
  </si>
  <si>
    <t>00002880</t>
  </si>
  <si>
    <t>00002890</t>
  </si>
  <si>
    <t>000028a0</t>
  </si>
  <si>
    <t>000028b0</t>
  </si>
  <si>
    <t>000028c0</t>
  </si>
  <si>
    <t>000028d0</t>
  </si>
  <si>
    <t>000028e0</t>
  </si>
  <si>
    <t>000028f0</t>
  </si>
  <si>
    <t>00002900</t>
  </si>
  <si>
    <t>00002910</t>
  </si>
  <si>
    <t>00002920</t>
  </si>
  <si>
    <t>00002930</t>
  </si>
  <si>
    <t>00002940</t>
  </si>
  <si>
    <t>00002950</t>
  </si>
  <si>
    <t>00002960</t>
  </si>
  <si>
    <t>00002970</t>
  </si>
  <si>
    <t>00002980</t>
  </si>
  <si>
    <t>00002990</t>
  </si>
  <si>
    <t>000029a0</t>
  </si>
  <si>
    <t>000029b0</t>
  </si>
  <si>
    <t>000029c0</t>
  </si>
  <si>
    <t>000029d0</t>
  </si>
  <si>
    <t>000029e0</t>
  </si>
  <si>
    <t>000029f0</t>
  </si>
  <si>
    <t>00002a00</t>
  </si>
  <si>
    <t>00002a10</t>
  </si>
  <si>
    <t>00002a20</t>
  </si>
  <si>
    <t>00002a30</t>
  </si>
  <si>
    <t>00002a40</t>
  </si>
  <si>
    <t>00002a50</t>
  </si>
  <si>
    <t>00002a80</t>
  </si>
  <si>
    <t>00002a90</t>
  </si>
  <si>
    <t>00002b00</t>
  </si>
  <si>
    <t>00002b10</t>
  </si>
  <si>
    <t>00002b20</t>
  </si>
  <si>
    <t>00002b50</t>
  </si>
  <si>
    <t>00002b60</t>
  </si>
  <si>
    <t>00002b80</t>
  </si>
  <si>
    <t>00002b90</t>
  </si>
  <si>
    <t>00002ba0</t>
  </si>
  <si>
    <t>00002bb0</t>
  </si>
  <si>
    <t>00002bc0</t>
  </si>
  <si>
    <t>00002be0</t>
  </si>
  <si>
    <t>00002bf0</t>
  </si>
  <si>
    <t>00002c00</t>
  </si>
  <si>
    <t>00002c10</t>
  </si>
  <si>
    <t>00002c20</t>
  </si>
  <si>
    <t>00002c30</t>
  </si>
  <si>
    <t>00002c40</t>
  </si>
  <si>
    <t>00002c50</t>
  </si>
  <si>
    <t>00002c60</t>
  </si>
  <si>
    <t>00002c70</t>
  </si>
  <si>
    <t>00002c80</t>
  </si>
  <si>
    <t>00002c90</t>
  </si>
  <si>
    <t>00002ca0</t>
  </si>
  <si>
    <t>00002cb0</t>
  </si>
  <si>
    <t>00002cc0</t>
  </si>
  <si>
    <t>00002cd0</t>
  </si>
  <si>
    <t>00002ce0</t>
  </si>
  <si>
    <t>00002cf0</t>
  </si>
  <si>
    <t>00002d00</t>
  </si>
  <si>
    <t>00002d10</t>
  </si>
  <si>
    <t>00002d20</t>
  </si>
  <si>
    <t>00002d30</t>
  </si>
  <si>
    <t>00002d50</t>
  </si>
  <si>
    <t>00002d60</t>
  </si>
  <si>
    <t>00002d70</t>
  </si>
  <si>
    <t>00002d80</t>
  </si>
  <si>
    <t>00002d90</t>
  </si>
  <si>
    <t>00002da0</t>
  </si>
  <si>
    <t>00002db0</t>
  </si>
  <si>
    <t>00002dc0</t>
  </si>
  <si>
    <t>00002dd0</t>
  </si>
  <si>
    <t>00002de0</t>
  </si>
  <si>
    <t>00002e10</t>
  </si>
  <si>
    <t>00002e20</t>
  </si>
  <si>
    <t>00002e90</t>
  </si>
  <si>
    <t>00002ea0</t>
  </si>
  <si>
    <t>00002eb0</t>
  </si>
  <si>
    <t>00002ee0</t>
  </si>
  <si>
    <t>00002ef0</t>
  </si>
  <si>
    <t>00002f10</t>
  </si>
  <si>
    <t>00002f20</t>
  </si>
  <si>
    <t>00002f30</t>
  </si>
  <si>
    <t>00002f40</t>
  </si>
  <si>
    <t>00002f50</t>
  </si>
  <si>
    <t>00002f60</t>
  </si>
  <si>
    <t>00002f70</t>
  </si>
  <si>
    <t>00002f80</t>
  </si>
  <si>
    <t>00002f90</t>
  </si>
  <si>
    <t>00002fa0</t>
  </si>
  <si>
    <t>00002fb0</t>
  </si>
  <si>
    <t>00002fc0</t>
  </si>
  <si>
    <t>00002fd0</t>
  </si>
  <si>
    <t>00002ff0</t>
  </si>
  <si>
    <t>00003000</t>
  </si>
  <si>
    <t>00003020</t>
  </si>
  <si>
    <t>00003030</t>
  </si>
  <si>
    <t>00003040</t>
  </si>
  <si>
    <t>00003050</t>
  </si>
  <si>
    <t>00003060</t>
  </si>
  <si>
    <t>00003070</t>
  </si>
  <si>
    <t>00003080</t>
  </si>
  <si>
    <t>000030b0</t>
  </si>
  <si>
    <t>000030c0</t>
  </si>
  <si>
    <t>00003130</t>
  </si>
  <si>
    <t>00003140</t>
  </si>
  <si>
    <t>00003180</t>
  </si>
  <si>
    <t>000031f0</t>
  </si>
  <si>
    <t>00003200</t>
  </si>
  <si>
    <t>00003210</t>
  </si>
  <si>
    <t>00003240</t>
  </si>
  <si>
    <t>00003250</t>
  </si>
  <si>
    <t>00003270</t>
  </si>
  <si>
    <t>00003280</t>
  </si>
  <si>
    <t>00003290</t>
  </si>
  <si>
    <t>000032a0</t>
  </si>
  <si>
    <t>000032b0</t>
  </si>
  <si>
    <t>000032c0</t>
  </si>
  <si>
    <t>000032d0</t>
  </si>
  <si>
    <t>000032e0</t>
  </si>
  <si>
    <t>000032f0</t>
  </si>
  <si>
    <t>00003300</t>
  </si>
  <si>
    <t>00003310</t>
  </si>
  <si>
    <t>00003320</t>
  </si>
  <si>
    <t>00003330</t>
  </si>
  <si>
    <t>00000640</t>
  </si>
  <si>
    <t>00000980</t>
  </si>
  <si>
    <t>00000a00</t>
  </si>
  <si>
    <t>00000b90</t>
  </si>
  <si>
    <t>00000cb0</t>
  </si>
  <si>
    <t>00000cd0</t>
  </si>
  <si>
    <t>00000ce0</t>
  </si>
  <si>
    <t>00000cf0</t>
  </si>
  <si>
    <t>00000d00</t>
  </si>
  <si>
    <t>00000d10</t>
  </si>
  <si>
    <t>00000d30</t>
  </si>
  <si>
    <t>00000d40</t>
  </si>
  <si>
    <t>00000d50</t>
  </si>
  <si>
    <t>00000d60</t>
  </si>
  <si>
    <t>00000d70</t>
  </si>
  <si>
    <t>00000d90</t>
  </si>
  <si>
    <t>00000da0</t>
  </si>
  <si>
    <t>00000db0</t>
  </si>
  <si>
    <t>00000dc0</t>
  </si>
  <si>
    <t>00000dd0</t>
  </si>
  <si>
    <t>00000df0</t>
  </si>
  <si>
    <t>00000e00</t>
  </si>
  <si>
    <t>00000e10</t>
  </si>
  <si>
    <t>00000e20</t>
  </si>
  <si>
    <t>00000e30</t>
  </si>
  <si>
    <t>00000e70</t>
  </si>
  <si>
    <t>00000e80</t>
  </si>
  <si>
    <t>00000eb0</t>
  </si>
  <si>
    <t>000011b0</t>
  </si>
  <si>
    <t>00001260</t>
  </si>
  <si>
    <t>00001270</t>
  </si>
  <si>
    <t>000012a0</t>
  </si>
  <si>
    <t>000012b0</t>
  </si>
  <si>
    <t>000012c0</t>
  </si>
  <si>
    <t>000012d0</t>
  </si>
  <si>
    <t>000012e0</t>
  </si>
  <si>
    <t>00001990</t>
  </si>
  <si>
    <t>000019f0</t>
  </si>
  <si>
    <t>00001a50</t>
  </si>
  <si>
    <t>000020b0</t>
  </si>
  <si>
    <t>00002380</t>
  </si>
  <si>
    <t>00002390</t>
  </si>
  <si>
    <t>000023c0</t>
  </si>
  <si>
    <t>000023d0</t>
  </si>
  <si>
    <t>000023e0</t>
  </si>
  <si>
    <t>000023f0</t>
  </si>
  <si>
    <t>00002400</t>
  </si>
  <si>
    <t>00002410</t>
  </si>
  <si>
    <t>00002450</t>
  </si>
  <si>
    <t>00002490</t>
  </si>
  <si>
    <t>00002790</t>
  </si>
  <si>
    <t>00002a70</t>
  </si>
  <si>
    <t>00002aa0</t>
  </si>
  <si>
    <t>00002ab0</t>
  </si>
  <si>
    <t>00002ac0</t>
  </si>
  <si>
    <t>00002ad0</t>
  </si>
  <si>
    <t>00002ae0</t>
  </si>
  <si>
    <t>00002af0</t>
  </si>
  <si>
    <t>00002b30</t>
  </si>
  <si>
    <t>00002b70</t>
  </si>
  <si>
    <t>00002d40</t>
  </si>
  <si>
    <t>00002df0</t>
  </si>
  <si>
    <t>00002e00</t>
  </si>
  <si>
    <t>00002e30</t>
  </si>
  <si>
    <t>00002e40</t>
  </si>
  <si>
    <t>00002e50</t>
  </si>
  <si>
    <t>00002e60</t>
  </si>
  <si>
    <t>00002e70</t>
  </si>
  <si>
    <t>00002e80</t>
  </si>
  <si>
    <t>00002ec0</t>
  </si>
  <si>
    <t>00002ed0</t>
  </si>
  <si>
    <t>00002f00</t>
  </si>
  <si>
    <t>00002fe0</t>
  </si>
  <si>
    <t>00003090</t>
  </si>
  <si>
    <t>000030a0</t>
  </si>
  <si>
    <t>000030d0</t>
  </si>
  <si>
    <t>000030e0</t>
  </si>
  <si>
    <t>000030f0</t>
  </si>
  <si>
    <t>00003100</t>
  </si>
  <si>
    <t>00003110</t>
  </si>
  <si>
    <t>00003120</t>
  </si>
  <si>
    <t>00003170</t>
  </si>
  <si>
    <t>00000c40</t>
  </si>
  <si>
    <t>00000c50</t>
  </si>
  <si>
    <t>00000c80</t>
  </si>
  <si>
    <t>00000c90</t>
  </si>
  <si>
    <t>00000ca0</t>
  </si>
  <si>
    <t>000012f0</t>
  </si>
  <si>
    <t>000019a0</t>
  </si>
  <si>
    <t>00002460</t>
  </si>
  <si>
    <t>00002b40</t>
  </si>
  <si>
    <t>00002a60</t>
  </si>
  <si>
    <t>00000130</t>
  </si>
  <si>
    <t>00000180</t>
  </si>
  <si>
    <t>00000190</t>
  </si>
  <si>
    <t>000001e0</t>
  </si>
  <si>
    <t>000001f0</t>
  </si>
  <si>
    <t>00000200</t>
  </si>
  <si>
    <t>00000210</t>
  </si>
  <si>
    <t>00000220</t>
  </si>
  <si>
    <t>00000260</t>
  </si>
  <si>
    <t>00000270</t>
  </si>
  <si>
    <t>000002a0</t>
  </si>
  <si>
    <t>00000550</t>
  </si>
  <si>
    <t>00000560</t>
  </si>
  <si>
    <t>00000590</t>
  </si>
  <si>
    <t>000005b0</t>
  </si>
  <si>
    <t>000005c0</t>
  </si>
  <si>
    <t>000005d0</t>
  </si>
  <si>
    <t>000005e0</t>
  </si>
  <si>
    <t>00000620</t>
  </si>
  <si>
    <t>00000630</t>
  </si>
  <si>
    <t>00000660</t>
  </si>
  <si>
    <t>00001b90</t>
  </si>
  <si>
    <t>00001bc0</t>
  </si>
  <si>
    <t>00001bf0</t>
  </si>
  <si>
    <t>00001c00</t>
  </si>
  <si>
    <t>00001c10</t>
  </si>
  <si>
    <t>00001c20</t>
  </si>
  <si>
    <t>00001c30</t>
  </si>
  <si>
    <t>00001c40</t>
  </si>
  <si>
    <t>00001c50</t>
  </si>
  <si>
    <t>00001c60</t>
  </si>
  <si>
    <t>00001c70</t>
  </si>
  <si>
    <t>00000030</t>
  </si>
  <si>
    <t>00000040</t>
  </si>
  <si>
    <t>00000070</t>
  </si>
  <si>
    <t>00000080</t>
  </si>
  <si>
    <t>000000c0</t>
  </si>
  <si>
    <t>00000140</t>
  </si>
  <si>
    <t>00001bd0</t>
  </si>
  <si>
    <t>00001060</t>
  </si>
  <si>
    <t>00001070</t>
  </si>
  <si>
    <t>00001080</t>
  </si>
  <si>
    <t>00001090</t>
  </si>
  <si>
    <t>000010a0</t>
  </si>
  <si>
    <t>000010b0</t>
  </si>
  <si>
    <t>000010c0</t>
  </si>
  <si>
    <t>000010d0</t>
  </si>
  <si>
    <t>000010e0</t>
  </si>
  <si>
    <t>000010f0</t>
  </si>
  <si>
    <t>00001100</t>
  </si>
  <si>
    <t>00001110</t>
  </si>
  <si>
    <t>00001120</t>
  </si>
  <si>
    <t>00001130</t>
  </si>
  <si>
    <t>00001140</t>
  </si>
  <si>
    <t>CL_SEND_PRIMITIVE STS_SUCCESS(0,0x0) PRIM CL_STAT_IND(66, 0x42)</t>
  </si>
  <si>
    <t>000018c0</t>
  </si>
  <si>
    <t>00001970</t>
  </si>
  <si>
    <t>00001980</t>
  </si>
  <si>
    <t>000019b0</t>
  </si>
  <si>
    <t>000019c0</t>
  </si>
  <si>
    <t>000019d0</t>
  </si>
  <si>
    <t>000019e0</t>
  </si>
  <si>
    <t>00001a00</t>
  </si>
  <si>
    <t>00001a10</t>
  </si>
  <si>
    <t>00001a20</t>
  </si>
  <si>
    <t>00001a30</t>
  </si>
  <si>
    <t>00001a40</t>
  </si>
  <si>
    <t>00001a60</t>
  </si>
  <si>
    <t>00001a70</t>
  </si>
  <si>
    <t>00001a80</t>
  </si>
  <si>
    <t>00001af0</t>
  </si>
  <si>
    <t>00001b00</t>
  </si>
  <si>
    <t>00001b40</t>
  </si>
  <si>
    <t>00001b50</t>
  </si>
  <si>
    <t>00001ba0</t>
  </si>
  <si>
    <t>00001bb0</t>
  </si>
  <si>
    <t>00001be0</t>
  </si>
  <si>
    <t>00001ee0</t>
  </si>
  <si>
    <t>00001f90</t>
  </si>
  <si>
    <t>00001fa0</t>
  </si>
  <si>
    <t>00001fd0</t>
  </si>
  <si>
    <t>00001fe0</t>
  </si>
  <si>
    <t>00001ff0</t>
  </si>
  <si>
    <t>00002000</t>
  </si>
  <si>
    <t>00002010</t>
  </si>
  <si>
    <t>00002020</t>
  </si>
  <si>
    <t>00002060</t>
  </si>
  <si>
    <t>00002070</t>
  </si>
  <si>
    <t>000020a0</t>
  </si>
  <si>
    <t>00000090</t>
  </si>
  <si>
    <t>000000a0</t>
  </si>
  <si>
    <t>000000d0</t>
  </si>
  <si>
    <t>000000e0</t>
  </si>
  <si>
    <t>000000f0</t>
  </si>
  <si>
    <t>00000100</t>
  </si>
  <si>
    <t>00000710</t>
  </si>
  <si>
    <t>00000750</t>
  </si>
  <si>
    <t>000007e0</t>
  </si>
  <si>
    <t>00000820</t>
  </si>
  <si>
    <t>00000970</t>
  </si>
  <si>
    <t>00000110</t>
  </si>
  <si>
    <t>00000120</t>
  </si>
  <si>
    <t>000001a0</t>
  </si>
  <si>
    <t>00000400</t>
  </si>
  <si>
    <t>00000960</t>
  </si>
  <si>
    <t>000009a0</t>
  </si>
  <si>
    <t>000009b0</t>
  </si>
  <si>
    <t>000009c0</t>
  </si>
  <si>
    <t>000009d0</t>
  </si>
  <si>
    <t>00001310</t>
  </si>
  <si>
    <t>00001320</t>
  </si>
  <si>
    <t>00001330</t>
  </si>
  <si>
    <t>00001340</t>
  </si>
  <si>
    <t>00001350</t>
  </si>
  <si>
    <t>00001360</t>
  </si>
  <si>
    <t>00001370</t>
  </si>
  <si>
    <t>00001390</t>
  </si>
  <si>
    <t>000013a0</t>
  </si>
  <si>
    <t>000013b0</t>
  </si>
  <si>
    <t>000013c0</t>
  </si>
  <si>
    <t>000013d0</t>
  </si>
  <si>
    <t>000013e0</t>
  </si>
  <si>
    <t>000013f0</t>
  </si>
  <si>
    <t>00001700</t>
  </si>
  <si>
    <t>00001710</t>
  </si>
  <si>
    <t>00001720</t>
  </si>
  <si>
    <t>00001750</t>
  </si>
  <si>
    <t>00001760</t>
  </si>
  <si>
    <t>00001780</t>
  </si>
  <si>
    <t>00001790</t>
  </si>
  <si>
    <t>000017a0</t>
  </si>
  <si>
    <t>00002500</t>
  </si>
  <si>
    <t>00002510</t>
  </si>
  <si>
    <t>00002520</t>
  </si>
  <si>
    <t>00002530</t>
  </si>
  <si>
    <t>00002540</t>
  </si>
  <si>
    <t>00002550</t>
  </si>
  <si>
    <t>00002580</t>
  </si>
  <si>
    <t>00002590</t>
  </si>
  <si>
    <t>000025e0</t>
  </si>
  <si>
    <t>00003340</t>
  </si>
  <si>
    <t>00003350</t>
  </si>
  <si>
    <t>00003360</t>
  </si>
  <si>
    <t>00003370</t>
  </si>
  <si>
    <t>00003380</t>
  </si>
  <si>
    <t>00003390</t>
  </si>
  <si>
    <t>000033a0</t>
  </si>
  <si>
    <t>000033b0</t>
  </si>
  <si>
    <t>000033c0</t>
  </si>
  <si>
    <t>00001380</t>
  </si>
  <si>
    <t>000016c0</t>
  </si>
  <si>
    <t>000016e0</t>
  </si>
  <si>
    <t>000016f0</t>
  </si>
  <si>
    <t>00001730</t>
  </si>
  <si>
    <t>00001740</t>
  </si>
  <si>
    <t>00001770</t>
  </si>
  <si>
    <t>00002570</t>
  </si>
  <si>
    <t>000025a0</t>
  </si>
  <si>
    <t>000025b0</t>
  </si>
  <si>
    <t>000025c0</t>
  </si>
  <si>
    <t>000025d0</t>
  </si>
  <si>
    <t>DIFF</t>
  </si>
  <si>
    <t xml:space="preserve"> </t>
  </si>
  <si>
    <t>00000170</t>
  </si>
  <si>
    <t>00002560</t>
  </si>
  <si>
    <t>000016d0</t>
  </si>
  <si>
    <t>000009e0</t>
  </si>
  <si>
    <t>000009f0</t>
  </si>
  <si>
    <t>00000a20</t>
  </si>
  <si>
    <t>00000a30</t>
  </si>
  <si>
    <t>00000a40</t>
  </si>
  <si>
    <t>00000a50</t>
  </si>
  <si>
    <t>00000a70</t>
  </si>
  <si>
    <t>00000a80</t>
  </si>
  <si>
    <t>00000a90</t>
  </si>
  <si>
    <t>00001a90</t>
  </si>
  <si>
    <t>00001aa0</t>
  </si>
  <si>
    <t>00001ab0</t>
  </si>
  <si>
    <t>00001ac0</t>
  </si>
  <si>
    <t>00001ad0</t>
  </si>
  <si>
    <t>00001ae0</t>
  </si>
  <si>
    <t>00001b20</t>
  </si>
  <si>
    <t>00001b30</t>
  </si>
  <si>
    <t>00001b60</t>
  </si>
  <si>
    <t>000033d0</t>
  </si>
  <si>
    <t>000033e0</t>
  </si>
  <si>
    <t>00003450</t>
  </si>
  <si>
    <t>00003460</t>
  </si>
  <si>
    <t>00003470</t>
  </si>
  <si>
    <t>000034a0</t>
  </si>
  <si>
    <t>000034b0</t>
  </si>
  <si>
    <t>000034d0</t>
  </si>
  <si>
    <t>000034e0</t>
  </si>
  <si>
    <t>000034f0</t>
  </si>
  <si>
    <t>00003500</t>
  </si>
  <si>
    <t>00003520</t>
  </si>
  <si>
    <t>00003530</t>
  </si>
  <si>
    <t>00003540</t>
  </si>
  <si>
    <t>00003550</t>
  </si>
  <si>
    <t>00003560</t>
  </si>
  <si>
    <t>00003570</t>
  </si>
  <si>
    <t>00003580</t>
  </si>
  <si>
    <t>00003590</t>
  </si>
  <si>
    <t>000035a0</t>
  </si>
  <si>
    <t>000035b0</t>
  </si>
  <si>
    <t>000035c0</t>
  </si>
  <si>
    <t>000035d0</t>
  </si>
  <si>
    <t>000035e0</t>
  </si>
  <si>
    <t>000035f0</t>
  </si>
  <si>
    <t>00003600</t>
  </si>
  <si>
    <t>00003610</t>
  </si>
  <si>
    <t>00003620</t>
  </si>
  <si>
    <t>00003630</t>
  </si>
  <si>
    <t>00003640</t>
  </si>
  <si>
    <t>00003650</t>
  </si>
  <si>
    <t>00003660</t>
  </si>
  <si>
    <t>00003670</t>
  </si>
  <si>
    <t>00003680</t>
  </si>
  <si>
    <t>00003690</t>
  </si>
  <si>
    <t>000036a0</t>
  </si>
  <si>
    <t>000036b0</t>
  </si>
  <si>
    <t>000036c0</t>
  </si>
  <si>
    <t>000036d0</t>
  </si>
  <si>
    <t>000036e0</t>
  </si>
  <si>
    <t>000036f0</t>
  </si>
  <si>
    <t>00003700</t>
  </si>
  <si>
    <t>00003710</t>
  </si>
  <si>
    <t>00003720</t>
  </si>
  <si>
    <t>00003730</t>
  </si>
  <si>
    <t>00003740</t>
  </si>
  <si>
    <t>00003750</t>
  </si>
  <si>
    <t>00003760</t>
  </si>
  <si>
    <t>00003770</t>
  </si>
  <si>
    <t>00003780</t>
  </si>
  <si>
    <t>00003790</t>
  </si>
  <si>
    <t>000037a0</t>
  </si>
  <si>
    <t>000037b0</t>
  </si>
  <si>
    <t>000037c0</t>
  </si>
  <si>
    <t>000037d0</t>
  </si>
  <si>
    <t>000037e0</t>
  </si>
  <si>
    <t>000037f0</t>
  </si>
  <si>
    <t>00003800</t>
  </si>
  <si>
    <t>00003810</t>
  </si>
  <si>
    <t>00003820</t>
  </si>
  <si>
    <t>00003830</t>
  </si>
  <si>
    <t>00003840</t>
  </si>
  <si>
    <t>00003850</t>
  </si>
  <si>
    <t>00003860</t>
  </si>
  <si>
    <t>00003870</t>
  </si>
  <si>
    <t>00003880</t>
  </si>
  <si>
    <t>00003890</t>
  </si>
  <si>
    <t>000038a0</t>
  </si>
  <si>
    <t>000038b0</t>
  </si>
  <si>
    <t>000038c0</t>
  </si>
  <si>
    <t>000038d0</t>
  </si>
  <si>
    <t>000039a0</t>
  </si>
  <si>
    <t>00003a00</t>
  </si>
  <si>
    <t>00003a20</t>
  </si>
  <si>
    <t>00003a30</t>
  </si>
  <si>
    <t>00003a40</t>
  </si>
  <si>
    <t>00003a50</t>
  </si>
  <si>
    <t>00003a60</t>
  </si>
  <si>
    <t>00003a70</t>
  </si>
  <si>
    <t>00003a80</t>
  </si>
  <si>
    <t>00003a90</t>
  </si>
  <si>
    <t>00003aa0</t>
  </si>
  <si>
    <t>00003ab0</t>
  </si>
  <si>
    <t>00003ac0</t>
  </si>
  <si>
    <t>00003ad0</t>
  </si>
  <si>
    <t>00003ae0</t>
  </si>
  <si>
    <t>00003af0</t>
  </si>
  <si>
    <t>00003b00</t>
  </si>
  <si>
    <t>00003b10</t>
  </si>
  <si>
    <t>00003b20</t>
  </si>
  <si>
    <t>00003b30</t>
  </si>
  <si>
    <t>00003b40</t>
  </si>
  <si>
    <t>00003b50</t>
  </si>
  <si>
    <t>00003b70</t>
  </si>
  <si>
    <t>00003b90</t>
  </si>
  <si>
    <t>00003ba0</t>
  </si>
  <si>
    <t>00003bb0</t>
  </si>
  <si>
    <t>00003bc0</t>
  </si>
  <si>
    <t>00003bf0</t>
  </si>
  <si>
    <t>00003c00</t>
  </si>
  <si>
    <t>00003c70</t>
  </si>
  <si>
    <t>00003c80</t>
  </si>
  <si>
    <t>00003c90</t>
  </si>
  <si>
    <t>00003cc0</t>
  </si>
  <si>
    <t>00003cd0</t>
  </si>
  <si>
    <t>00003cf0</t>
  </si>
  <si>
    <t>00003d00</t>
  </si>
  <si>
    <t>00003d10</t>
  </si>
  <si>
    <t>00003d20</t>
  </si>
  <si>
    <t>00003d30</t>
  </si>
  <si>
    <t>00003d40</t>
  </si>
  <si>
    <t>00003d70</t>
  </si>
  <si>
    <t>00003d80</t>
  </si>
  <si>
    <t>00003df0</t>
  </si>
  <si>
    <t>00003e00</t>
  </si>
  <si>
    <t>00003e10</t>
  </si>
  <si>
    <t>00003e40</t>
  </si>
  <si>
    <t>00003e50</t>
  </si>
  <si>
    <t>00003e70</t>
  </si>
  <si>
    <t>00003e80</t>
  </si>
  <si>
    <t>00003e90</t>
  </si>
  <si>
    <t>00003ea0</t>
  </si>
  <si>
    <t>00003eb0</t>
  </si>
  <si>
    <t>00003ec0</t>
  </si>
  <si>
    <t>00003ed0</t>
  </si>
  <si>
    <t>00003ee0</t>
  </si>
  <si>
    <t>00003ef0</t>
  </si>
  <si>
    <t>00003f00</t>
  </si>
  <si>
    <t>00003f10</t>
  </si>
  <si>
    <t>00003f20</t>
  </si>
  <si>
    <t>00003f30</t>
  </si>
  <si>
    <t>00003f40</t>
  </si>
  <si>
    <t>00003f50</t>
  </si>
  <si>
    <t>00003f60</t>
  </si>
  <si>
    <t>00003f70</t>
  </si>
  <si>
    <t>00003f80</t>
  </si>
  <si>
    <t>00003f90</t>
  </si>
  <si>
    <t>00003fa0</t>
  </si>
  <si>
    <t>00003fb0</t>
  </si>
  <si>
    <t>00003fc0</t>
  </si>
  <si>
    <t>00003fe0</t>
  </si>
  <si>
    <t>00003ff0</t>
  </si>
  <si>
    <t>00004000</t>
  </si>
  <si>
    <t>00004010</t>
  </si>
  <si>
    <t>00004030</t>
  </si>
  <si>
    <t>00004040</t>
  </si>
  <si>
    <t>00004050</t>
  </si>
  <si>
    <t>00004060</t>
  </si>
  <si>
    <t>00004070</t>
  </si>
  <si>
    <t>00004080</t>
  </si>
  <si>
    <t>00004090</t>
  </si>
  <si>
    <t>000040a0</t>
  </si>
  <si>
    <t>000040b0</t>
  </si>
  <si>
    <t>000040c0</t>
  </si>
  <si>
    <t>00003510</t>
  </si>
  <si>
    <t>00003900</t>
  </si>
  <si>
    <t>00003910</t>
  </si>
  <si>
    <t>00003980</t>
  </si>
  <si>
    <t>00003990</t>
  </si>
  <si>
    <t>000039d0</t>
  </si>
  <si>
    <t>000039e0</t>
  </si>
  <si>
    <t>00003a10</t>
  </si>
  <si>
    <t>00003b80</t>
  </si>
  <si>
    <t>00003d50</t>
  </si>
  <si>
    <t>00003d60</t>
  </si>
  <si>
    <t>00003d90</t>
  </si>
  <si>
    <t>00003da0</t>
  </si>
  <si>
    <t>00003db0</t>
  </si>
  <si>
    <t>00003dc0</t>
  </si>
  <si>
    <t>00003dd0</t>
  </si>
  <si>
    <t>00003de0</t>
  </si>
  <si>
    <t>00003e20</t>
  </si>
  <si>
    <t>00003e30</t>
  </si>
  <si>
    <t>00003e60</t>
  </si>
  <si>
    <t>00003fd0</t>
  </si>
  <si>
    <t>*STS_BUF*</t>
  </si>
  <si>
    <t>*STS_ERR_POST*</t>
  </si>
  <si>
    <t>000033f0</t>
  </si>
  <si>
    <t>00003400</t>
  </si>
  <si>
    <t>00003410</t>
  </si>
  <si>
    <t>00003420</t>
  </si>
  <si>
    <t>00003430</t>
  </si>
  <si>
    <t>00003440</t>
  </si>
  <si>
    <t>00003480</t>
  </si>
  <si>
    <t>00003490</t>
  </si>
  <si>
    <t>000034c0</t>
  </si>
  <si>
    <t>000038e0</t>
  </si>
  <si>
    <t>000038f0</t>
  </si>
  <si>
    <t>00003920</t>
  </si>
  <si>
    <t>00003930</t>
  </si>
  <si>
    <t>00003940</t>
  </si>
  <si>
    <t>00003950</t>
  </si>
  <si>
    <t>00003960</t>
  </si>
  <si>
    <t>00003970</t>
  </si>
  <si>
    <t>000039b0</t>
  </si>
  <si>
    <t>000039c0</t>
  </si>
  <si>
    <t>000039f0</t>
  </si>
  <si>
    <t>00003b60</t>
  </si>
  <si>
    <t>CL_PDLL_FLAGS param32 8460(0x0000210C) RX_DST | RX_SRC | CLI_RXD | RX_DLC_END</t>
  </si>
  <si>
    <t>00000580</t>
  </si>
  <si>
    <t>Grand Total</t>
  </si>
  <si>
    <t>Row Labels</t>
  </si>
  <si>
    <t>00000150</t>
  </si>
  <si>
    <t>00000160</t>
  </si>
  <si>
    <t>000001b0</t>
  </si>
  <si>
    <t>000001c0</t>
  </si>
  <si>
    <t>00000460</t>
  </si>
  <si>
    <t>CL_DEBUG param32 43690(0x0000AAAA)</t>
  </si>
  <si>
    <t>beforeTx</t>
  </si>
  <si>
    <t>beforeRx</t>
  </si>
  <si>
    <t>txEnd</t>
  </si>
  <si>
    <t>rxEnd</t>
  </si>
  <si>
    <t>00000390</t>
  </si>
  <si>
    <t>000003d0</t>
  </si>
  <si>
    <t>000003e0</t>
  </si>
  <si>
    <t>000003f0</t>
  </si>
  <si>
    <t>00000410</t>
  </si>
  <si>
    <t>00000420</t>
  </si>
  <si>
    <t>00000470</t>
  </si>
  <si>
    <t>000004a0</t>
  </si>
  <si>
    <t>cl id</t>
  </si>
  <si>
    <t>[TRACECODE]:.1</t>
  </si>
  <si>
    <t>[TRACECODE]:.2</t>
  </si>
  <si>
    <t>(0x83)</t>
  </si>
  <si>
    <t>(0x97)</t>
  </si>
  <si>
    <t>(0x8c)</t>
  </si>
  <si>
    <t>(0x6)</t>
  </si>
  <si>
    <t>(0x8d)</t>
  </si>
  <si>
    <t>FRT32_val</t>
  </si>
  <si>
    <t>FRT32_trace</t>
  </si>
  <si>
    <t>txPHR - target</t>
  </si>
  <si>
    <t>txEnd to rxStart</t>
  </si>
  <si>
    <t>rxEnd to txTime</t>
  </si>
  <si>
    <t>rxEnd to targetTime</t>
  </si>
  <si>
    <t>rxEnd to txCall</t>
  </si>
  <si>
    <t>txCall to afterTx</t>
  </si>
  <si>
    <t>rxCall to afterRx</t>
  </si>
  <si>
    <t>Count of txPHR - target</t>
  </si>
  <si>
    <t>Count of txEnd to rxStart</t>
  </si>
  <si>
    <t>Count of rxEnd to targetTime</t>
  </si>
  <si>
    <t>Count of rxEnd to txTime</t>
  </si>
  <si>
    <t>Count of txCall to afterTx</t>
  </si>
  <si>
    <t>Count of rxEnd to txCall</t>
  </si>
  <si>
    <t>Count of rxCall to afterRx</t>
  </si>
  <si>
    <t>txCall to targetTime</t>
  </si>
  <si>
    <t>Count of txCall to targetTime</t>
  </si>
  <si>
    <t>min/max/mostRep</t>
  </si>
  <si>
    <t>dccol</t>
  </si>
  <si>
    <t>afterTxCol</t>
  </si>
  <si>
    <t>71 (0x47)</t>
  </si>
  <si>
    <t>00000720</t>
  </si>
  <si>
    <t>00000730</t>
  </si>
  <si>
    <t>00000760</t>
  </si>
  <si>
    <t>00000770</t>
  </si>
  <si>
    <t>00000780</t>
  </si>
  <si>
    <t>00000790</t>
  </si>
  <si>
    <t>000007a0</t>
  </si>
  <si>
    <t>000007b0</t>
  </si>
  <si>
    <t>000007f0</t>
  </si>
  <si>
    <t>00000800</t>
  </si>
  <si>
    <t>00000830</t>
  </si>
  <si>
    <t>00003010</t>
  </si>
  <si>
    <t>00003150</t>
  </si>
  <si>
    <t>00003160</t>
  </si>
  <si>
    <t>00003190</t>
  </si>
  <si>
    <t>000031a0</t>
  </si>
  <si>
    <t>000031b0</t>
  </si>
  <si>
    <t>000031c0</t>
  </si>
  <si>
    <t>000031d0</t>
  </si>
  <si>
    <t>000031e0</t>
  </si>
  <si>
    <t>00003220</t>
  </si>
  <si>
    <t>00003230</t>
  </si>
  <si>
    <t>00003260</t>
  </si>
  <si>
    <t>00000fd0</t>
  </si>
  <si>
    <t>clid</t>
  </si>
  <si>
    <t>00000510</t>
  </si>
  <si>
    <t>00000540</t>
  </si>
  <si>
    <t>00002bd0</t>
  </si>
  <si>
    <t>00003bd0</t>
  </si>
  <si>
    <t>00003be0</t>
  </si>
  <si>
    <t>00003c10</t>
  </si>
  <si>
    <t>00003c20</t>
  </si>
  <si>
    <t>00003c30</t>
  </si>
  <si>
    <t>00003c40</t>
  </si>
  <si>
    <t>00003c50</t>
  </si>
  <si>
    <t>00003c60</t>
  </si>
  <si>
    <t>00003ca0</t>
  </si>
  <si>
    <t>00003cb0</t>
  </si>
  <si>
    <t>00003ce0</t>
  </si>
  <si>
    <t>TOTAL CL</t>
  </si>
  <si>
    <t>min/max/avg</t>
  </si>
  <si>
    <t>LMMGR_FC_IND param32 0x00000002</t>
  </si>
  <si>
    <t>000005a0</t>
  </si>
  <si>
    <t>00004020</t>
  </si>
  <si>
    <t>000040d0</t>
  </si>
  <si>
    <t>000040e0</t>
  </si>
  <si>
    <t>000040f0</t>
  </si>
  <si>
    <t>00004100</t>
  </si>
  <si>
    <t>00004110</t>
  </si>
  <si>
    <t>00004120</t>
  </si>
  <si>
    <t>00004130</t>
  </si>
  <si>
    <t>00004140</t>
  </si>
  <si>
    <t>00004150</t>
  </si>
  <si>
    <t>00004160</t>
  </si>
  <si>
    <t>00004170</t>
  </si>
  <si>
    <t>00004180</t>
  </si>
  <si>
    <t>00004190</t>
  </si>
  <si>
    <t>000041a0</t>
  </si>
  <si>
    <t>000041b0</t>
  </si>
  <si>
    <t>000041c0</t>
  </si>
  <si>
    <t>000041d0</t>
  </si>
  <si>
    <t>000041e0</t>
  </si>
  <si>
    <t>000041f0</t>
  </si>
  <si>
    <t>00004200</t>
  </si>
  <si>
    <t>00004210</t>
  </si>
  <si>
    <t>00004220</t>
  </si>
  <si>
    <t>00004230</t>
  </si>
  <si>
    <t>00004240</t>
  </si>
  <si>
    <t>00004250</t>
  </si>
  <si>
    <t>00004260</t>
  </si>
  <si>
    <t>00004270</t>
  </si>
  <si>
    <t>00004280</t>
  </si>
  <si>
    <t>00004290</t>
  </si>
  <si>
    <t>000042a0</t>
  </si>
  <si>
    <t>000042b0</t>
  </si>
  <si>
    <t>000042c0</t>
  </si>
  <si>
    <t>000042d0</t>
  </si>
  <si>
    <t>000042e0</t>
  </si>
  <si>
    <t>000042f0</t>
  </si>
  <si>
    <t>00004300</t>
  </si>
  <si>
    <t>00004310</t>
  </si>
  <si>
    <t>00004320</t>
  </si>
  <si>
    <t>00004330</t>
  </si>
  <si>
    <t>00004340</t>
  </si>
  <si>
    <t>00004350</t>
  </si>
  <si>
    <t>00004360</t>
  </si>
  <si>
    <t>00004370</t>
  </si>
  <si>
    <t>00004380</t>
  </si>
  <si>
    <t>00004390</t>
  </si>
  <si>
    <t>000043a0</t>
  </si>
  <si>
    <t>000043b0</t>
  </si>
  <si>
    <t>000043c0</t>
  </si>
  <si>
    <t>000043d0</t>
  </si>
  <si>
    <t>000043e0</t>
  </si>
  <si>
    <t>000043f0</t>
  </si>
  <si>
    <t>00004400</t>
  </si>
  <si>
    <t>00004410</t>
  </si>
  <si>
    <t>00004420</t>
  </si>
  <si>
    <t>00004430</t>
  </si>
  <si>
    <t>00004440</t>
  </si>
  <si>
    <t>00004450</t>
  </si>
  <si>
    <t>00004460</t>
  </si>
  <si>
    <t>00004470</t>
  </si>
  <si>
    <t>00004480</t>
  </si>
  <si>
    <t>00004490</t>
  </si>
  <si>
    <t>000044a0</t>
  </si>
  <si>
    <t>000044b0</t>
  </si>
  <si>
    <t>000044c0</t>
  </si>
  <si>
    <t>000044d0</t>
  </si>
  <si>
    <t>000044e0</t>
  </si>
  <si>
    <t>000044f0</t>
  </si>
  <si>
    <t>00004500</t>
  </si>
  <si>
    <t>00004510</t>
  </si>
  <si>
    <t>00004520</t>
  </si>
  <si>
    <t>00004530</t>
  </si>
  <si>
    <t>00004540</t>
  </si>
  <si>
    <t>00004550</t>
  </si>
  <si>
    <t>00004560</t>
  </si>
  <si>
    <t>00004570</t>
  </si>
  <si>
    <t>00004580</t>
  </si>
  <si>
    <t>00004590</t>
  </si>
  <si>
    <t>000045a0</t>
  </si>
  <si>
    <t>000045b0</t>
  </si>
  <si>
    <t>000045c0</t>
  </si>
  <si>
    <t>000045d0</t>
  </si>
  <si>
    <t>000045e0</t>
  </si>
  <si>
    <t>000045f0</t>
  </si>
  <si>
    <t>00004600</t>
  </si>
  <si>
    <t>00004610</t>
  </si>
  <si>
    <t>00004620</t>
  </si>
  <si>
    <t>00004630</t>
  </si>
  <si>
    <t>00004640</t>
  </si>
  <si>
    <t>00004650</t>
  </si>
  <si>
    <t>00004660</t>
  </si>
  <si>
    <t>00004670</t>
  </si>
  <si>
    <t>00004680</t>
  </si>
  <si>
    <t>00004690</t>
  </si>
  <si>
    <t>000046a0</t>
  </si>
  <si>
    <t>000046b0</t>
  </si>
  <si>
    <t>000046c0</t>
  </si>
  <si>
    <t>000046d0</t>
  </si>
  <si>
    <t>000046e0</t>
  </si>
  <si>
    <t>000046f0</t>
  </si>
  <si>
    <t>00004700</t>
  </si>
  <si>
    <t>00004710</t>
  </si>
  <si>
    <t>00004720</t>
  </si>
  <si>
    <t>00004730</t>
  </si>
  <si>
    <t>00004740</t>
  </si>
  <si>
    <t>00004750</t>
  </si>
  <si>
    <t>00004760</t>
  </si>
  <si>
    <t>00004770</t>
  </si>
  <si>
    <t>00004780</t>
  </si>
  <si>
    <t>00004790</t>
  </si>
  <si>
    <t>000047a0</t>
  </si>
  <si>
    <t>000047b0</t>
  </si>
  <si>
    <t>000047c0</t>
  </si>
  <si>
    <t>000047d0</t>
  </si>
  <si>
    <t>000047e0</t>
  </si>
  <si>
    <t>000047f0</t>
  </si>
  <si>
    <t>00004800</t>
  </si>
  <si>
    <t>00004810</t>
  </si>
  <si>
    <t>00004820</t>
  </si>
  <si>
    <t>00004830</t>
  </si>
  <si>
    <t>00004840</t>
  </si>
  <si>
    <t>00004850</t>
  </si>
  <si>
    <t>00004860</t>
  </si>
  <si>
    <t>00004870</t>
  </si>
  <si>
    <t>00004880</t>
  </si>
  <si>
    <t>00004890</t>
  </si>
  <si>
    <t>000048a0</t>
  </si>
  <si>
    <t>000048b0</t>
  </si>
  <si>
    <t>000048c0</t>
  </si>
  <si>
    <t>000048d0</t>
  </si>
  <si>
    <t>000048e0</t>
  </si>
  <si>
    <t>000048f0</t>
  </si>
  <si>
    <t>00004900</t>
  </si>
  <si>
    <t>00004910</t>
  </si>
  <si>
    <t>00004920</t>
  </si>
  <si>
    <t>00004930</t>
  </si>
  <si>
    <t>00004940</t>
  </si>
  <si>
    <t>00004950</t>
  </si>
  <si>
    <t>00004960</t>
  </si>
  <si>
    <t>00004970</t>
  </si>
  <si>
    <t>00004980</t>
  </si>
  <si>
    <t>00004990</t>
  </si>
  <si>
    <t>000049a0</t>
  </si>
  <si>
    <t>000049b0</t>
  </si>
  <si>
    <t>000049c0</t>
  </si>
  <si>
    <t>000049d0</t>
  </si>
  <si>
    <t>000049e0</t>
  </si>
  <si>
    <t>000049f0</t>
  </si>
  <si>
    <t>00004a00</t>
  </si>
  <si>
    <t>00004a10</t>
  </si>
  <si>
    <t>00004a20</t>
  </si>
  <si>
    <t>00004a30</t>
  </si>
  <si>
    <t>00004a40</t>
  </si>
  <si>
    <t>00004a50</t>
  </si>
  <si>
    <t>00004a60</t>
  </si>
  <si>
    <t>00004a70</t>
  </si>
  <si>
    <t>00004a80</t>
  </si>
  <si>
    <t>00004a90</t>
  </si>
  <si>
    <t>00004aa0</t>
  </si>
  <si>
    <t>00004ab0</t>
  </si>
  <si>
    <t>00004ac0</t>
  </si>
  <si>
    <t>00004ad0</t>
  </si>
  <si>
    <t>00004ae0</t>
  </si>
  <si>
    <t>00004af0</t>
  </si>
  <si>
    <t>00004b00</t>
  </si>
  <si>
    <t>00004b10</t>
  </si>
  <si>
    <t>00004b20</t>
  </si>
  <si>
    <t>00004b30</t>
  </si>
  <si>
    <t>00004b40</t>
  </si>
  <si>
    <t>00004b50</t>
  </si>
  <si>
    <t>00004b60</t>
  </si>
  <si>
    <t>00004b70</t>
  </si>
  <si>
    <t>00004b80</t>
  </si>
  <si>
    <t>00004b90</t>
  </si>
  <si>
    <t>00004ba0</t>
  </si>
  <si>
    <t>00004bb0</t>
  </si>
  <si>
    <t>00004bc0</t>
  </si>
  <si>
    <t>00004bd0</t>
  </si>
  <si>
    <t>00004be0</t>
  </si>
  <si>
    <t>00004bf0</t>
  </si>
  <si>
    <t>00004c00</t>
  </si>
  <si>
    <t>00004c10</t>
  </si>
  <si>
    <t>00004c20</t>
  </si>
  <si>
    <t>00004c30</t>
  </si>
  <si>
    <t>00004c40</t>
  </si>
  <si>
    <t>00004c50</t>
  </si>
  <si>
    <t>00004c60</t>
  </si>
  <si>
    <t>00004c70</t>
  </si>
  <si>
    <t>00004c80</t>
  </si>
  <si>
    <t>00004c90</t>
  </si>
  <si>
    <t>00004ca0</t>
  </si>
  <si>
    <t>00004cb0</t>
  </si>
  <si>
    <t>00004cc0</t>
  </si>
  <si>
    <t>00004cd0</t>
  </si>
  <si>
    <t>00004ce0</t>
  </si>
  <si>
    <t>00004cf0</t>
  </si>
  <si>
    <t>00004d00</t>
  </si>
  <si>
    <t>00004d10</t>
  </si>
  <si>
    <t>00004d20</t>
  </si>
  <si>
    <t>00004d30</t>
  </si>
  <si>
    <t>00004d40</t>
  </si>
  <si>
    <t>00004d50</t>
  </si>
  <si>
    <t>00004d60</t>
  </si>
  <si>
    <t>00004d70</t>
  </si>
  <si>
    <t>00004d80</t>
  </si>
  <si>
    <t>00004d90</t>
  </si>
  <si>
    <t>00004da0</t>
  </si>
  <si>
    <t>00004db0</t>
  </si>
  <si>
    <t>00004dc0</t>
  </si>
  <si>
    <t>00004dd0</t>
  </si>
  <si>
    <t>00004de0</t>
  </si>
  <si>
    <t>00004df0</t>
  </si>
  <si>
    <t>00004e00</t>
  </si>
  <si>
    <t>00004e10</t>
  </si>
  <si>
    <t>00004e20</t>
  </si>
  <si>
    <t>00004e30</t>
  </si>
  <si>
    <t>00004e40</t>
  </si>
  <si>
    <t>00004e50</t>
  </si>
  <si>
    <t>00004e60</t>
  </si>
  <si>
    <t>00004e70</t>
  </si>
  <si>
    <t>00004e80</t>
  </si>
  <si>
    <t>00004e90</t>
  </si>
  <si>
    <t>00004ea0</t>
  </si>
  <si>
    <t>00004eb0</t>
  </si>
  <si>
    <t>00004ec0</t>
  </si>
  <si>
    <t>00004ed0</t>
  </si>
  <si>
    <t>00004ee0</t>
  </si>
  <si>
    <t>00004ef0</t>
  </si>
  <si>
    <t>00004f00</t>
  </si>
  <si>
    <t>00004f10</t>
  </si>
  <si>
    <t>00004f20</t>
  </si>
  <si>
    <t>00004f30</t>
  </si>
  <si>
    <t>00004f40</t>
  </si>
  <si>
    <t>00004f50</t>
  </si>
  <si>
    <t>00004f60</t>
  </si>
  <si>
    <t>00004f70</t>
  </si>
  <si>
    <t>00004f80</t>
  </si>
  <si>
    <t>00004f90</t>
  </si>
  <si>
    <t>00004fa0</t>
  </si>
  <si>
    <t>00004fb0</t>
  </si>
  <si>
    <t>00004fc0</t>
  </si>
  <si>
    <t>00004fd0</t>
  </si>
  <si>
    <t>00004fe0</t>
  </si>
  <si>
    <t>00004ff0</t>
  </si>
  <si>
    <t>00005000</t>
  </si>
  <si>
    <t>00005010</t>
  </si>
  <si>
    <t>00005020</t>
  </si>
  <si>
    <t>00005030</t>
  </si>
  <si>
    <t>00005040</t>
  </si>
  <si>
    <t>00005050</t>
  </si>
  <si>
    <t>00005060</t>
  </si>
  <si>
    <t>00005070</t>
  </si>
  <si>
    <t>00005080</t>
  </si>
  <si>
    <t>00005090</t>
  </si>
  <si>
    <t>000050a0</t>
  </si>
  <si>
    <t>000050b0</t>
  </si>
  <si>
    <t>000050c0</t>
  </si>
  <si>
    <t>000050d0</t>
  </si>
  <si>
    <t>000050e0</t>
  </si>
  <si>
    <t>000050f0</t>
  </si>
  <si>
    <t>00005100</t>
  </si>
  <si>
    <t>00005110</t>
  </si>
  <si>
    <t>00005120</t>
  </si>
  <si>
    <t>00005130</t>
  </si>
  <si>
    <t>00005140</t>
  </si>
  <si>
    <t>00005150</t>
  </si>
  <si>
    <t>00005160</t>
  </si>
  <si>
    <t>00005170</t>
  </si>
  <si>
    <t>00005180</t>
  </si>
  <si>
    <t>00005190</t>
  </si>
  <si>
    <t>000051a0</t>
  </si>
  <si>
    <t>000051b0</t>
  </si>
  <si>
    <t>000051c0</t>
  </si>
  <si>
    <t>000051d0</t>
  </si>
  <si>
    <t>000051e0</t>
  </si>
  <si>
    <t>000051f0</t>
  </si>
  <si>
    <t>00005200</t>
  </si>
  <si>
    <t>00005210</t>
  </si>
  <si>
    <t>00005220</t>
  </si>
  <si>
    <t>00005230</t>
  </si>
  <si>
    <t>00005240</t>
  </si>
  <si>
    <t>00005250</t>
  </si>
  <si>
    <t>00005260</t>
  </si>
  <si>
    <t>00005270</t>
  </si>
  <si>
    <t>00005280</t>
  </si>
  <si>
    <t>00005290</t>
  </si>
  <si>
    <t>000052a0</t>
  </si>
  <si>
    <t>000052b0</t>
  </si>
  <si>
    <t>000052c0</t>
  </si>
  <si>
    <t>000052d0</t>
  </si>
  <si>
    <t>000052e0</t>
  </si>
  <si>
    <t>000052f0</t>
  </si>
  <si>
    <t>00005300</t>
  </si>
  <si>
    <t>00005310</t>
  </si>
  <si>
    <t>00005320</t>
  </si>
  <si>
    <t>00005330</t>
  </si>
  <si>
    <t>00005340</t>
  </si>
  <si>
    <t>00005350</t>
  </si>
  <si>
    <t>00005360</t>
  </si>
  <si>
    <t>00005370</t>
  </si>
  <si>
    <t>00005380</t>
  </si>
  <si>
    <t>00005390</t>
  </si>
  <si>
    <t>000053a0</t>
  </si>
  <si>
    <t>000053b0</t>
  </si>
  <si>
    <t>000053c0</t>
  </si>
  <si>
    <t>000053d0</t>
  </si>
  <si>
    <t>000053e0</t>
  </si>
  <si>
    <t>000053f0</t>
  </si>
  <si>
    <t>00005400</t>
  </si>
  <si>
    <t>00005410</t>
  </si>
  <si>
    <t>00005420</t>
  </si>
  <si>
    <t>00005430</t>
  </si>
  <si>
    <t>00005440</t>
  </si>
  <si>
    <t>00005450</t>
  </si>
  <si>
    <t>00005460</t>
  </si>
  <si>
    <t>00005470</t>
  </si>
  <si>
    <t>00005480</t>
  </si>
  <si>
    <t>00005490</t>
  </si>
  <si>
    <t>000054a0</t>
  </si>
  <si>
    <t>000054b0</t>
  </si>
  <si>
    <t>000054c0</t>
  </si>
  <si>
    <t>000054d0</t>
  </si>
  <si>
    <t>000054e0</t>
  </si>
  <si>
    <t>000054f0</t>
  </si>
  <si>
    <t>00005500</t>
  </si>
  <si>
    <t>00005510</t>
  </si>
  <si>
    <t>00005520</t>
  </si>
  <si>
    <t>00005530</t>
  </si>
  <si>
    <t>00005540</t>
  </si>
  <si>
    <t>00005550</t>
  </si>
  <si>
    <t>00005560</t>
  </si>
  <si>
    <t>00005570</t>
  </si>
  <si>
    <t>00005580</t>
  </si>
  <si>
    <t>00005590</t>
  </si>
  <si>
    <t>000055a0</t>
  </si>
  <si>
    <t>000055b0</t>
  </si>
  <si>
    <t>000055c0</t>
  </si>
  <si>
    <t>000055d0</t>
  </si>
  <si>
    <t>000055e0</t>
  </si>
  <si>
    <t>000055f0</t>
  </si>
  <si>
    <t>00005600</t>
  </si>
  <si>
    <t>00005610</t>
  </si>
  <si>
    <t>00005620</t>
  </si>
  <si>
    <t>00005630</t>
  </si>
  <si>
    <t>00005640</t>
  </si>
  <si>
    <t>00005650</t>
  </si>
  <si>
    <t>00005660</t>
  </si>
  <si>
    <t>00005670</t>
  </si>
  <si>
    <t>00005680</t>
  </si>
  <si>
    <t>00005690</t>
  </si>
  <si>
    <t>000056a0</t>
  </si>
  <si>
    <t>000056b0</t>
  </si>
  <si>
    <t>000056c0</t>
  </si>
  <si>
    <t>000056d0</t>
  </si>
  <si>
    <t>000056e0</t>
  </si>
  <si>
    <t>000056f0</t>
  </si>
  <si>
    <t>00005700</t>
  </si>
  <si>
    <t>00005710</t>
  </si>
  <si>
    <t>00005720</t>
  </si>
  <si>
    <t>00005730</t>
  </si>
  <si>
    <t>00005740</t>
  </si>
  <si>
    <t>00005750</t>
  </si>
  <si>
    <t>00005760</t>
  </si>
  <si>
    <t>00005770</t>
  </si>
  <si>
    <t>00005780</t>
  </si>
  <si>
    <t>00005790</t>
  </si>
  <si>
    <t>000057a0</t>
  </si>
  <si>
    <t>000057b0</t>
  </si>
  <si>
    <t>000057c0</t>
  </si>
  <si>
    <t>000057d0</t>
  </si>
  <si>
    <t>000057e0</t>
  </si>
  <si>
    <t>000057f0</t>
  </si>
  <si>
    <t>00005800</t>
  </si>
  <si>
    <t>00005810</t>
  </si>
  <si>
    <t>00005820</t>
  </si>
  <si>
    <t>00005830</t>
  </si>
  <si>
    <t>00005840</t>
  </si>
  <si>
    <t>00005850</t>
  </si>
  <si>
    <t>00005860</t>
  </si>
  <si>
    <t>00005870</t>
  </si>
  <si>
    <t>00005880</t>
  </si>
  <si>
    <t>00005890</t>
  </si>
  <si>
    <t>000058a0</t>
  </si>
  <si>
    <t>000058b0</t>
  </si>
  <si>
    <t>000058c0</t>
  </si>
  <si>
    <t>000058d0</t>
  </si>
  <si>
    <t>000058e0</t>
  </si>
  <si>
    <t>000058f0</t>
  </si>
  <si>
    <t>00005900</t>
  </si>
  <si>
    <t>00005910</t>
  </si>
  <si>
    <t>00005920</t>
  </si>
  <si>
    <t>00005930</t>
  </si>
  <si>
    <t>00005940</t>
  </si>
  <si>
    <t>00005950</t>
  </si>
  <si>
    <t>00005960</t>
  </si>
  <si>
    <t>00005970</t>
  </si>
  <si>
    <t>00005980</t>
  </si>
  <si>
    <t>00005990</t>
  </si>
  <si>
    <t>000059a0</t>
  </si>
  <si>
    <t>000059b0</t>
  </si>
  <si>
    <t>000059c0</t>
  </si>
  <si>
    <t>000059d0</t>
  </si>
  <si>
    <t>000059e0</t>
  </si>
  <si>
    <t>000059f0</t>
  </si>
  <si>
    <t>00005a00</t>
  </si>
  <si>
    <t>00005a10</t>
  </si>
  <si>
    <t>00005a20</t>
  </si>
  <si>
    <t>00005a30</t>
  </si>
  <si>
    <t>00005a40</t>
  </si>
  <si>
    <t>00005a50</t>
  </si>
  <si>
    <t>00005a60</t>
  </si>
  <si>
    <t>00005a70</t>
  </si>
  <si>
    <t>00005a80</t>
  </si>
  <si>
    <t>00005a90</t>
  </si>
  <si>
    <t>00005aa0</t>
  </si>
  <si>
    <t>00005ab0</t>
  </si>
  <si>
    <t>00005ac0</t>
  </si>
  <si>
    <t>00005ad0</t>
  </si>
  <si>
    <t>00005ae0</t>
  </si>
  <si>
    <t>00005af0</t>
  </si>
  <si>
    <t>00005b00</t>
  </si>
  <si>
    <t>00005b10</t>
  </si>
  <si>
    <t>00005b20</t>
  </si>
  <si>
    <t>00005b30</t>
  </si>
  <si>
    <t>00005b40</t>
  </si>
  <si>
    <t>00005b50</t>
  </si>
  <si>
    <t>00005b60</t>
  </si>
  <si>
    <t>00005b70</t>
  </si>
  <si>
    <t>00005b80</t>
  </si>
  <si>
    <t>00005b90</t>
  </si>
  <si>
    <t>00005ba0</t>
  </si>
  <si>
    <t>00005bb0</t>
  </si>
  <si>
    <t>00005bc0</t>
  </si>
  <si>
    <t>00005bd0</t>
  </si>
  <si>
    <t>00005be0</t>
  </si>
  <si>
    <t>00005bf0</t>
  </si>
  <si>
    <t>00005c00</t>
  </si>
  <si>
    <t>00005c10</t>
  </si>
  <si>
    <t>00005c20</t>
  </si>
  <si>
    <t>00005c30</t>
  </si>
  <si>
    <t>00005c40</t>
  </si>
  <si>
    <t>00005c50</t>
  </si>
  <si>
    <t>00005c60</t>
  </si>
  <si>
    <t>00005c70</t>
  </si>
  <si>
    <t>00005c80</t>
  </si>
  <si>
    <t>00005c90</t>
  </si>
  <si>
    <t>00005ca0</t>
  </si>
  <si>
    <t>00005cb0</t>
  </si>
  <si>
    <t>00005cc0</t>
  </si>
  <si>
    <t>00005cd0</t>
  </si>
  <si>
    <t>00005ce0</t>
  </si>
  <si>
    <t>00005cf0</t>
  </si>
  <si>
    <t>00005d00</t>
  </si>
  <si>
    <t>00005d10</t>
  </si>
  <si>
    <t>00005d20</t>
  </si>
  <si>
    <t>00005d30</t>
  </si>
  <si>
    <t>00005d40</t>
  </si>
  <si>
    <t>00005d50</t>
  </si>
  <si>
    <t>00005d60</t>
  </si>
  <si>
    <t>00005d70</t>
  </si>
  <si>
    <t>00005d80</t>
  </si>
  <si>
    <t>00005d90</t>
  </si>
  <si>
    <t>00005da0</t>
  </si>
  <si>
    <t>00005db0</t>
  </si>
  <si>
    <t>00005dc0</t>
  </si>
  <si>
    <t>00005dd0</t>
  </si>
  <si>
    <t>00005de0</t>
  </si>
  <si>
    <t>00005df0</t>
  </si>
  <si>
    <t>00005e00</t>
  </si>
  <si>
    <t>00005e10</t>
  </si>
  <si>
    <t>00005e20</t>
  </si>
  <si>
    <t>00005e30</t>
  </si>
  <si>
    <t>00005e40</t>
  </si>
  <si>
    <t>00005e50</t>
  </si>
  <si>
    <t>00005e60</t>
  </si>
  <si>
    <t>00005e70</t>
  </si>
  <si>
    <t>00005e80</t>
  </si>
  <si>
    <t>00005e90</t>
  </si>
  <si>
    <t>00005ea0</t>
  </si>
  <si>
    <t>00005eb0</t>
  </si>
  <si>
    <t>00005ec0</t>
  </si>
  <si>
    <t>00005ed0</t>
  </si>
  <si>
    <t>00005ee0</t>
  </si>
  <si>
    <t>00005ef0</t>
  </si>
  <si>
    <t>00005f00</t>
  </si>
  <si>
    <t>00005f10</t>
  </si>
  <si>
    <t>00005f20</t>
  </si>
  <si>
    <t>00005f30</t>
  </si>
  <si>
    <t>00005f40</t>
  </si>
  <si>
    <t>00005f50</t>
  </si>
  <si>
    <t>00005f60</t>
  </si>
  <si>
    <t>00005f70</t>
  </si>
  <si>
    <t>00005f80</t>
  </si>
  <si>
    <t>00005f90</t>
  </si>
  <si>
    <t>00005fa0</t>
  </si>
  <si>
    <t>00005fb0</t>
  </si>
  <si>
    <t>00005fc0</t>
  </si>
  <si>
    <t>00005fd0</t>
  </si>
  <si>
    <t>00005fe0</t>
  </si>
  <si>
    <t>00005ff0</t>
  </si>
  <si>
    <t>00006000</t>
  </si>
  <si>
    <t>00006010</t>
  </si>
  <si>
    <t>00006020</t>
  </si>
  <si>
    <t>00006030</t>
  </si>
  <si>
    <t>00006040</t>
  </si>
  <si>
    <t>00006050</t>
  </si>
  <si>
    <t>00006060</t>
  </si>
  <si>
    <t>00006070</t>
  </si>
  <si>
    <t>00006080</t>
  </si>
  <si>
    <t>000060a0</t>
  </si>
  <si>
    <t>000060b0</t>
  </si>
  <si>
    <t>000060d0</t>
  </si>
  <si>
    <t>000060e0</t>
  </si>
  <si>
    <t>000060f0</t>
  </si>
  <si>
    <t>00006100</t>
  </si>
  <si>
    <t>00006110</t>
  </si>
  <si>
    <t>00006120</t>
  </si>
  <si>
    <t>00006130</t>
  </si>
  <si>
    <t>00006140</t>
  </si>
  <si>
    <t>00006150</t>
  </si>
  <si>
    <t>00006160</t>
  </si>
  <si>
    <t>00006170</t>
  </si>
  <si>
    <t>00006180</t>
  </si>
  <si>
    <t>00006190</t>
  </si>
  <si>
    <t>000061a0</t>
  </si>
  <si>
    <t>000061b0</t>
  </si>
  <si>
    <t>000061c0</t>
  </si>
  <si>
    <t>000061d0</t>
  </si>
  <si>
    <t>000061e0</t>
  </si>
  <si>
    <t>000061f0</t>
  </si>
  <si>
    <t>00006200</t>
  </si>
  <si>
    <t>00006210</t>
  </si>
  <si>
    <t>00006240</t>
  </si>
  <si>
    <t>00006250</t>
  </si>
  <si>
    <t>000062c0</t>
  </si>
  <si>
    <t>000062d0</t>
  </si>
  <si>
    <t>000062e0</t>
  </si>
  <si>
    <t>00006310</t>
  </si>
  <si>
    <t>00006320</t>
  </si>
  <si>
    <t>00006340</t>
  </si>
  <si>
    <t>00006350</t>
  </si>
  <si>
    <t>00006360</t>
  </si>
  <si>
    <t>00006370</t>
  </si>
  <si>
    <t>00006380</t>
  </si>
  <si>
    <t>00006390</t>
  </si>
  <si>
    <t>000063a0</t>
  </si>
  <si>
    <t>000063b0</t>
  </si>
  <si>
    <t>000063c0</t>
  </si>
  <si>
    <t>000063d0</t>
  </si>
  <si>
    <t>000063e0</t>
  </si>
  <si>
    <t>000063f0</t>
  </si>
  <si>
    <t>00006400</t>
  </si>
  <si>
    <t>00006410</t>
  </si>
  <si>
    <t>00006420</t>
  </si>
  <si>
    <t>00006430</t>
  </si>
  <si>
    <t>00006440</t>
  </si>
  <si>
    <t>00006450</t>
  </si>
  <si>
    <t>00006460</t>
  </si>
  <si>
    <t>00006470</t>
  </si>
  <si>
    <t>00006480</t>
  </si>
  <si>
    <t>00006490</t>
  </si>
  <si>
    <t>000064b0</t>
  </si>
  <si>
    <t>000064c0</t>
  </si>
  <si>
    <t>000064d0</t>
  </si>
  <si>
    <t>000064e0</t>
  </si>
  <si>
    <t>000064f0</t>
  </si>
  <si>
    <t>00006500</t>
  </si>
  <si>
    <t>00006510</t>
  </si>
  <si>
    <t>00006520</t>
  </si>
  <si>
    <t>00006530</t>
  </si>
  <si>
    <t>00006540</t>
  </si>
  <si>
    <t>00006550</t>
  </si>
  <si>
    <t>00006560</t>
  </si>
  <si>
    <t>00006570</t>
  </si>
  <si>
    <t>00006580</t>
  </si>
  <si>
    <t>00006590</t>
  </si>
  <si>
    <t>000065a0</t>
  </si>
  <si>
    <t>000065b0</t>
  </si>
  <si>
    <t>000065c0</t>
  </si>
  <si>
    <t>000065d0</t>
  </si>
  <si>
    <t>000065e0</t>
  </si>
  <si>
    <t>000065f0</t>
  </si>
  <si>
    <t>00006620</t>
  </si>
  <si>
    <t>00006630</t>
  </si>
  <si>
    <t>000066a0</t>
  </si>
  <si>
    <t>000066b0</t>
  </si>
  <si>
    <t>000066c0</t>
  </si>
  <si>
    <t>000066f0</t>
  </si>
  <si>
    <t>00006700</t>
  </si>
  <si>
    <t>00006720</t>
  </si>
  <si>
    <t>00006730</t>
  </si>
  <si>
    <t>00006740</t>
  </si>
  <si>
    <t>00006750</t>
  </si>
  <si>
    <t>00006760</t>
  </si>
  <si>
    <t>00006770</t>
  </si>
  <si>
    <t>00006780</t>
  </si>
  <si>
    <t>00006790</t>
  </si>
  <si>
    <t>000067a0</t>
  </si>
  <si>
    <t>000067b0</t>
  </si>
  <si>
    <t>000067c0</t>
  </si>
  <si>
    <t>000067d0</t>
  </si>
  <si>
    <t>000067e0</t>
  </si>
  <si>
    <t>000067f0</t>
  </si>
  <si>
    <t>00006800</t>
  </si>
  <si>
    <t>00006810</t>
  </si>
  <si>
    <t>00006820</t>
  </si>
  <si>
    <t>00006830</t>
  </si>
  <si>
    <t>00006840</t>
  </si>
  <si>
    <t>00006850</t>
  </si>
  <si>
    <t>00006860</t>
  </si>
  <si>
    <t>00006870</t>
  </si>
  <si>
    <t>00006880</t>
  </si>
  <si>
    <t>00006890</t>
  </si>
  <si>
    <t>000068a0</t>
  </si>
  <si>
    <t>000068b0</t>
  </si>
  <si>
    <t>000068c0</t>
  </si>
  <si>
    <t>000068d0</t>
  </si>
  <si>
    <t>000068e0</t>
  </si>
  <si>
    <t>00006900</t>
  </si>
  <si>
    <t>00006910</t>
  </si>
  <si>
    <t>00006920</t>
  </si>
  <si>
    <t>00006930</t>
  </si>
  <si>
    <t>00006940</t>
  </si>
  <si>
    <t>00006950</t>
  </si>
  <si>
    <t>00006960</t>
  </si>
  <si>
    <t>00006970</t>
  </si>
  <si>
    <t>00006980</t>
  </si>
  <si>
    <t>00006990</t>
  </si>
  <si>
    <t>000069a0</t>
  </si>
  <si>
    <t>000069b0</t>
  </si>
  <si>
    <t>000069c0</t>
  </si>
  <si>
    <t>000069d0</t>
  </si>
  <si>
    <t>000069e0</t>
  </si>
  <si>
    <t>000069f0</t>
  </si>
  <si>
    <t>00006a00</t>
  </si>
  <si>
    <t>00006a10</t>
  </si>
  <si>
    <t>00006a20</t>
  </si>
  <si>
    <t>00006a30</t>
  </si>
  <si>
    <t>00006a40</t>
  </si>
  <si>
    <t>00006a50</t>
  </si>
  <si>
    <t>00006a60</t>
  </si>
  <si>
    <t>00006a70</t>
  </si>
  <si>
    <t>00006a80</t>
  </si>
  <si>
    <t>00006a90</t>
  </si>
  <si>
    <t>00006aa0</t>
  </si>
  <si>
    <t>00006ab0</t>
  </si>
  <si>
    <t>00006ac0</t>
  </si>
  <si>
    <t>00006ad0</t>
  </si>
  <si>
    <t>00006ae0</t>
  </si>
  <si>
    <t>00006af0</t>
  </si>
  <si>
    <t>00006b00</t>
  </si>
  <si>
    <t>00006b10</t>
  </si>
  <si>
    <t>00006b20</t>
  </si>
  <si>
    <t>00006b30</t>
  </si>
  <si>
    <t>00006b40</t>
  </si>
  <si>
    <t>00006b50</t>
  </si>
  <si>
    <t>00006b60</t>
  </si>
  <si>
    <t>00006b70</t>
  </si>
  <si>
    <t>00006b90</t>
  </si>
  <si>
    <t>00006ba0</t>
  </si>
  <si>
    <t>00006bb0</t>
  </si>
  <si>
    <t>00006bc0</t>
  </si>
  <si>
    <t>00006bd0</t>
  </si>
  <si>
    <t>00006be0</t>
  </si>
  <si>
    <t>00006bf0</t>
  </si>
  <si>
    <t>00006c00</t>
  </si>
  <si>
    <t>00006c10</t>
  </si>
  <si>
    <t>00006c20</t>
  </si>
  <si>
    <t>00006c30</t>
  </si>
  <si>
    <t>00006c40</t>
  </si>
  <si>
    <t>00006c50</t>
  </si>
  <si>
    <t>00006c60</t>
  </si>
  <si>
    <t>00006c70</t>
  </si>
  <si>
    <t>00006c80</t>
  </si>
  <si>
    <t>00006c90</t>
  </si>
  <si>
    <t>00006ca0</t>
  </si>
  <si>
    <t>00006cb0</t>
  </si>
  <si>
    <t>00006cc0</t>
  </si>
  <si>
    <t>00006cd0</t>
  </si>
  <si>
    <t>00006d00</t>
  </si>
  <si>
    <t>00006d10</t>
  </si>
  <si>
    <t>00006d80</t>
  </si>
  <si>
    <t>00006d90</t>
  </si>
  <si>
    <t>00006da0</t>
  </si>
  <si>
    <t>00006dd0</t>
  </si>
  <si>
    <t>00006de0</t>
  </si>
  <si>
    <t>00006e00</t>
  </si>
  <si>
    <t>00006e10</t>
  </si>
  <si>
    <t>00006e20</t>
  </si>
  <si>
    <t>00006e30</t>
  </si>
  <si>
    <t>00006e40</t>
  </si>
  <si>
    <t>00006e50</t>
  </si>
  <si>
    <t>00006e80</t>
  </si>
  <si>
    <t>00006e90</t>
  </si>
  <si>
    <t>00006f00</t>
  </si>
  <si>
    <t>00006f10</t>
  </si>
  <si>
    <t>00006f20</t>
  </si>
  <si>
    <t>00006f50</t>
  </si>
  <si>
    <t>00006f80</t>
  </si>
  <si>
    <t>00006f90</t>
  </si>
  <si>
    <t>00006fa0</t>
  </si>
  <si>
    <t>00006fb0</t>
  </si>
  <si>
    <t>00006fc0</t>
  </si>
  <si>
    <t>00006fd0</t>
  </si>
  <si>
    <t>00006fe0</t>
  </si>
  <si>
    <t>00006ff0</t>
  </si>
  <si>
    <t>00007000</t>
  </si>
  <si>
    <t>00007010</t>
  </si>
  <si>
    <t>00007020</t>
  </si>
  <si>
    <t>00007030</t>
  </si>
  <si>
    <t>00007040</t>
  </si>
  <si>
    <t>00007050</t>
  </si>
  <si>
    <t>00007060</t>
  </si>
  <si>
    <t>00007070</t>
  </si>
  <si>
    <t>00007080</t>
  </si>
  <si>
    <t>00007090</t>
  </si>
  <si>
    <t>000070a0</t>
  </si>
  <si>
    <t>000070b0</t>
  </si>
  <si>
    <t>000070e0</t>
  </si>
  <si>
    <t>000070f0</t>
  </si>
  <si>
    <t>00007160</t>
  </si>
  <si>
    <t>00007170</t>
  </si>
  <si>
    <t>00007180</t>
  </si>
  <si>
    <t>000071b0</t>
  </si>
  <si>
    <t>000071c0</t>
  </si>
  <si>
    <t>000071e0</t>
  </si>
  <si>
    <t>000071f0</t>
  </si>
  <si>
    <t>00007200</t>
  </si>
  <si>
    <t>00007210</t>
  </si>
  <si>
    <t>00007220</t>
  </si>
  <si>
    <t>00007230</t>
  </si>
  <si>
    <t>00007240</t>
  </si>
  <si>
    <t>00007250</t>
  </si>
  <si>
    <t>00007260</t>
  </si>
  <si>
    <t>00007270</t>
  </si>
  <si>
    <t>00007280</t>
  </si>
  <si>
    <t>00007290</t>
  </si>
  <si>
    <t>000072a0</t>
  </si>
  <si>
    <t>000072b0</t>
  </si>
  <si>
    <t>000072c0</t>
  </si>
  <si>
    <t>000072d0</t>
  </si>
  <si>
    <t>000072e0</t>
  </si>
  <si>
    <t>000072f0</t>
  </si>
  <si>
    <t>00007300</t>
  </si>
  <si>
    <t>00007310</t>
  </si>
  <si>
    <t>00007320</t>
  </si>
  <si>
    <t>00007330</t>
  </si>
  <si>
    <t>00007340</t>
  </si>
  <si>
    <t>00007350</t>
  </si>
  <si>
    <t>00007360</t>
  </si>
  <si>
    <t>00007370</t>
  </si>
  <si>
    <t>00007380</t>
  </si>
  <si>
    <t>00007390</t>
  </si>
  <si>
    <t>000073a0</t>
  </si>
  <si>
    <t>000073b0</t>
  </si>
  <si>
    <t>000073c0</t>
  </si>
  <si>
    <t>000073d0</t>
  </si>
  <si>
    <t>000073e0</t>
  </si>
  <si>
    <t>000073f0</t>
  </si>
  <si>
    <t>00007410</t>
  </si>
  <si>
    <t>00007420</t>
  </si>
  <si>
    <t>00007430</t>
  </si>
  <si>
    <t>00007440</t>
  </si>
  <si>
    <t>00007450</t>
  </si>
  <si>
    <t>00007460</t>
  </si>
  <si>
    <t>00007470</t>
  </si>
  <si>
    <t>00007480</t>
  </si>
  <si>
    <t>00007490</t>
  </si>
  <si>
    <t>000074a0</t>
  </si>
  <si>
    <t>000074b0</t>
  </si>
  <si>
    <t>000074c0</t>
  </si>
  <si>
    <t>000074f0</t>
  </si>
  <si>
    <t>00007500</t>
  </si>
  <si>
    <t>00007570</t>
  </si>
  <si>
    <t>00007580</t>
  </si>
  <si>
    <t>00007590</t>
  </si>
  <si>
    <t>000075c0</t>
  </si>
  <si>
    <t>000075d0</t>
  </si>
  <si>
    <t>000075f0</t>
  </si>
  <si>
    <t>00007600</t>
  </si>
  <si>
    <t>00007610</t>
  </si>
  <si>
    <t>00007620</t>
  </si>
  <si>
    <t>00007630</t>
  </si>
  <si>
    <t>00007640</t>
  </si>
  <si>
    <t>00007650</t>
  </si>
  <si>
    <t>00007660</t>
  </si>
  <si>
    <t>00007670</t>
  </si>
  <si>
    <t>00007680</t>
  </si>
  <si>
    <t>00007690</t>
  </si>
  <si>
    <t>000076a0</t>
  </si>
  <si>
    <t>000076b0</t>
  </si>
  <si>
    <t>000076c0</t>
  </si>
  <si>
    <t>000076d0</t>
  </si>
  <si>
    <t>000076e0</t>
  </si>
  <si>
    <t>000076f0</t>
  </si>
  <si>
    <t>00007700</t>
  </si>
  <si>
    <t>00007710</t>
  </si>
  <si>
    <t>00007720</t>
  </si>
  <si>
    <t>00007730</t>
  </si>
  <si>
    <t>00007740</t>
  </si>
  <si>
    <t>00007750</t>
  </si>
  <si>
    <t>00007760</t>
  </si>
  <si>
    <t>00007770</t>
  </si>
  <si>
    <t>00007780</t>
  </si>
  <si>
    <t>00007790</t>
  </si>
  <si>
    <t>000077a0</t>
  </si>
  <si>
    <t>000077b0</t>
  </si>
  <si>
    <t>000077c0</t>
  </si>
  <si>
    <t>000077d0</t>
  </si>
  <si>
    <t>000077e0</t>
  </si>
  <si>
    <t>CL_DATA_RESP*</t>
  </si>
  <si>
    <t>CL_DATA_REQ*</t>
  </si>
  <si>
    <t>000077f0</t>
  </si>
  <si>
    <t>00007800</t>
  </si>
  <si>
    <t>00007810</t>
  </si>
  <si>
    <t>00007820</t>
  </si>
  <si>
    <t>00007830</t>
  </si>
  <si>
    <t>00007850</t>
  </si>
  <si>
    <t>00007860</t>
  </si>
  <si>
    <t>00007870</t>
  </si>
  <si>
    <t>00007880</t>
  </si>
  <si>
    <t>00007890</t>
  </si>
  <si>
    <t>000078a0</t>
  </si>
  <si>
    <t>000078b0</t>
  </si>
  <si>
    <t>000078c0</t>
  </si>
  <si>
    <t>000078d0</t>
  </si>
  <si>
    <t>000078e0</t>
  </si>
  <si>
    <t>000078f0</t>
  </si>
  <si>
    <t>00007900</t>
  </si>
  <si>
    <t>00007910</t>
  </si>
  <si>
    <t>00007920</t>
  </si>
  <si>
    <t>00007930</t>
  </si>
  <si>
    <t>00007940</t>
  </si>
  <si>
    <t>00007950</t>
  </si>
  <si>
    <t>00007960</t>
  </si>
  <si>
    <t>00007970</t>
  </si>
  <si>
    <t>00007980</t>
  </si>
  <si>
    <t>00007990</t>
  </si>
  <si>
    <t>000079c0</t>
  </si>
  <si>
    <t>000079d0</t>
  </si>
  <si>
    <t>00007a40</t>
  </si>
  <si>
    <t>00007a50</t>
  </si>
  <si>
    <t>00007ac0</t>
  </si>
  <si>
    <t>00007ad0</t>
  </si>
  <si>
    <t>00007ae0</t>
  </si>
  <si>
    <t>00007b10</t>
  </si>
  <si>
    <t>00007b20</t>
  </si>
  <si>
    <t>00007b40</t>
  </si>
  <si>
    <t>00007b50</t>
  </si>
  <si>
    <t>00007b60</t>
  </si>
  <si>
    <t>00007b70</t>
  </si>
  <si>
    <t>00007b80</t>
  </si>
  <si>
    <t>00007b90</t>
  </si>
  <si>
    <t>00007ba0</t>
  </si>
  <si>
    <t>00007bb0</t>
  </si>
  <si>
    <t>00007bc0</t>
  </si>
  <si>
    <t>00007bd0</t>
  </si>
  <si>
    <t>00007be0</t>
  </si>
  <si>
    <t>00007bf0</t>
  </si>
  <si>
    <t>00007c00</t>
  </si>
  <si>
    <t>00007c10</t>
  </si>
  <si>
    <t>00007c20</t>
  </si>
  <si>
    <t>00007c30</t>
  </si>
  <si>
    <t>00007c40</t>
  </si>
  <si>
    <t>00007c50</t>
  </si>
  <si>
    <t>00007c60</t>
  </si>
  <si>
    <t>00007c70</t>
  </si>
  <si>
    <t>00007c80</t>
  </si>
  <si>
    <t>00007c90</t>
  </si>
  <si>
    <t>00007ca0</t>
  </si>
  <si>
    <t>00007cb0</t>
  </si>
  <si>
    <t>00007cc0</t>
  </si>
  <si>
    <t>00007cd0</t>
  </si>
  <si>
    <t>00007cf0</t>
  </si>
  <si>
    <t>00007d00</t>
  </si>
  <si>
    <t>00007d10</t>
  </si>
  <si>
    <t>00007d20</t>
  </si>
  <si>
    <t>00007d30</t>
  </si>
  <si>
    <t>00007d40</t>
  </si>
  <si>
    <t>00007d50</t>
  </si>
  <si>
    <t>00007d60</t>
  </si>
  <si>
    <t>00007d70</t>
  </si>
  <si>
    <t>00007d80</t>
  </si>
  <si>
    <t>00007d90</t>
  </si>
  <si>
    <t>00007da0</t>
  </si>
  <si>
    <t>00007db0</t>
  </si>
  <si>
    <t>00007dc0</t>
  </si>
  <si>
    <t>00007dd0</t>
  </si>
  <si>
    <t>00007de0</t>
  </si>
  <si>
    <t>00007df0</t>
  </si>
  <si>
    <t>00007e00</t>
  </si>
  <si>
    <t>00007e10</t>
  </si>
  <si>
    <t>00007e20</t>
  </si>
  <si>
    <t>00007e30</t>
  </si>
  <si>
    <t>00007e60</t>
  </si>
  <si>
    <t>00007e70</t>
  </si>
  <si>
    <t>00007ee0</t>
  </si>
  <si>
    <t>00007ef0</t>
  </si>
  <si>
    <t>00007f00</t>
  </si>
  <si>
    <t>00007f30</t>
  </si>
  <si>
    <t>00007f40</t>
  </si>
  <si>
    <t>00007f60</t>
  </si>
  <si>
    <t>00007f70</t>
  </si>
  <si>
    <t>00007f80</t>
  </si>
  <si>
    <t>00007f90</t>
  </si>
  <si>
    <t>00007fa0</t>
  </si>
  <si>
    <t>00007fb0</t>
  </si>
  <si>
    <t>00007fc0</t>
  </si>
  <si>
    <t>00007fd0</t>
  </si>
  <si>
    <t>00007fe0</t>
  </si>
  <si>
    <t>00007ff0</t>
  </si>
  <si>
    <t>00008000</t>
  </si>
  <si>
    <t>00008010</t>
  </si>
  <si>
    <t>00008020</t>
  </si>
  <si>
    <t>00008030</t>
  </si>
  <si>
    <t>00008040</t>
  </si>
  <si>
    <t>00008050</t>
  </si>
  <si>
    <t>00008060</t>
  </si>
  <si>
    <t>00008070</t>
  </si>
  <si>
    <t>00008080</t>
  </si>
  <si>
    <t>00008090</t>
  </si>
  <si>
    <t>000080a0</t>
  </si>
  <si>
    <t>000080b0</t>
  </si>
  <si>
    <t>000080c0</t>
  </si>
  <si>
    <t>000080d0</t>
  </si>
  <si>
    <t>000080e0</t>
  </si>
  <si>
    <t>000080f0</t>
  </si>
  <si>
    <t>00008100</t>
  </si>
  <si>
    <t>00008110</t>
  </si>
  <si>
    <t>00008120</t>
  </si>
  <si>
    <t>00008130</t>
  </si>
  <si>
    <t>00008140</t>
  </si>
  <si>
    <t>00008150</t>
  </si>
  <si>
    <t>00008160</t>
  </si>
  <si>
    <t>00008170</t>
  </si>
  <si>
    <t>00008180</t>
  </si>
  <si>
    <t>00008190</t>
  </si>
  <si>
    <t>000081a0</t>
  </si>
  <si>
    <t>000081b0</t>
  </si>
  <si>
    <t>000081c0</t>
  </si>
  <si>
    <t>000081d0</t>
  </si>
  <si>
    <t>000081e0</t>
  </si>
  <si>
    <t>000081f0</t>
  </si>
  <si>
    <t>00008200</t>
  </si>
  <si>
    <t>00008210</t>
  </si>
  <si>
    <t>00008220</t>
  </si>
  <si>
    <t>00008230</t>
  </si>
  <si>
    <t>00008240</t>
  </si>
  <si>
    <t>00008250</t>
  </si>
  <si>
    <t>00008260</t>
  </si>
  <si>
    <t>00008270</t>
  </si>
  <si>
    <t>00008280</t>
  </si>
  <si>
    <t>00008290</t>
  </si>
  <si>
    <t>000082a0</t>
  </si>
  <si>
    <t>000082b0</t>
  </si>
  <si>
    <t>000082c0</t>
  </si>
  <si>
    <t>000082d0</t>
  </si>
  <si>
    <t>000082e0</t>
  </si>
  <si>
    <t>000082f0</t>
  </si>
  <si>
    <t>00008310</t>
  </si>
  <si>
    <t>00008320</t>
  </si>
  <si>
    <t>00008330</t>
  </si>
  <si>
    <t>00008340</t>
  </si>
  <si>
    <t>00008350</t>
  </si>
  <si>
    <t>00008360</t>
  </si>
  <si>
    <t>00008370</t>
  </si>
  <si>
    <t>00008380</t>
  </si>
  <si>
    <t>00008390</t>
  </si>
  <si>
    <t>000083a0</t>
  </si>
  <si>
    <t>000083b0</t>
  </si>
  <si>
    <t>000083c0</t>
  </si>
  <si>
    <t>000083d0</t>
  </si>
  <si>
    <t>000083e0</t>
  </si>
  <si>
    <t>000083f0</t>
  </si>
  <si>
    <t>00008400</t>
  </si>
  <si>
    <t>00008410</t>
  </si>
  <si>
    <t>00008420</t>
  </si>
  <si>
    <t>00008430</t>
  </si>
  <si>
    <t>00008440</t>
  </si>
  <si>
    <t>00008450</t>
  </si>
  <si>
    <t>00008480</t>
  </si>
  <si>
    <t>00008490</t>
  </si>
  <si>
    <t>000084e0</t>
  </si>
  <si>
    <t>00008540</t>
  </si>
  <si>
    <t>000085a0</t>
  </si>
  <si>
    <t>00008600</t>
  </si>
  <si>
    <t>00008630</t>
  </si>
  <si>
    <t>00008670</t>
  </si>
  <si>
    <t>00008680</t>
  </si>
  <si>
    <t>00008690</t>
  </si>
  <si>
    <t>000086c0</t>
  </si>
  <si>
    <t>000086d0</t>
  </si>
  <si>
    <t>000086f0</t>
  </si>
  <si>
    <t>00008700</t>
  </si>
  <si>
    <t>00008710</t>
  </si>
  <si>
    <t>00008720</t>
  </si>
  <si>
    <t>00008730</t>
  </si>
  <si>
    <t>00008740</t>
  </si>
  <si>
    <t>00008750</t>
  </si>
  <si>
    <t>00008760</t>
  </si>
  <si>
    <t>00008770</t>
  </si>
  <si>
    <t>00008780</t>
  </si>
  <si>
    <t>00008790</t>
  </si>
  <si>
    <t>000087a0</t>
  </si>
  <si>
    <t>000087b0</t>
  </si>
  <si>
    <t>000087c0</t>
  </si>
  <si>
    <t>000087d0</t>
  </si>
  <si>
    <t>000087e0</t>
  </si>
  <si>
    <t>000087f0</t>
  </si>
  <si>
    <t>00008810</t>
  </si>
  <si>
    <t>00008820</t>
  </si>
  <si>
    <t>00008840</t>
  </si>
  <si>
    <t>00008850</t>
  </si>
  <si>
    <t>00008860</t>
  </si>
  <si>
    <t>00008870</t>
  </si>
  <si>
    <t>00008880</t>
  </si>
  <si>
    <t>00008890</t>
  </si>
  <si>
    <t>000088a0</t>
  </si>
  <si>
    <t>000088b0</t>
  </si>
  <si>
    <t>000088c0</t>
  </si>
  <si>
    <t>000088d0</t>
  </si>
  <si>
    <t>000088e0</t>
  </si>
  <si>
    <t>000088f0</t>
  </si>
  <si>
    <t>00008900</t>
  </si>
  <si>
    <t>00008910</t>
  </si>
  <si>
    <t>00008920</t>
  </si>
  <si>
    <t>00008930</t>
  </si>
  <si>
    <t>00008940</t>
  </si>
  <si>
    <t>00008950</t>
  </si>
  <si>
    <t>00008980</t>
  </si>
  <si>
    <t>00008990</t>
  </si>
  <si>
    <t>000089e0</t>
  </si>
  <si>
    <t>00008a40</t>
  </si>
  <si>
    <t>00008aa0</t>
  </si>
  <si>
    <t>00008b00</t>
  </si>
  <si>
    <t>00008b30</t>
  </si>
  <si>
    <t>afterRxCol</t>
  </si>
  <si>
    <t>00007a60</t>
  </si>
  <si>
    <t>00007a90</t>
  </si>
  <si>
    <t>00007aa0</t>
  </si>
  <si>
    <t>00007af0</t>
  </si>
  <si>
    <t>00007b00</t>
  </si>
  <si>
    <t>00007b30</t>
  </si>
  <si>
    <t>00008830</t>
  </si>
  <si>
    <t>LMMGR_PHR_IND param32 0x00000730</t>
  </si>
  <si>
    <t>000060c0</t>
  </si>
  <si>
    <t>00006220</t>
  </si>
  <si>
    <t>00006230</t>
  </si>
  <si>
    <t>00006260</t>
  </si>
  <si>
    <t>00006270</t>
  </si>
  <si>
    <t>00006280</t>
  </si>
  <si>
    <t>00006290</t>
  </si>
  <si>
    <t>000062a0</t>
  </si>
  <si>
    <t>000062b0</t>
  </si>
  <si>
    <t>000062f0</t>
  </si>
  <si>
    <t>00006300</t>
  </si>
  <si>
    <t>00006330</t>
  </si>
  <si>
    <t>000064a0</t>
  </si>
  <si>
    <t>00006600</t>
  </si>
  <si>
    <t>00006610</t>
  </si>
  <si>
    <t>00006640</t>
  </si>
  <si>
    <t>00006650</t>
  </si>
  <si>
    <t>00006660</t>
  </si>
  <si>
    <t>00006670</t>
  </si>
  <si>
    <t>00006680</t>
  </si>
  <si>
    <t>00006690</t>
  </si>
  <si>
    <t>000066d0</t>
  </si>
  <si>
    <t>000066e0</t>
  </si>
  <si>
    <t>00006710</t>
  </si>
  <si>
    <t>00006b80</t>
  </si>
  <si>
    <t>00006ce0</t>
  </si>
  <si>
    <t>00006cf0</t>
  </si>
  <si>
    <t>00006d20</t>
  </si>
  <si>
    <t>00006d30</t>
  </si>
  <si>
    <t>00006d40</t>
  </si>
  <si>
    <t>00006d50</t>
  </si>
  <si>
    <t>00006d60</t>
  </si>
  <si>
    <t>00006d70</t>
  </si>
  <si>
    <t>00006db0</t>
  </si>
  <si>
    <t>00006dc0</t>
  </si>
  <si>
    <t>00006df0</t>
  </si>
  <si>
    <t>00006f60</t>
  </si>
  <si>
    <t>000070c0</t>
  </si>
  <si>
    <t>000070d0</t>
  </si>
  <si>
    <t>00007100</t>
  </si>
  <si>
    <t>00007110</t>
  </si>
  <si>
    <t>00007120</t>
  </si>
  <si>
    <t>00007130</t>
  </si>
  <si>
    <t>00007140</t>
  </si>
  <si>
    <t>00007150</t>
  </si>
  <si>
    <t>00007190</t>
  </si>
  <si>
    <t>000071a0</t>
  </si>
  <si>
    <t>000071d0</t>
  </si>
  <si>
    <t>00007400</t>
  </si>
  <si>
    <t>000074d0</t>
  </si>
  <si>
    <t>000074e0</t>
  </si>
  <si>
    <t>00007510</t>
  </si>
  <si>
    <t>00007520</t>
  </si>
  <si>
    <t>00007530</t>
  </si>
  <si>
    <t>00007540</t>
  </si>
  <si>
    <t>00007550</t>
  </si>
  <si>
    <t>00007560</t>
  </si>
  <si>
    <t>000075a0</t>
  </si>
  <si>
    <t>000075b0</t>
  </si>
  <si>
    <t>00007840</t>
  </si>
  <si>
    <t>000079a0</t>
  </si>
  <si>
    <t>000079b0</t>
  </si>
  <si>
    <t>000079e0</t>
  </si>
  <si>
    <t>000079f0</t>
  </si>
  <si>
    <t>00007a00</t>
  </si>
  <si>
    <t>00007a10</t>
  </si>
  <si>
    <t>00007a20</t>
  </si>
  <si>
    <t>00007a30</t>
  </si>
  <si>
    <t>00007a70</t>
  </si>
  <si>
    <t>00007a80</t>
  </si>
  <si>
    <t>00007ab0</t>
  </si>
  <si>
    <t>00007e40</t>
  </si>
  <si>
    <t>00007e50</t>
  </si>
  <si>
    <t>00007e80</t>
  </si>
  <si>
    <t>00007e90</t>
  </si>
  <si>
    <t>00007ea0</t>
  </si>
  <si>
    <t>00007eb0</t>
  </si>
  <si>
    <t>00007ec0</t>
  </si>
  <si>
    <t>00007ed0</t>
  </si>
  <si>
    <t>00007f10</t>
  </si>
  <si>
    <t>00007f20</t>
  </si>
  <si>
    <t>00007f50</t>
  </si>
  <si>
    <t>000075e0</t>
  </si>
  <si>
    <t>00007ce0</t>
  </si>
  <si>
    <t>00008300</t>
  </si>
  <si>
    <t>00008460</t>
  </si>
  <si>
    <t>00008470</t>
  </si>
  <si>
    <t>000084a0</t>
  </si>
  <si>
    <t>000084b0</t>
  </si>
  <si>
    <t>000084d0</t>
  </si>
  <si>
    <t>000084f0</t>
  </si>
  <si>
    <t>00008500</t>
  </si>
  <si>
    <t>00008510</t>
  </si>
  <si>
    <t>00008520</t>
  </si>
  <si>
    <t>00008530</t>
  </si>
  <si>
    <t>00008550</t>
  </si>
  <si>
    <t>00008560</t>
  </si>
  <si>
    <t>00008570</t>
  </si>
  <si>
    <t>00008580</t>
  </si>
  <si>
    <t>00008590</t>
  </si>
  <si>
    <t>000085b0</t>
  </si>
  <si>
    <t>000085c0</t>
  </si>
  <si>
    <t>000085d0</t>
  </si>
  <si>
    <t>000085e0</t>
  </si>
  <si>
    <t>000085f0</t>
  </si>
  <si>
    <t>00008610</t>
  </si>
  <si>
    <t>00008620</t>
  </si>
  <si>
    <t>00008640</t>
  </si>
  <si>
    <t>00008b70</t>
  </si>
  <si>
    <t>00008b80</t>
  </si>
  <si>
    <t>00008bf0</t>
  </si>
  <si>
    <t>00008c00</t>
  </si>
  <si>
    <t>00008c10</t>
  </si>
  <si>
    <t>00008c40</t>
  </si>
  <si>
    <t>00008c50</t>
  </si>
  <si>
    <t>00008c70</t>
  </si>
  <si>
    <t>00008c80</t>
  </si>
  <si>
    <t>00008c90</t>
  </si>
  <si>
    <t>00008ca0</t>
  </si>
  <si>
    <t>00008cc0</t>
  </si>
  <si>
    <t>00008cd0</t>
  </si>
  <si>
    <t>00008ce0</t>
  </si>
  <si>
    <t>00008cf0</t>
  </si>
  <si>
    <t>00008d00</t>
  </si>
  <si>
    <t>00008d10</t>
  </si>
  <si>
    <t>00008d20</t>
  </si>
  <si>
    <t>00008d30</t>
  </si>
  <si>
    <t>00008d40</t>
  </si>
  <si>
    <t>00008d50</t>
  </si>
  <si>
    <t>00008d60</t>
  </si>
  <si>
    <t>00008d70</t>
  </si>
  <si>
    <t>00008d80</t>
  </si>
  <si>
    <t>00008d90</t>
  </si>
  <si>
    <t>00008da0</t>
  </si>
  <si>
    <t>00008db0</t>
  </si>
  <si>
    <t>00008dc0</t>
  </si>
  <si>
    <t>00008dd0</t>
  </si>
  <si>
    <t>00008de0</t>
  </si>
  <si>
    <t>00008df0</t>
  </si>
  <si>
    <t>00008e00</t>
  </si>
  <si>
    <t>00008e10</t>
  </si>
  <si>
    <t>00008e20</t>
  </si>
  <si>
    <t>00008e30</t>
  </si>
  <si>
    <t>00008e60</t>
  </si>
  <si>
    <t>00008e70</t>
  </si>
  <si>
    <t>00008ee0</t>
  </si>
  <si>
    <t>00008ef0</t>
  </si>
  <si>
    <t>00008f00</t>
  </si>
  <si>
    <t>00008f30</t>
  </si>
  <si>
    <t>00008f40</t>
  </si>
  <si>
    <t>00008f60</t>
  </si>
  <si>
    <t>00008f70</t>
  </si>
  <si>
    <t>00008f80</t>
  </si>
  <si>
    <t>00008f90</t>
  </si>
  <si>
    <t>00008fa0</t>
  </si>
  <si>
    <t>00008fb0</t>
  </si>
  <si>
    <t>00008fc0</t>
  </si>
  <si>
    <t>00008fd0</t>
  </si>
  <si>
    <t>00008fe0</t>
  </si>
  <si>
    <t>00008ff0</t>
  </si>
  <si>
    <t>00009000</t>
  </si>
  <si>
    <t>00009010</t>
  </si>
  <si>
    <t>00009020</t>
  </si>
  <si>
    <t>00009030</t>
  </si>
  <si>
    <t>00009040</t>
  </si>
  <si>
    <t>00009050</t>
  </si>
  <si>
    <t>00009060</t>
  </si>
  <si>
    <t>00009070</t>
  </si>
  <si>
    <t>00009080</t>
  </si>
  <si>
    <t>00009090</t>
  </si>
  <si>
    <t>000090a0</t>
  </si>
  <si>
    <t>000090b0</t>
  </si>
  <si>
    <t>000090d0</t>
  </si>
  <si>
    <t>000090e0</t>
  </si>
  <si>
    <t>000090f0</t>
  </si>
  <si>
    <t>00009100</t>
  </si>
  <si>
    <t>00009110</t>
  </si>
  <si>
    <t>00009120</t>
  </si>
  <si>
    <t>00009130</t>
  </si>
  <si>
    <t>00009140</t>
  </si>
  <si>
    <t>00009150</t>
  </si>
  <si>
    <t>00009160</t>
  </si>
  <si>
    <t>00009170</t>
  </si>
  <si>
    <t>00009180</t>
  </si>
  <si>
    <t>00009190</t>
  </si>
  <si>
    <t>000091a0</t>
  </si>
  <si>
    <t>000091b0</t>
  </si>
  <si>
    <t>000091c0</t>
  </si>
  <si>
    <t>000091d0</t>
  </si>
  <si>
    <t>000091e0</t>
  </si>
  <si>
    <t>000091f0</t>
  </si>
  <si>
    <t>00009200</t>
  </si>
  <si>
    <t>00009210</t>
  </si>
  <si>
    <t>00009240</t>
  </si>
  <si>
    <t>00009250</t>
  </si>
  <si>
    <t>000092c0</t>
  </si>
  <si>
    <t>000092d0</t>
  </si>
  <si>
    <t>000092e0</t>
  </si>
  <si>
    <t>00009310</t>
  </si>
  <si>
    <t>00009320</t>
  </si>
  <si>
    <t>00009340</t>
  </si>
  <si>
    <t>00009350</t>
  </si>
  <si>
    <t>00009360</t>
  </si>
  <si>
    <t>00009370</t>
  </si>
  <si>
    <t>00009380</t>
  </si>
  <si>
    <t>00009390</t>
  </si>
  <si>
    <t>000093a0</t>
  </si>
  <si>
    <t>000093b0</t>
  </si>
  <si>
    <t>000093c0</t>
  </si>
  <si>
    <t>000093d0</t>
  </si>
  <si>
    <t>000093e0</t>
  </si>
  <si>
    <t>000093f0</t>
  </si>
  <si>
    <t>00009400</t>
  </si>
  <si>
    <t>00009410</t>
  </si>
  <si>
    <t>00009420</t>
  </si>
  <si>
    <t>00009430</t>
  </si>
  <si>
    <t>00009440</t>
  </si>
  <si>
    <t>00009450</t>
  </si>
  <si>
    <t>00009460</t>
  </si>
  <si>
    <t>00009470</t>
  </si>
  <si>
    <t>00009480</t>
  </si>
  <si>
    <t>00009490</t>
  </si>
  <si>
    <t>000094b0</t>
  </si>
  <si>
    <t>000094c0</t>
  </si>
  <si>
    <t>000094d0</t>
  </si>
  <si>
    <t>000094e0</t>
  </si>
  <si>
    <t>000094f0</t>
  </si>
  <si>
    <t>00009500</t>
  </si>
  <si>
    <t>000084c0</t>
  </si>
  <si>
    <t>00008650</t>
  </si>
  <si>
    <t>00008660</t>
  </si>
  <si>
    <t>000086a0</t>
  </si>
  <si>
    <t>000086b0</t>
  </si>
  <si>
    <t>000086e0</t>
  </si>
  <si>
    <t>00008e40</t>
  </si>
  <si>
    <t>00008e80</t>
  </si>
  <si>
    <t>00008ea0</t>
  </si>
  <si>
    <t>00008eb0</t>
  </si>
  <si>
    <t>00008ec0</t>
  </si>
  <si>
    <t>00008ed0</t>
  </si>
  <si>
    <t>00008f10</t>
  </si>
  <si>
    <t>00008f20</t>
  </si>
  <si>
    <t>00008f50</t>
  </si>
  <si>
    <t>000090c0</t>
  </si>
  <si>
    <t>00009220</t>
  </si>
  <si>
    <t>00009260</t>
  </si>
  <si>
    <t>00009280</t>
  </si>
  <si>
    <t>00009290</t>
  </si>
  <si>
    <t>000092a0</t>
  </si>
  <si>
    <t>000092b0</t>
  </si>
  <si>
    <t>000092f0</t>
  </si>
  <si>
    <t>00009300</t>
  </si>
  <si>
    <t>00009330</t>
  </si>
  <si>
    <t>000094a0</t>
  </si>
  <si>
    <t>00008cb0</t>
  </si>
  <si>
    <t>00008e50</t>
  </si>
  <si>
    <t>00008e90</t>
  </si>
  <si>
    <t>00009230</t>
  </si>
  <si>
    <t>00009270</t>
  </si>
  <si>
    <t>000068f0</t>
  </si>
  <si>
    <t>00006e60</t>
  </si>
  <si>
    <t>00006e70</t>
  </si>
  <si>
    <t>00006ea0</t>
  </si>
  <si>
    <t>00006eb0</t>
  </si>
  <si>
    <t>00006ec0</t>
  </si>
  <si>
    <t>00006ed0</t>
  </si>
  <si>
    <t>00006ee0</t>
  </si>
  <si>
    <t>00006ef0</t>
  </si>
  <si>
    <t>00006f30</t>
  </si>
  <si>
    <t>00006f40</t>
  </si>
  <si>
    <t>00006f70</t>
  </si>
  <si>
    <t>00008800</t>
  </si>
  <si>
    <t>00008960</t>
  </si>
  <si>
    <t>000089a0</t>
  </si>
  <si>
    <t>000089c0</t>
  </si>
  <si>
    <t>000089d0</t>
  </si>
  <si>
    <t>000089f0</t>
  </si>
  <si>
    <t>00008a00</t>
  </si>
  <si>
    <t>00008a10</t>
  </si>
  <si>
    <t>00008a20</t>
  </si>
  <si>
    <t>00008a30</t>
  </si>
  <si>
    <t>00008a50</t>
  </si>
  <si>
    <t>00008a60</t>
  </si>
  <si>
    <t>00008a70</t>
  </si>
  <si>
    <t>00008a80</t>
  </si>
  <si>
    <t>00008a90</t>
  </si>
  <si>
    <t>00008ab0</t>
  </si>
  <si>
    <t>00008ac0</t>
  </si>
  <si>
    <t>00008ad0</t>
  </si>
  <si>
    <t>00008ae0</t>
  </si>
  <si>
    <t>00008af0</t>
  </si>
  <si>
    <t>00008b10</t>
  </si>
  <si>
    <t>00008b20</t>
  </si>
  <si>
    <t>00008b40</t>
  </si>
  <si>
    <t>00008970</t>
  </si>
  <si>
    <t>000089b0</t>
  </si>
  <si>
    <t>DLL_F_RX_ET</t>
  </si>
  <si>
    <t>DLL_F_POLLED</t>
  </si>
  <si>
    <t>DLL_F_RX_DST</t>
  </si>
  <si>
    <t>DLL_F_RX_SRC</t>
  </si>
  <si>
    <t>DLL_F_POLL_RXD</t>
  </si>
  <si>
    <t>DLL_F_DATA_TXD</t>
  </si>
  <si>
    <t>DLL_F_DATA_RXD</t>
  </si>
  <si>
    <t>DLL_F_CLI_TXD</t>
  </si>
  <si>
    <t>DLL_F_CLI_RXD</t>
  </si>
  <si>
    <t>DLL_F_TX_ET</t>
  </si>
  <si>
    <t>DLL_F_RX_PHY_CHANGE</t>
  </si>
  <si>
    <t>DLL_F_TX_PHY_CHANGE</t>
  </si>
  <si>
    <t>DLL_F_SENT_RSSI</t>
  </si>
  <si>
    <t>DLL_F_RX_DLC_END</t>
  </si>
  <si>
    <t>DLL_F_RX_DLL_CRC</t>
  </si>
  <si>
    <t>DLL_F_RX_TX_RX_TIME</t>
  </si>
  <si>
    <t>DLL_F_RX_AUX_SEC</t>
  </si>
  <si>
    <t>0x0001</t>
  </si>
  <si>
    <t>0x0002</t>
  </si>
  <si>
    <t>0x0004</t>
  </si>
  <si>
    <t>0x0008</t>
  </si>
  <si>
    <t>0x0010</t>
  </si>
  <si>
    <t>0x0020</t>
  </si>
  <si>
    <t>0x0040</t>
  </si>
  <si>
    <t>0x0080</t>
  </si>
  <si>
    <t>0x0100</t>
  </si>
  <si>
    <t>0x0200</t>
  </si>
  <si>
    <t>0x0400</t>
  </si>
  <si>
    <t>0x0800</t>
  </si>
  <si>
    <t>0x1000</t>
  </si>
  <si>
    <t>0x2000</t>
  </si>
  <si>
    <t>0x4000</t>
  </si>
  <si>
    <t>0x8000</t>
  </si>
  <si>
    <t>0x10000</t>
  </si>
  <si>
    <t>An epoch tick was received in the last frame rxd in the CL.</t>
  </si>
  <si>
    <t>A poll has been either transmitted or received in CL.</t>
  </si>
  <si>
    <t>The DLC header contained a destination MAC address.</t>
  </si>
  <si>
    <t>The DLC header contained a source MAC address.</t>
  </si>
  <si>
    <t>Set when we init a link or have received the first frame in CL.</t>
  </si>
  <si>
    <t>True if data was transmitted in the last frame of CL.</t>
  </si>
  <si>
    <t>True if data was received in the last received frame of CL.</t>
  </si>
  <si>
    <t>True if CLI was transmitted in the last frame of CL.</t>
  </si>
  <si>
    <t>True if CLI was received in the last received frame of CL.</t>
  </si>
  <si>
    <t>True if we have transmitted ET information in the CL.</t>
  </si>
  <si>
    <t>Value</t>
  </si>
  <si>
    <t>FLAG</t>
  </si>
  <si>
    <t>Description</t>
  </si>
  <si>
    <t>dec</t>
  </si>
  <si>
    <t>Input Flag</t>
  </si>
  <si>
    <t>HSM_EVENT_SCH_END evt 0x09,arg 0x00 state LMSM_CL(0x5)--&gt;CL_WFR_PHR(0xB)</t>
  </si>
  <si>
    <t>00009510</t>
  </si>
  <si>
    <t>00009520</t>
  </si>
  <si>
    <t>00009530</t>
  </si>
  <si>
    <t>00009540</t>
  </si>
  <si>
    <t>00009550</t>
  </si>
  <si>
    <t>00009560</t>
  </si>
  <si>
    <t>00009570</t>
  </si>
  <si>
    <t>00009580</t>
  </si>
  <si>
    <t>00009590</t>
  </si>
  <si>
    <t>000095a0</t>
  </si>
  <si>
    <t>000095b0</t>
  </si>
  <si>
    <t>000095c0</t>
  </si>
  <si>
    <t>000095d0</t>
  </si>
  <si>
    <t>000095e0</t>
  </si>
  <si>
    <t>000095f0</t>
  </si>
  <si>
    <t>00009600</t>
  </si>
  <si>
    <t>00009610</t>
  </si>
  <si>
    <t>00009620</t>
  </si>
  <si>
    <t>00009630</t>
  </si>
  <si>
    <t>00009640</t>
  </si>
  <si>
    <t>00009650</t>
  </si>
  <si>
    <t>00009660</t>
  </si>
  <si>
    <t>00009670</t>
  </si>
  <si>
    <t>00009680</t>
  </si>
  <si>
    <t>00009690</t>
  </si>
  <si>
    <t>000096a0</t>
  </si>
  <si>
    <t>000096b0</t>
  </si>
  <si>
    <t>000096c0</t>
  </si>
  <si>
    <t>000096d0</t>
  </si>
  <si>
    <t>000096e0</t>
  </si>
  <si>
    <t>000096f0</t>
  </si>
  <si>
    <t>00009700</t>
  </si>
  <si>
    <t>00009710</t>
  </si>
  <si>
    <t>00009720</t>
  </si>
  <si>
    <t>00009730</t>
  </si>
  <si>
    <t>00009740</t>
  </si>
  <si>
    <t>00009750</t>
  </si>
  <si>
    <t>00009760</t>
  </si>
  <si>
    <t>00009770</t>
  </si>
  <si>
    <t>00009780</t>
  </si>
  <si>
    <t>00009790</t>
  </si>
  <si>
    <t>000097a0</t>
  </si>
  <si>
    <t>000097b0</t>
  </si>
  <si>
    <t>000097c0</t>
  </si>
  <si>
    <t>000097d0</t>
  </si>
  <si>
    <t>000097e0</t>
  </si>
  <si>
    <t>000097f0</t>
  </si>
  <si>
    <t>00009800</t>
  </si>
  <si>
    <t>00009810</t>
  </si>
  <si>
    <t>00009820</t>
  </si>
  <si>
    <t>00009830</t>
  </si>
  <si>
    <t>00009840</t>
  </si>
  <si>
    <t>ALINK_DL_CB param32 0x03000001</t>
  </si>
  <si>
    <t>51 (0x33)</t>
  </si>
  <si>
    <t>LMMGR_NHL_MGMNT_IN param32 0x00000034</t>
  </si>
  <si>
    <t>LMMGR_NHL_MGMNT_IN param32 0x00000006</t>
  </si>
  <si>
    <t>resp_col</t>
  </si>
  <si>
    <t>req_col</t>
  </si>
  <si>
    <t>data req to resp</t>
  </si>
  <si>
    <t>(blank)</t>
  </si>
  <si>
    <t>Count of data req to resp</t>
  </si>
  <si>
    <t>LMFS_ADD_SCH_EXIT param32 0x00000001</t>
  </si>
  <si>
    <t>00008b50</t>
  </si>
  <si>
    <t>00008b60</t>
  </si>
  <si>
    <t>00008b90</t>
  </si>
  <si>
    <t>00008ba0</t>
  </si>
  <si>
    <t>00008bb0</t>
  </si>
  <si>
    <t>00008bc0</t>
  </si>
  <si>
    <t>00008bd0</t>
  </si>
  <si>
    <t>00008be0</t>
  </si>
  <si>
    <t>00008c20</t>
  </si>
  <si>
    <t>00008c30</t>
  </si>
  <si>
    <t>00008c60</t>
  </si>
  <si>
    <t>LMFS_ADD_SCH_EXIT param32 0x000003E7</t>
  </si>
  <si>
    <t>LMMGR_DATA_IND param32 0x00000003</t>
  </si>
  <si>
    <t>LMFS_ADD_SCH_EXIT param32 0x000003E8</t>
  </si>
  <si>
    <t>HSM_EVENT_SCH_END evt 0x09,arg 0x00 state LMSM_RXB(0x3)--&gt;RXB(0xF)</t>
  </si>
  <si>
    <t>CL_DATA_RESP*0x0000*</t>
  </si>
  <si>
    <t>HSM_EVENT_ENTRY evt 0x00,arg 0x8F60 state LMSM_FH(0x2)--&gt;FH_WAIT_CCA(0x1)</t>
  </si>
  <si>
    <t> ACK (40): epoch tick, next CLI, DLL CRC</t>
  </si>
  <si>
    <t> * DPOLL (54): epoch tick, next CLI, DLL CRC, SEQCTRL, DLC END</t>
  </si>
  <si>
    <t> * INFO (42): next CLI, DLL CRC, SEQCTRL, DLC END</t>
  </si>
  <si>
    <t> * POLL (48): epoch tick, next CLI, DLL CRC</t>
  </si>
  <si>
    <t> * DACK (50): INFO, epoch tick and header CRC.</t>
  </si>
  <si>
    <t> * BCAST: epoch tick, DLL CRC</t>
  </si>
  <si>
    <t>MAC_HDR_ACK_LEN</t>
  </si>
  <si>
    <t>EPOCH_TICK_LEN</t>
  </si>
  <si>
    <t>DLL_CRC_LEN</t>
  </si>
  <si>
    <t>MAC_TLV_HDR_LEN</t>
  </si>
  <si>
    <t>DLL_TLV_HDR_LEN</t>
  </si>
  <si>
    <t>TLV_MAX_MAC_LEN</t>
  </si>
  <si>
    <t>TLV_MAX_DLL_LEN</t>
  </si>
  <si>
    <t>DLC_CLI_PRI_LEN</t>
  </si>
  <si>
    <t>DLC_CLI_TX_TIME_OFF</t>
  </si>
  <si>
    <t>DLC_CLI_TX_TIME_LEN</t>
  </si>
  <si>
    <t>DLC_CLI_RX_TIME_OFF</t>
  </si>
  <si>
    <t>DLC_CLI_RX_TIME_LEN</t>
  </si>
  <si>
    <t>DLC_CLI_TLV_LEN</t>
  </si>
  <si>
    <t>DLC_PHYCHANGE_TLV_LEN</t>
  </si>
  <si>
    <t>DLL_CRC_TLV_LEN</t>
  </si>
  <si>
    <t>DLC_SEQCTRL_LEN</t>
  </si>
  <si>
    <t>DLL_BCN_TYPE_TLV_LEN</t>
  </si>
  <si>
    <t>DLL_EPOCH_TICK_TLV_LEN</t>
  </si>
  <si>
    <t>DLC_HDR_CRC_LEN</t>
  </si>
  <si>
    <t>DLC_RSSI_LEN</t>
  </si>
  <si>
    <t>DLC_MAX_HDR_LEN</t>
  </si>
  <si>
    <t>DLC_TX_RX_TIME_LEN</t>
  </si>
  <si>
    <t>DLL_TX_RX_TIME_TLV_LEN</t>
  </si>
  <si>
    <t>DLC_AUX_SEC_CTRL_LEN</t>
  </si>
  <si>
    <t>DLC_AUX_SEC_COUNTER_LEN</t>
  </si>
  <si>
    <t>DLC_AUX_SEC_TLV_LEN</t>
  </si>
  <si>
    <t>DLC_CLI_TX_TIME_OFF + DLC_CLI_TX_TIME_LEN</t>
  </si>
  <si>
    <t>DLC_CLI_RX_TIME_LEN + DLC_CLI_RX_TIME_OFF</t>
  </si>
  <si>
    <t>sizeof(uint32_t)</t>
  </si>
  <si>
    <t>sizeof(uint16_t)</t>
  </si>
  <si>
    <t>MAC_TLV_HDR_LEN + EPOCH_TICK_LEN</t>
  </si>
  <si>
    <t>sizeof(uint8_t)</t>
  </si>
  <si>
    <t>MAC_TLV_HDR_LEN + DLC_TX_RX_TIME_LEN</t>
  </si>
  <si>
    <t>DLC_AUX_SEC_CTRL_LEN + DLC_AUX_SEC_COUNTER_LEN</t>
  </si>
  <si>
    <t>DLC_ACK_LEN_BYTES</t>
  </si>
  <si>
    <t>MAC_HDR_MAX_LEN</t>
  </si>
  <si>
    <t>MAC_HDR_INFO_LEN</t>
  </si>
  <si>
    <t>MAC_HDR_DPOLL_LEN</t>
  </si>
  <si>
    <t>MAC_HDR_POLL_LEN</t>
  </si>
  <si>
    <t>MAC_HDR_BCAST_LEN</t>
  </si>
  <si>
    <t>MAC_HDR_FCTRL_LEN</t>
  </si>
  <si>
    <t>MAC_ADDR_LEN</t>
  </si>
  <si>
    <t>DLC_POLL_LEN_BYTES</t>
  </si>
  <si>
    <t>DLC_DPOLL_LEN_BYTES</t>
  </si>
  <si>
    <t>DLC_INFO_LEN_BYTES</t>
  </si>
  <si>
    <t>DLC_BCAST_LEN_BYTES</t>
  </si>
  <si>
    <t>DLC_DACK_LEN_BYTES</t>
  </si>
  <si>
    <t>MODE</t>
  </si>
  <si>
    <t>kbps</t>
  </si>
  <si>
    <t>size(B)</t>
  </si>
  <si>
    <t>duration(ms)</t>
  </si>
  <si>
    <t>size</t>
  </si>
  <si>
    <t>duration</t>
  </si>
  <si>
    <t>Bytes</t>
  </si>
  <si>
    <t>msec</t>
  </si>
  <si>
    <t>MRFSK_GENX_PHR_LENGTH</t>
  </si>
  <si>
    <t>MRFSK_PHR_LENGTH</t>
  </si>
  <si>
    <t>LEN_CRC_32</t>
  </si>
  <si>
    <t>HSM_EVENT_SCH_END evt 0x09,arg 0x00 state LMSM_TXB(0x4)</t>
  </si>
  <si>
    <t>LMMGR_PHR_IND param32 0x00000500</t>
  </si>
  <si>
    <t>CL_NEXT_CLI rxTime 255ms, txTime 13ms</t>
  </si>
  <si>
    <t>LMMGR_PHR_IND param32 0x000008C0</t>
  </si>
  <si>
    <t>00009850</t>
  </si>
  <si>
    <t>00009860</t>
  </si>
  <si>
    <t>00009870</t>
  </si>
  <si>
    <t>00009880</t>
  </si>
  <si>
    <t>00009890</t>
  </si>
  <si>
    <t>000098a0</t>
  </si>
  <si>
    <t>000098b0</t>
  </si>
  <si>
    <t>000098c0</t>
  </si>
  <si>
    <t>000098d0</t>
  </si>
  <si>
    <t>000098e0</t>
  </si>
  <si>
    <t>000098f0</t>
  </si>
  <si>
    <t>00009900</t>
  </si>
  <si>
    <t>00009910</t>
  </si>
  <si>
    <t>00009920</t>
  </si>
  <si>
    <t>00009930</t>
  </si>
  <si>
    <t>00009940</t>
  </si>
  <si>
    <t>00009950</t>
  </si>
  <si>
    <t>00009960</t>
  </si>
  <si>
    <t>00009970</t>
  </si>
  <si>
    <t>00009980</t>
  </si>
  <si>
    <t>00009990</t>
  </si>
  <si>
    <t>000099a0</t>
  </si>
  <si>
    <t>000099b0</t>
  </si>
  <si>
    <t>000099c0</t>
  </si>
  <si>
    <t>000099d0</t>
  </si>
  <si>
    <t>000099e0</t>
  </si>
  <si>
    <t>000099f0</t>
  </si>
  <si>
    <t>00009a00</t>
  </si>
  <si>
    <t>00009a10</t>
  </si>
  <si>
    <t>00009a20</t>
  </si>
  <si>
    <t>00009a30</t>
  </si>
  <si>
    <t>00009a40</t>
  </si>
  <si>
    <t>00009a50</t>
  </si>
  <si>
    <t>00009a60</t>
  </si>
  <si>
    <t>00009a70</t>
  </si>
  <si>
    <t>00009a80</t>
  </si>
  <si>
    <t>00009a90</t>
  </si>
  <si>
    <t>00009aa0</t>
  </si>
  <si>
    <t>00009ab0</t>
  </si>
  <si>
    <t>00009ac0</t>
  </si>
  <si>
    <t>00009ad0</t>
  </si>
  <si>
    <t>00009ae0</t>
  </si>
  <si>
    <t>00009af0</t>
  </si>
  <si>
    <t>00009b00</t>
  </si>
  <si>
    <t>00009b10</t>
  </si>
  <si>
    <t>00009b20</t>
  </si>
  <si>
    <t>00009b30</t>
  </si>
  <si>
    <t>00009b40</t>
  </si>
  <si>
    <t>00009b50</t>
  </si>
  <si>
    <t>00009b60</t>
  </si>
  <si>
    <t>00009b70</t>
  </si>
  <si>
    <t>00009b80</t>
  </si>
  <si>
    <t>00009b90</t>
  </si>
  <si>
    <t>00009ba0</t>
  </si>
  <si>
    <t>00009bb0</t>
  </si>
  <si>
    <t>00009bc0</t>
  </si>
  <si>
    <t>00009bd0</t>
  </si>
  <si>
    <t>00009be0</t>
  </si>
  <si>
    <t>00009bf0</t>
  </si>
  <si>
    <t>00009c00</t>
  </si>
  <si>
    <t>00009c10</t>
  </si>
  <si>
    <t>00009c20</t>
  </si>
  <si>
    <t>00009c30</t>
  </si>
  <si>
    <t>00009c40</t>
  </si>
  <si>
    <t>00009c50</t>
  </si>
  <si>
    <t>00009c60</t>
  </si>
  <si>
    <t>00009c70</t>
  </si>
  <si>
    <t>00009c80</t>
  </si>
  <si>
    <t>00009c90</t>
  </si>
  <si>
    <t>00009ca0</t>
  </si>
  <si>
    <t>00009cb0</t>
  </si>
  <si>
    <t>00009cc0</t>
  </si>
  <si>
    <t>00009cd0</t>
  </si>
  <si>
    <t>00009ce0</t>
  </si>
  <si>
    <t>00009cf0</t>
  </si>
  <si>
    <t>00009d00</t>
  </si>
  <si>
    <t>00009d10</t>
  </si>
  <si>
    <t>00009d20</t>
  </si>
  <si>
    <t>00009d30</t>
  </si>
  <si>
    <t>00009d40</t>
  </si>
  <si>
    <t>00009d50</t>
  </si>
  <si>
    <t>00009d60</t>
  </si>
  <si>
    <t>00009d70</t>
  </si>
  <si>
    <t>00009d80</t>
  </si>
  <si>
    <t>00009d90</t>
  </si>
  <si>
    <t>00009da0</t>
  </si>
  <si>
    <t>00009db0</t>
  </si>
  <si>
    <t>00009dc0</t>
  </si>
  <si>
    <t>00009dd0</t>
  </si>
  <si>
    <t>00009de0</t>
  </si>
  <si>
    <t>00009df0</t>
  </si>
  <si>
    <t>00009e00</t>
  </si>
  <si>
    <t>00009e10</t>
  </si>
  <si>
    <t>00009e20</t>
  </si>
  <si>
    <t>00009e30</t>
  </si>
  <si>
    <t>00009e40</t>
  </si>
  <si>
    <t>00009e50</t>
  </si>
  <si>
    <t>00009e60</t>
  </si>
  <si>
    <t>00009e70</t>
  </si>
  <si>
    <t>00009e80</t>
  </si>
  <si>
    <t>00009e90</t>
  </si>
  <si>
    <t>00009ea0</t>
  </si>
  <si>
    <t>00009eb0</t>
  </si>
  <si>
    <t>00009ec0</t>
  </si>
  <si>
    <t>00009ed0</t>
  </si>
  <si>
    <t>00009ee0</t>
  </si>
  <si>
    <t>00009ef0</t>
  </si>
  <si>
    <t>00009f00</t>
  </si>
  <si>
    <t>00009f10</t>
  </si>
  <si>
    <t>00009f20</t>
  </si>
  <si>
    <t>00009f30</t>
  </si>
  <si>
    <t>00009f40</t>
  </si>
  <si>
    <t>00009f50</t>
  </si>
  <si>
    <t>00009f60</t>
  </si>
  <si>
    <t>00009f70</t>
  </si>
  <si>
    <t>00009f80</t>
  </si>
  <si>
    <t>00009f90</t>
  </si>
  <si>
    <t>00009fa0</t>
  </si>
  <si>
    <t>00009fb0</t>
  </si>
  <si>
    <t>00009fc0</t>
  </si>
  <si>
    <t>00009fd0</t>
  </si>
  <si>
    <t>00009fe0</t>
  </si>
  <si>
    <t>00009ff0</t>
  </si>
  <si>
    <t>0000a000</t>
  </si>
  <si>
    <t>0000a010</t>
  </si>
  <si>
    <t>0000a020</t>
  </si>
  <si>
    <t>0000a030</t>
  </si>
  <si>
    <t>0000a040</t>
  </si>
  <si>
    <t>0000a050</t>
  </si>
  <si>
    <t>0000a060</t>
  </si>
  <si>
    <t>0000a070</t>
  </si>
  <si>
    <t>0000a080</t>
  </si>
  <si>
    <t>0000a090</t>
  </si>
  <si>
    <t>0000a0a0</t>
  </si>
  <si>
    <t>0000a0b0</t>
  </si>
  <si>
    <t>0000a0c0</t>
  </si>
  <si>
    <t>0000a0d0</t>
  </si>
  <si>
    <t>0000a0e0</t>
  </si>
  <si>
    <t>0000a0f0</t>
  </si>
  <si>
    <t>0000a100</t>
  </si>
  <si>
    <t>0000a110</t>
  </si>
  <si>
    <t>0000a120</t>
  </si>
  <si>
    <t>0000a130</t>
  </si>
  <si>
    <t>0000a140</t>
  </si>
  <si>
    <t>0000a150</t>
  </si>
  <si>
    <t>0000a160</t>
  </si>
  <si>
    <t>0000a170</t>
  </si>
  <si>
    <t>0000a180</t>
  </si>
  <si>
    <t>0000a190</t>
  </si>
  <si>
    <t>0000a1a0</t>
  </si>
  <si>
    <t>0000a1b0</t>
  </si>
  <si>
    <t>0000a1c0</t>
  </si>
  <si>
    <t>0000a1d0</t>
  </si>
  <si>
    <t>0000a1e0</t>
  </si>
  <si>
    <t>0000a1f0</t>
  </si>
  <si>
    <t>0000a200</t>
  </si>
  <si>
    <t>0000a210</t>
  </si>
  <si>
    <t>0000a220</t>
  </si>
  <si>
    <t>0000a230</t>
  </si>
  <si>
    <t>0000a240</t>
  </si>
  <si>
    <t>0000a250</t>
  </si>
  <si>
    <t>0000a260</t>
  </si>
  <si>
    <t>0000a270</t>
  </si>
  <si>
    <t>0000a280</t>
  </si>
  <si>
    <t>0000a290</t>
  </si>
  <si>
    <t>0000a2a0</t>
  </si>
  <si>
    <t>0000a2b0</t>
  </si>
  <si>
    <t>0000a2c0</t>
  </si>
  <si>
    <t>0000a2d0</t>
  </si>
  <si>
    <t>0000a2e0</t>
  </si>
  <si>
    <t>0000a2f0</t>
  </si>
  <si>
    <t>0000a300</t>
  </si>
  <si>
    <t>0000a310</t>
  </si>
  <si>
    <t>0000a320</t>
  </si>
  <si>
    <t>0000a330</t>
  </si>
  <si>
    <t>0000a340</t>
  </si>
  <si>
    <t>0000a350</t>
  </si>
  <si>
    <t>0000a360</t>
  </si>
  <si>
    <t>0000a370</t>
  </si>
  <si>
    <t>0000a380</t>
  </si>
  <si>
    <t>0000a390</t>
  </si>
  <si>
    <t>0000a3a0</t>
  </si>
  <si>
    <t>0000a3b0</t>
  </si>
  <si>
    <t>0000a3c0</t>
  </si>
  <si>
    <t>0000a3d0</t>
  </si>
  <si>
    <t>0000a3e0</t>
  </si>
  <si>
    <t>0000a3f0</t>
  </si>
  <si>
    <t>0000a400</t>
  </si>
  <si>
    <t>0000a410</t>
  </si>
  <si>
    <t>0000a420</t>
  </si>
  <si>
    <t>0000a430</t>
  </si>
  <si>
    <t>0000a440</t>
  </si>
  <si>
    <t>0000a450</t>
  </si>
  <si>
    <t>0000a460</t>
  </si>
  <si>
    <t>0000a470</t>
  </si>
  <si>
    <t>0000a480</t>
  </si>
  <si>
    <t>0000a490</t>
  </si>
  <si>
    <t>0000a4a0</t>
  </si>
  <si>
    <t>0000a4b0</t>
  </si>
  <si>
    <t>0000a4c0</t>
  </si>
  <si>
    <t>0000a4d0</t>
  </si>
  <si>
    <t>0000a4e0</t>
  </si>
  <si>
    <t>0000a4f0</t>
  </si>
  <si>
    <t>0000a500</t>
  </si>
  <si>
    <t>0000a510</t>
  </si>
  <si>
    <t>0000a520</t>
  </si>
  <si>
    <t>0000a530</t>
  </si>
  <si>
    <t>0000a540</t>
  </si>
  <si>
    <t>0000a550</t>
  </si>
  <si>
    <t>0000a560</t>
  </si>
  <si>
    <t>0000a570</t>
  </si>
  <si>
    <t>0000a580</t>
  </si>
  <si>
    <t>0000a590</t>
  </si>
  <si>
    <t>0000a5a0</t>
  </si>
  <si>
    <t>0000a5b0</t>
  </si>
  <si>
    <t>0000a5c0</t>
  </si>
  <si>
    <t>0000a5d0</t>
  </si>
  <si>
    <t>0000a5e0</t>
  </si>
  <si>
    <t>0000a5f0</t>
  </si>
  <si>
    <t>0000a600</t>
  </si>
  <si>
    <t>0000a610</t>
  </si>
  <si>
    <t>0000a620</t>
  </si>
  <si>
    <t>0000a630</t>
  </si>
  <si>
    <t>0000a640</t>
  </si>
  <si>
    <t>0000a650</t>
  </si>
  <si>
    <t>0000a660</t>
  </si>
  <si>
    <t>0000a670</t>
  </si>
  <si>
    <t>0000a680</t>
  </si>
  <si>
    <t>0000a690</t>
  </si>
  <si>
    <t>0000a6a0</t>
  </si>
  <si>
    <t>0000a6b0</t>
  </si>
  <si>
    <t>0000a6c0</t>
  </si>
  <si>
    <t>0000a6d0</t>
  </si>
  <si>
    <t>0000a6e0</t>
  </si>
  <si>
    <t>0000a6f0</t>
  </si>
  <si>
    <t>0000a700</t>
  </si>
  <si>
    <t>0000a710</t>
  </si>
  <si>
    <t>0000a720</t>
  </si>
  <si>
    <t>0000a730</t>
  </si>
  <si>
    <t>0000a740</t>
  </si>
  <si>
    <t>0000a750</t>
  </si>
  <si>
    <t>0000a760</t>
  </si>
  <si>
    <t>0000a770</t>
  </si>
  <si>
    <t>0000a780</t>
  </si>
  <si>
    <t>0000a790</t>
  </si>
  <si>
    <t>0000a7a0</t>
  </si>
  <si>
    <t>0000a7b0</t>
  </si>
  <si>
    <t>0000a7c0</t>
  </si>
  <si>
    <t>0000a7d0</t>
  </si>
  <si>
    <t>0000a7e0</t>
  </si>
  <si>
    <t>0000a7f0</t>
  </si>
  <si>
    <t>0000a800</t>
  </si>
  <si>
    <t>0000a810</t>
  </si>
  <si>
    <t>0000a820</t>
  </si>
  <si>
    <t>0000a830</t>
  </si>
  <si>
    <t>0000a840</t>
  </si>
  <si>
    <t>0000a850</t>
  </si>
  <si>
    <t>0000a860</t>
  </si>
  <si>
    <t>0000a870</t>
  </si>
  <si>
    <t>0000a880</t>
  </si>
  <si>
    <t>0000a890</t>
  </si>
  <si>
    <t>0000a8a0</t>
  </si>
  <si>
    <t>0000a8b0</t>
  </si>
  <si>
    <t>0000a8c0</t>
  </si>
  <si>
    <t>0000a8d0</t>
  </si>
  <si>
    <t>0000a8e0</t>
  </si>
  <si>
    <t>0000a8f0</t>
  </si>
  <si>
    <t>0000a900</t>
  </si>
  <si>
    <t>0000a910</t>
  </si>
  <si>
    <t>0000a920</t>
  </si>
  <si>
    <t>0000a930</t>
  </si>
  <si>
    <t>0000a940</t>
  </si>
  <si>
    <t>0000a950</t>
  </si>
  <si>
    <t>0000a960</t>
  </si>
  <si>
    <t>0000a970</t>
  </si>
  <si>
    <t>0000a980</t>
  </si>
  <si>
    <t>0000a990</t>
  </si>
  <si>
    <t>0000a9a0</t>
  </si>
  <si>
    <t>0000a9b0</t>
  </si>
  <si>
    <t>0000a9c0</t>
  </si>
  <si>
    <t>0000a9d0</t>
  </si>
  <si>
    <t>0000a9e0</t>
  </si>
  <si>
    <t>0000a9f0</t>
  </si>
  <si>
    <t>0000aa00</t>
  </si>
  <si>
    <t>0000aa10</t>
  </si>
  <si>
    <t>0000aa20</t>
  </si>
  <si>
    <t>0000aa30</t>
  </si>
  <si>
    <t>0000aa40</t>
  </si>
  <si>
    <t>0000aa50</t>
  </si>
  <si>
    <t>0000aa60</t>
  </si>
  <si>
    <t>0000aa70</t>
  </si>
  <si>
    <t>0000aa80</t>
  </si>
  <si>
    <t>0000aa90</t>
  </si>
  <si>
    <t>0000aaa0</t>
  </si>
  <si>
    <t>0000aab0</t>
  </si>
  <si>
    <t>0000aac0</t>
  </si>
  <si>
    <t>0000aad0</t>
  </si>
  <si>
    <t>0000aae0</t>
  </si>
  <si>
    <t>0000aaf0</t>
  </si>
  <si>
    <t>0000ab00</t>
  </si>
  <si>
    <t>0000ab10</t>
  </si>
  <si>
    <t>0000ab20</t>
  </si>
  <si>
    <t>0000ab30</t>
  </si>
  <si>
    <t>0000ab40</t>
  </si>
  <si>
    <t>0000ab50</t>
  </si>
  <si>
    <t>0000ab60</t>
  </si>
  <si>
    <t>0000ab70</t>
  </si>
  <si>
    <t>0000ab80</t>
  </si>
  <si>
    <t>0000ab90</t>
  </si>
  <si>
    <t>0000aba0</t>
  </si>
  <si>
    <t>0000abb0</t>
  </si>
  <si>
    <t>0000abc0</t>
  </si>
  <si>
    <t>0000abd0</t>
  </si>
  <si>
    <t>0000abe0</t>
  </si>
  <si>
    <t>0000abf0</t>
  </si>
  <si>
    <t>0000ac00</t>
  </si>
  <si>
    <t>0000ac10</t>
  </si>
  <si>
    <t>0000ac20</t>
  </si>
  <si>
    <t>0000ac30</t>
  </si>
  <si>
    <t>0000ac40</t>
  </si>
  <si>
    <t>0000ac50</t>
  </si>
  <si>
    <t>0000ac60</t>
  </si>
  <si>
    <t>0000ac70</t>
  </si>
  <si>
    <t>0000ac80</t>
  </si>
  <si>
    <t>0000ac90</t>
  </si>
  <si>
    <t>0000aca0</t>
  </si>
  <si>
    <t>0000acb0</t>
  </si>
  <si>
    <t>0000acc0</t>
  </si>
  <si>
    <t>0000acd0</t>
  </si>
  <si>
    <t>0000ace0</t>
  </si>
  <si>
    <t>0000acf0</t>
  </si>
  <si>
    <t>0000ad00</t>
  </si>
  <si>
    <t>0000ad10</t>
  </si>
  <si>
    <t>0000ad20</t>
  </si>
  <si>
    <t>0000ad30</t>
  </si>
  <si>
    <t>0000ad40</t>
  </si>
  <si>
    <t>0000ad50</t>
  </si>
  <si>
    <t>0000ad60</t>
  </si>
  <si>
    <t>0000ad70</t>
  </si>
  <si>
    <t>0000ad80</t>
  </si>
  <si>
    <t>0000ad90</t>
  </si>
  <si>
    <t>0000ada0</t>
  </si>
  <si>
    <t>0000adb0</t>
  </si>
  <si>
    <t>0000adc0</t>
  </si>
  <si>
    <t>0000add0</t>
  </si>
  <si>
    <t>0000ade0</t>
  </si>
  <si>
    <t>0000adf0</t>
  </si>
  <si>
    <t>0000ae00</t>
  </si>
  <si>
    <t>0000ae10</t>
  </si>
  <si>
    <t>0000ae20</t>
  </si>
  <si>
    <t>0000ae30</t>
  </si>
  <si>
    <t>0000ae40</t>
  </si>
  <si>
    <t>0000ae50</t>
  </si>
  <si>
    <t>0000ae60</t>
  </si>
  <si>
    <t>0000ae70</t>
  </si>
  <si>
    <t>0000ae80</t>
  </si>
  <si>
    <t>0000ae90</t>
  </si>
  <si>
    <t>0000aea0</t>
  </si>
  <si>
    <t>0000aeb0</t>
  </si>
  <si>
    <t>0000aec0</t>
  </si>
  <si>
    <t>0000aed0</t>
  </si>
  <si>
    <t>0000aee0</t>
  </si>
  <si>
    <t>0000aef0</t>
  </si>
  <si>
    <t>0000af00</t>
  </si>
  <si>
    <t>0000af10</t>
  </si>
  <si>
    <t>0000af20</t>
  </si>
  <si>
    <t>0000af30</t>
  </si>
  <si>
    <t>0000af40</t>
  </si>
  <si>
    <t>0000af50</t>
  </si>
  <si>
    <t>0000af60</t>
  </si>
  <si>
    <t>0000af70</t>
  </si>
  <si>
    <t>0000af80</t>
  </si>
  <si>
    <t>0000af90</t>
  </si>
  <si>
    <t>0000afa0</t>
  </si>
  <si>
    <t>0000afb0</t>
  </si>
  <si>
    <t>0000afc0</t>
  </si>
  <si>
    <t>0000afd0</t>
  </si>
  <si>
    <t>0000afe0</t>
  </si>
  <si>
    <t>0000aff0</t>
  </si>
  <si>
    <t>0000b000</t>
  </si>
  <si>
    <t>0000b010</t>
  </si>
  <si>
    <t>0000b020</t>
  </si>
  <si>
    <t>0000b030</t>
  </si>
  <si>
    <t>0000b040</t>
  </si>
  <si>
    <t>0000b050</t>
  </si>
  <si>
    <t>0000b060</t>
  </si>
  <si>
    <t>0000b070</t>
  </si>
  <si>
    <t>0000b080</t>
  </si>
  <si>
    <t>0000b090</t>
  </si>
  <si>
    <t>0000b0a0</t>
  </si>
  <si>
    <t>0000b0b0</t>
  </si>
  <si>
    <t>0000b0c0</t>
  </si>
  <si>
    <t>0000b0d0</t>
  </si>
  <si>
    <t>0000b0e0</t>
  </si>
  <si>
    <t>0000b0f0</t>
  </si>
  <si>
    <t>0000b100</t>
  </si>
  <si>
    <t>0000b110</t>
  </si>
  <si>
    <t>0000b120</t>
  </si>
  <si>
    <t>0000b130</t>
  </si>
  <si>
    <t>0000b140</t>
  </si>
  <si>
    <t>0000b150</t>
  </si>
  <si>
    <t>0000b160</t>
  </si>
  <si>
    <t>0000b170</t>
  </si>
  <si>
    <t>0000b180</t>
  </si>
  <si>
    <t>0000b190</t>
  </si>
  <si>
    <t>0000b1a0</t>
  </si>
  <si>
    <t>0000b1b0</t>
  </si>
  <si>
    <t>0000b1c0</t>
  </si>
  <si>
    <t>0000b1d0</t>
  </si>
  <si>
    <t>0000b1e0</t>
  </si>
  <si>
    <t>0000b1f0</t>
  </si>
  <si>
    <t>0000b200</t>
  </si>
  <si>
    <t>0000b210</t>
  </si>
  <si>
    <t>0000b220</t>
  </si>
  <si>
    <t>0000b230</t>
  </si>
  <si>
    <t>0000b240</t>
  </si>
  <si>
    <t>0000b250</t>
  </si>
  <si>
    <t>0000b260</t>
  </si>
  <si>
    <t>0000b270</t>
  </si>
  <si>
    <t>0000b280</t>
  </si>
  <si>
    <t>0000b290</t>
  </si>
  <si>
    <t>0000b2a0</t>
  </si>
  <si>
    <t>0000b2b0</t>
  </si>
  <si>
    <t>0000b2c0</t>
  </si>
  <si>
    <t>0000b2d0</t>
  </si>
  <si>
    <t>0000b2e0</t>
  </si>
  <si>
    <t>0000b2f0</t>
  </si>
  <si>
    <t>0000b300</t>
  </si>
  <si>
    <t>0000b310</t>
  </si>
  <si>
    <t>0000b320</t>
  </si>
  <si>
    <t>0000b330</t>
  </si>
  <si>
    <t>0000b340</t>
  </si>
  <si>
    <t>0000b350</t>
  </si>
  <si>
    <t>0000b360</t>
  </si>
  <si>
    <t>0000b370</t>
  </si>
  <si>
    <t>0000b380</t>
  </si>
  <si>
    <t>0000b390</t>
  </si>
  <si>
    <t>0000b3a0</t>
  </si>
  <si>
    <t>0000b3b0</t>
  </si>
  <si>
    <t>0000b3c0</t>
  </si>
  <si>
    <t>0000b3d0</t>
  </si>
  <si>
    <t>0000b3e0</t>
  </si>
  <si>
    <t>0000b3f0</t>
  </si>
  <si>
    <t>0000b400</t>
  </si>
  <si>
    <t>0000b410</t>
  </si>
  <si>
    <t>0000b420</t>
  </si>
  <si>
    <t>0000b430</t>
  </si>
  <si>
    <t>0000b440</t>
  </si>
  <si>
    <t>0000b450</t>
  </si>
  <si>
    <t>0000b460</t>
  </si>
  <si>
    <t>0000b470</t>
  </si>
  <si>
    <t>0000b480</t>
  </si>
  <si>
    <t>0000b490</t>
  </si>
  <si>
    <t>0000b4a0</t>
  </si>
  <si>
    <t>0000b4b0</t>
  </si>
  <si>
    <t>0000b4c0</t>
  </si>
  <si>
    <t>0000b4d0</t>
  </si>
  <si>
    <t>0000b4e0</t>
  </si>
  <si>
    <t>0000b4f0</t>
  </si>
  <si>
    <t>0000b500</t>
  </si>
  <si>
    <t>0000b510</t>
  </si>
  <si>
    <t>0000b520</t>
  </si>
  <si>
    <t>0000b530</t>
  </si>
  <si>
    <t>0000b540</t>
  </si>
  <si>
    <t>0000b550</t>
  </si>
  <si>
    <t>0000b560</t>
  </si>
  <si>
    <t>0000b570</t>
  </si>
  <si>
    <t>0000b580</t>
  </si>
  <si>
    <t>0000b590</t>
  </si>
  <si>
    <t>0000b5a0</t>
  </si>
  <si>
    <t>0000b5b0</t>
  </si>
  <si>
    <t>0000b5c0</t>
  </si>
  <si>
    <t>0000b5d0</t>
  </si>
  <si>
    <t>0000b5e0</t>
  </si>
  <si>
    <t>0000b5f0</t>
  </si>
  <si>
    <t>0000b600</t>
  </si>
  <si>
    <t>0000b610</t>
  </si>
  <si>
    <t>0000b620</t>
  </si>
  <si>
    <t>0000b630</t>
  </si>
  <si>
    <t>0000b640</t>
  </si>
  <si>
    <t>0000b650</t>
  </si>
  <si>
    <t>0000b660</t>
  </si>
  <si>
    <t>0000b670</t>
  </si>
  <si>
    <t>0000b680</t>
  </si>
  <si>
    <t>0000b690</t>
  </si>
  <si>
    <t>0000b6a0</t>
  </si>
  <si>
    <t>0000b6b0</t>
  </si>
  <si>
    <t>0000b6c0</t>
  </si>
  <si>
    <t>0000b6d0</t>
  </si>
  <si>
    <t>0000b6e0</t>
  </si>
  <si>
    <t>0000b6f0</t>
  </si>
  <si>
    <t>0000b700</t>
  </si>
  <si>
    <t>0000b710</t>
  </si>
  <si>
    <t>0000b720</t>
  </si>
  <si>
    <t>0000b730</t>
  </si>
  <si>
    <t>0000b740</t>
  </si>
  <si>
    <t>0000b750</t>
  </si>
  <si>
    <t>0000b760</t>
  </si>
  <si>
    <t>0000b770</t>
  </si>
  <si>
    <t>0000b780</t>
  </si>
  <si>
    <t>0000b790</t>
  </si>
  <si>
    <t>0000b7a0</t>
  </si>
  <si>
    <t>0000b7b0</t>
  </si>
  <si>
    <t>0000b7c0</t>
  </si>
  <si>
    <t>0000b7d0</t>
  </si>
  <si>
    <t>0000b7e0</t>
  </si>
  <si>
    <t>0000b7f0</t>
  </si>
  <si>
    <t>0000b800</t>
  </si>
  <si>
    <t>0000b810</t>
  </si>
  <si>
    <t>0000b820</t>
  </si>
  <si>
    <t>0000b830</t>
  </si>
  <si>
    <t>0000b840</t>
  </si>
  <si>
    <t>0000b850</t>
  </si>
  <si>
    <t>0000b860</t>
  </si>
  <si>
    <t>0000b870</t>
  </si>
  <si>
    <t>0000b880</t>
  </si>
  <si>
    <t>0000b890</t>
  </si>
  <si>
    <t>0000b8a0</t>
  </si>
  <si>
    <t>0000b8b0</t>
  </si>
  <si>
    <t>0000b8c0</t>
  </si>
  <si>
    <t>0000b8d0</t>
  </si>
  <si>
    <t>0000b8e0</t>
  </si>
  <si>
    <t>0000b8f0</t>
  </si>
  <si>
    <t>0000b900</t>
  </si>
  <si>
    <t>0000b910</t>
  </si>
  <si>
    <t>0000b920</t>
  </si>
  <si>
    <t>0000b930</t>
  </si>
  <si>
    <t>0000b940</t>
  </si>
  <si>
    <t>0000b950</t>
  </si>
  <si>
    <t>0000b960</t>
  </si>
  <si>
    <t>0000b970</t>
  </si>
  <si>
    <t>0000b980</t>
  </si>
  <si>
    <t>0000b990</t>
  </si>
  <si>
    <t>0000b9a0</t>
  </si>
  <si>
    <t>0000b9b0</t>
  </si>
  <si>
    <t>0000b9c0</t>
  </si>
  <si>
    <t>0000b9d0</t>
  </si>
  <si>
    <t>0000b9e0</t>
  </si>
  <si>
    <t>0000b9f0</t>
  </si>
  <si>
    <t>0000ba00</t>
  </si>
  <si>
    <t>0000ba10</t>
  </si>
  <si>
    <t>0000ba20</t>
  </si>
  <si>
    <t>0000ba30</t>
  </si>
  <si>
    <t>0000ba40</t>
  </si>
  <si>
    <t>0000ba50</t>
  </si>
  <si>
    <t>0000ba60</t>
  </si>
  <si>
    <t>0000ba70</t>
  </si>
  <si>
    <t>0000ba80</t>
  </si>
  <si>
    <t>0000ba90</t>
  </si>
  <si>
    <t>0000baa0</t>
  </si>
  <si>
    <t>0000bab0</t>
  </si>
  <si>
    <t>0000bac0</t>
  </si>
  <si>
    <t>0000bad0</t>
  </si>
  <si>
    <t>0000bae0</t>
  </si>
  <si>
    <t>0000baf0</t>
  </si>
  <si>
    <t>0000bb00</t>
  </si>
  <si>
    <t>0000bb10</t>
  </si>
  <si>
    <t>0000bb20</t>
  </si>
  <si>
    <t>0000bb30</t>
  </si>
  <si>
    <t>0000bb40</t>
  </si>
  <si>
    <t>0000bb50</t>
  </si>
  <si>
    <t>0000bb60</t>
  </si>
  <si>
    <t>0000bb70</t>
  </si>
  <si>
    <t>0000bb80</t>
  </si>
  <si>
    <t>0000bb90</t>
  </si>
  <si>
    <t>0000bba0</t>
  </si>
  <si>
    <t>0000bbb0</t>
  </si>
  <si>
    <t>0000bbc0</t>
  </si>
  <si>
    <t>0000bbd0</t>
  </si>
  <si>
    <t>0000bbe0</t>
  </si>
  <si>
    <t>0000bbf0</t>
  </si>
  <si>
    <t>0000bc00</t>
  </si>
  <si>
    <t>0000bc10</t>
  </si>
  <si>
    <t>0000bc20</t>
  </si>
  <si>
    <t>0000bc30</t>
  </si>
  <si>
    <t>0000bc40</t>
  </si>
  <si>
    <t>0000bc50</t>
  </si>
  <si>
    <t>0000bc60</t>
  </si>
  <si>
    <t>0000bc70</t>
  </si>
  <si>
    <t>0000bc80</t>
  </si>
  <si>
    <t>0000bc90</t>
  </si>
  <si>
    <t>0000bca0</t>
  </si>
  <si>
    <t>0000bcb0</t>
  </si>
  <si>
    <t>0000bcc0</t>
  </si>
  <si>
    <t>0000bcd0</t>
  </si>
  <si>
    <t>0000bce0</t>
  </si>
  <si>
    <t>0000bcf0</t>
  </si>
  <si>
    <t>0000bd00</t>
  </si>
  <si>
    <t>0000bd10</t>
  </si>
  <si>
    <t>0000bd20</t>
  </si>
  <si>
    <t>0000bd30</t>
  </si>
  <si>
    <t>0000bd40</t>
  </si>
  <si>
    <t>0000bd50</t>
  </si>
  <si>
    <t>0000bd60</t>
  </si>
  <si>
    <t>0000bd70</t>
  </si>
  <si>
    <t>0000bd80</t>
  </si>
  <si>
    <t>0000bd90</t>
  </si>
  <si>
    <t>0000bda0</t>
  </si>
  <si>
    <t>0000bdb0</t>
  </si>
  <si>
    <t>0000bdc0</t>
  </si>
  <si>
    <t>0000bdd0</t>
  </si>
  <si>
    <t>0000bde0</t>
  </si>
  <si>
    <t>0000bdf0</t>
  </si>
  <si>
    <t>0000be00</t>
  </si>
  <si>
    <t>0000be10</t>
  </si>
  <si>
    <t>0000be20</t>
  </si>
  <si>
    <t>0000be30</t>
  </si>
  <si>
    <t>0000be40</t>
  </si>
  <si>
    <t>0000be50</t>
  </si>
  <si>
    <t>0000be60</t>
  </si>
  <si>
    <t>0000be70</t>
  </si>
  <si>
    <t>0000be80</t>
  </si>
  <si>
    <t>0000be90</t>
  </si>
  <si>
    <t>0000bea0</t>
  </si>
  <si>
    <t>0000beb0</t>
  </si>
  <si>
    <t>0000bec0</t>
  </si>
  <si>
    <t>0000bed0</t>
  </si>
  <si>
    <t>0000bee0</t>
  </si>
  <si>
    <t>0000bef0</t>
  </si>
  <si>
    <t>0000bf00</t>
  </si>
  <si>
    <t>0000bf10</t>
  </si>
  <si>
    <t>0000bf20</t>
  </si>
  <si>
    <t>0000bf30</t>
  </si>
  <si>
    <t>0000bf40</t>
  </si>
  <si>
    <t>0000bf50</t>
  </si>
  <si>
    <t>0000bf60</t>
  </si>
  <si>
    <t>0000bf70</t>
  </si>
  <si>
    <t>0000bf80</t>
  </si>
  <si>
    <t>0000bf90</t>
  </si>
  <si>
    <t>0000bfa0</t>
  </si>
  <si>
    <t>0000bfb0</t>
  </si>
  <si>
    <t>0000bfc0</t>
  </si>
  <si>
    <t>0000bfd0</t>
  </si>
  <si>
    <t>0000bfe0</t>
  </si>
  <si>
    <t>0000bff0</t>
  </si>
  <si>
    <t>0000c000</t>
  </si>
  <si>
    <t>0000c010</t>
  </si>
  <si>
    <t>0000c020</t>
  </si>
  <si>
    <t>0000c030</t>
  </si>
  <si>
    <t>0000c040</t>
  </si>
  <si>
    <t>0000c050</t>
  </si>
  <si>
    <t>0000c060</t>
  </si>
  <si>
    <t>0000c070</t>
  </si>
  <si>
    <t>0000c080</t>
  </si>
  <si>
    <t>0000c090</t>
  </si>
  <si>
    <t>0000c0a0</t>
  </si>
  <si>
    <t>0000c0b0</t>
  </si>
  <si>
    <t>0000c0c0</t>
  </si>
  <si>
    <t>0000c0d0</t>
  </si>
  <si>
    <t>0000c0e0</t>
  </si>
  <si>
    <t>0000c0f0</t>
  </si>
  <si>
    <t>0000c100</t>
  </si>
  <si>
    <t>0000c110</t>
  </si>
  <si>
    <t>0000c120</t>
  </si>
  <si>
    <t>0000c130</t>
  </si>
  <si>
    <t>0000c140</t>
  </si>
  <si>
    <t>0000c150</t>
  </si>
  <si>
    <t>0000c160</t>
  </si>
  <si>
    <t>0000c170</t>
  </si>
  <si>
    <t>0000c180</t>
  </si>
  <si>
    <t>0000c190</t>
  </si>
  <si>
    <t>0000c1a0</t>
  </si>
  <si>
    <t>0000c1b0</t>
  </si>
  <si>
    <t>0000c1c0</t>
  </si>
  <si>
    <t>0000c1d0</t>
  </si>
  <si>
    <t>0000c1e0</t>
  </si>
  <si>
    <t>0000c1f0</t>
  </si>
  <si>
    <t>0000c200</t>
  </si>
  <si>
    <t>0000c210</t>
  </si>
  <si>
    <t>0000c220</t>
  </si>
  <si>
    <t>0000c230</t>
  </si>
  <si>
    <t>0000c240</t>
  </si>
  <si>
    <t>0000c250</t>
  </si>
  <si>
    <t>0000c260</t>
  </si>
  <si>
    <t>0000c270</t>
  </si>
  <si>
    <t>0000c280</t>
  </si>
  <si>
    <t>0000c290</t>
  </si>
  <si>
    <t>0000c2a0</t>
  </si>
  <si>
    <t>0000c2b0</t>
  </si>
  <si>
    <t>0000c2c0</t>
  </si>
  <si>
    <t>0000c2d0</t>
  </si>
  <si>
    <t>0000c2e0</t>
  </si>
  <si>
    <t>0000c2f0</t>
  </si>
  <si>
    <t>0000c300</t>
  </si>
  <si>
    <t>0000c310</t>
  </si>
  <si>
    <t>0000c320</t>
  </si>
  <si>
    <t>0000c330</t>
  </si>
  <si>
    <t>0000c340</t>
  </si>
  <si>
    <t>0000c350</t>
  </si>
  <si>
    <t>0000c360</t>
  </si>
  <si>
    <t>0000c370</t>
  </si>
  <si>
    <t>0000c380</t>
  </si>
  <si>
    <t>0000c390</t>
  </si>
  <si>
    <t>0000c3a0</t>
  </si>
  <si>
    <t>0000c3b0</t>
  </si>
  <si>
    <t>0000c3c0</t>
  </si>
  <si>
    <t>0000c3d0</t>
  </si>
  <si>
    <t>0000c3e0</t>
  </si>
  <si>
    <t>0000c3f0</t>
  </si>
  <si>
    <t>0000c400</t>
  </si>
  <si>
    <t>0000c410</t>
  </si>
  <si>
    <t>0000c420</t>
  </si>
  <si>
    <t>0000c430</t>
  </si>
  <si>
    <t>0000c440</t>
  </si>
  <si>
    <t>0000c450</t>
  </si>
  <si>
    <t>0000c460</t>
  </si>
  <si>
    <t>0000c470</t>
  </si>
  <si>
    <t>0000c480</t>
  </si>
  <si>
    <t>0000c490</t>
  </si>
  <si>
    <t>0000c4a0</t>
  </si>
  <si>
    <t>0000c4b0</t>
  </si>
  <si>
    <t>0000c4c0</t>
  </si>
  <si>
    <t>0000c4d0</t>
  </si>
  <si>
    <t>0000c4e0</t>
  </si>
  <si>
    <t>0000c4f0</t>
  </si>
  <si>
    <t>0000c500</t>
  </si>
  <si>
    <t>0000c510</t>
  </si>
  <si>
    <t>0000c520</t>
  </si>
  <si>
    <t>0000c530</t>
  </si>
  <si>
    <t>0000c540</t>
  </si>
  <si>
    <t>0000c550</t>
  </si>
  <si>
    <t>0000c560</t>
  </si>
  <si>
    <t>0000c570</t>
  </si>
  <si>
    <t>0000c580</t>
  </si>
  <si>
    <t>0000c590</t>
  </si>
  <si>
    <t>0000c5a0</t>
  </si>
  <si>
    <t>0000c5b0</t>
  </si>
  <si>
    <t>0000c5c0</t>
  </si>
  <si>
    <t>0000c5d0</t>
  </si>
  <si>
    <t>0000c5e0</t>
  </si>
  <si>
    <t>0000c5f0</t>
  </si>
  <si>
    <t>0000c600</t>
  </si>
  <si>
    <t>0000c610</t>
  </si>
  <si>
    <t>0000c620</t>
  </si>
  <si>
    <t>0000c630</t>
  </si>
  <si>
    <t>0000c640</t>
  </si>
  <si>
    <t>0000c650</t>
  </si>
  <si>
    <t>0000c660</t>
  </si>
  <si>
    <t>0000c670</t>
  </si>
  <si>
    <t>0000c680</t>
  </si>
  <si>
    <t>0000c690</t>
  </si>
  <si>
    <t>0000c6a0</t>
  </si>
  <si>
    <t>0000c6b0</t>
  </si>
  <si>
    <t>0000c6c0</t>
  </si>
  <si>
    <t>0000c6d0</t>
  </si>
  <si>
    <t>0000c6e0</t>
  </si>
  <si>
    <t>0000c6f0</t>
  </si>
  <si>
    <t>0000c700</t>
  </si>
  <si>
    <t>0000c710</t>
  </si>
  <si>
    <t>0000c720</t>
  </si>
  <si>
    <t>0000c730</t>
  </si>
  <si>
    <t>0000c740</t>
  </si>
  <si>
    <t>0000c750</t>
  </si>
  <si>
    <t>0000c760</t>
  </si>
  <si>
    <t>0000c770</t>
  </si>
  <si>
    <t>0000c780</t>
  </si>
  <si>
    <t>0000c790</t>
  </si>
  <si>
    <t>0000c7a0</t>
  </si>
  <si>
    <t>0000c7b0</t>
  </si>
  <si>
    <t>0000c7c0</t>
  </si>
  <si>
    <t>0000c7d0</t>
  </si>
  <si>
    <t>0000c7e0</t>
  </si>
  <si>
    <t>0000c7f0</t>
  </si>
  <si>
    <t>0000c800</t>
  </si>
  <si>
    <t>0000c810</t>
  </si>
  <si>
    <t>0000c820</t>
  </si>
  <si>
    <t>0000c830</t>
  </si>
  <si>
    <t>0000c840</t>
  </si>
  <si>
    <t>0000c850</t>
  </si>
  <si>
    <t>0000c860</t>
  </si>
  <si>
    <t>0000c870</t>
  </si>
  <si>
    <t>0000c880</t>
  </si>
  <si>
    <t>0000c890</t>
  </si>
  <si>
    <t>0000c8a0</t>
  </si>
  <si>
    <t>0000c8b0</t>
  </si>
  <si>
    <t>0000c8c0</t>
  </si>
  <si>
    <t>0000c8d0</t>
  </si>
  <si>
    <t>0000c8e0</t>
  </si>
  <si>
    <t>0000c8f0</t>
  </si>
  <si>
    <t>0000c900</t>
  </si>
  <si>
    <t>0000c910</t>
  </si>
  <si>
    <t>0000c920</t>
  </si>
  <si>
    <t>0000c930</t>
  </si>
  <si>
    <t>0000c940</t>
  </si>
  <si>
    <t>0000c950</t>
  </si>
  <si>
    <t>0000c960</t>
  </si>
  <si>
    <t>0000c970</t>
  </si>
  <si>
    <t>0000c980</t>
  </si>
  <si>
    <t>0000c990</t>
  </si>
  <si>
    <t>0000c9a0</t>
  </si>
  <si>
    <t>0000c9b0</t>
  </si>
  <si>
    <t>0000c9c0</t>
  </si>
  <si>
    <t>0000c9d0</t>
  </si>
  <si>
    <t>0000c9e0</t>
  </si>
  <si>
    <t>0000c9f0</t>
  </si>
  <si>
    <t>0000ca00</t>
  </si>
  <si>
    <t>0000ca10</t>
  </si>
  <si>
    <t>0000ca20</t>
  </si>
  <si>
    <t>0000ca30</t>
  </si>
  <si>
    <t>0000ca40</t>
  </si>
  <si>
    <t>0000ca50</t>
  </si>
  <si>
    <t>0000ca60</t>
  </si>
  <si>
    <t>0000ca70</t>
  </si>
  <si>
    <t>0000ca80</t>
  </si>
  <si>
    <t>0000ca90</t>
  </si>
  <si>
    <t>0000caa0</t>
  </si>
  <si>
    <t>0000cab0</t>
  </si>
  <si>
    <t>0000cac0</t>
  </si>
  <si>
    <t>0000cad0</t>
  </si>
  <si>
    <t>0000cae0</t>
  </si>
  <si>
    <t>0000caf0</t>
  </si>
  <si>
    <t>0000cb00</t>
  </si>
  <si>
    <t>0000cb10</t>
  </si>
  <si>
    <t>0000cb20</t>
  </si>
  <si>
    <t>0000cb30</t>
  </si>
  <si>
    <t>0000cb40</t>
  </si>
  <si>
    <t>0000cb50</t>
  </si>
  <si>
    <t>0000cb60</t>
  </si>
  <si>
    <t>0000cb70</t>
  </si>
  <si>
    <t>0000cb80</t>
  </si>
  <si>
    <t>0000cb90</t>
  </si>
  <si>
    <t>0000cba0</t>
  </si>
  <si>
    <t>0000cbb0</t>
  </si>
  <si>
    <t>0000cbc0</t>
  </si>
  <si>
    <t>0000cbd0</t>
  </si>
  <si>
    <t>0000cbe0</t>
  </si>
  <si>
    <t>0000cbf0</t>
  </si>
  <si>
    <t>0000cc00</t>
  </si>
  <si>
    <t>0000cc10</t>
  </si>
  <si>
    <t>0000cc20</t>
  </si>
  <si>
    <t>0000cc30</t>
  </si>
  <si>
    <t>0000cc40</t>
  </si>
  <si>
    <t>0000cc50</t>
  </si>
  <si>
    <t>0000cc60</t>
  </si>
  <si>
    <t>0000cc70</t>
  </si>
  <si>
    <t>0000cc80</t>
  </si>
  <si>
    <t>0000cc90</t>
  </si>
  <si>
    <t>0000cca0</t>
  </si>
  <si>
    <t>0000ccb0</t>
  </si>
  <si>
    <t>0000ccc0</t>
  </si>
  <si>
    <t>0000ccd0</t>
  </si>
  <si>
    <t>0000cce0</t>
  </si>
  <si>
    <t>0000ccf0</t>
  </si>
  <si>
    <t>0000cd00</t>
  </si>
  <si>
    <t>0000cd10</t>
  </si>
  <si>
    <t>0000cd20</t>
  </si>
  <si>
    <t>0000cd30</t>
  </si>
  <si>
    <t>0000cd40</t>
  </si>
  <si>
    <t>0000cd50</t>
  </si>
  <si>
    <t>0000cd60</t>
  </si>
  <si>
    <t>0000cd70</t>
  </si>
  <si>
    <t>0000cd80</t>
  </si>
  <si>
    <t>0000cd90</t>
  </si>
  <si>
    <t>0000cda0</t>
  </si>
  <si>
    <t>0000cdb0</t>
  </si>
  <si>
    <t>0000cdc0</t>
  </si>
  <si>
    <t>0000cdd0</t>
  </si>
  <si>
    <t>0000cde0</t>
  </si>
  <si>
    <t>0000cdf0</t>
  </si>
  <si>
    <t>0000ce00</t>
  </si>
  <si>
    <t>0000ce10</t>
  </si>
  <si>
    <t>0000ce20</t>
  </si>
  <si>
    <t>0000ce30</t>
  </si>
  <si>
    <t>0000ce40</t>
  </si>
  <si>
    <t>0000ce50</t>
  </si>
  <si>
    <t>0000ce60</t>
  </si>
  <si>
    <t>0000ce70</t>
  </si>
  <si>
    <t>0000ce80</t>
  </si>
  <si>
    <t>0000ce90</t>
  </si>
  <si>
    <t>0000cea0</t>
  </si>
  <si>
    <t>0000ceb0</t>
  </si>
  <si>
    <t>0000cec0</t>
  </si>
  <si>
    <t>0000ced0</t>
  </si>
  <si>
    <t>0000cee0</t>
  </si>
  <si>
    <t>0000cef0</t>
  </si>
  <si>
    <t>0000cf00</t>
  </si>
  <si>
    <t>0000cf10</t>
  </si>
  <si>
    <t>0000cf20</t>
  </si>
  <si>
    <t>0000cf30</t>
  </si>
  <si>
    <t>0000cf40</t>
  </si>
  <si>
    <t>0000cf50</t>
  </si>
  <si>
    <t>0000cf60</t>
  </si>
  <si>
    <t>0000cf70</t>
  </si>
  <si>
    <t>0000cf80</t>
  </si>
  <si>
    <t>0000cf90</t>
  </si>
  <si>
    <t>0000cfa0</t>
  </si>
  <si>
    <t>0000cfb0</t>
  </si>
  <si>
    <t>0000cfc0</t>
  </si>
  <si>
    <t>0000cfd0</t>
  </si>
  <si>
    <t>0000cfe0</t>
  </si>
  <si>
    <t>0000cff0</t>
  </si>
  <si>
    <t>0000d000</t>
  </si>
  <si>
    <t>0000d010</t>
  </si>
  <si>
    <t>0000d020</t>
  </si>
  <si>
    <t>0000d030</t>
  </si>
  <si>
    <t>0000d040</t>
  </si>
  <si>
    <t>0000d050</t>
  </si>
  <si>
    <t>0000d060</t>
  </si>
  <si>
    <t>0000d070</t>
  </si>
  <si>
    <t>0000d080</t>
  </si>
  <si>
    <t>0000d090</t>
  </si>
  <si>
    <t>0000d0a0</t>
  </si>
  <si>
    <t>0000d0b0</t>
  </si>
  <si>
    <t>0000d0c0</t>
  </si>
  <si>
    <t>0000d0d0</t>
  </si>
  <si>
    <t>0000d0e0</t>
  </si>
  <si>
    <t>0000d0f0</t>
  </si>
  <si>
    <t>0000d100</t>
  </si>
  <si>
    <t>0000d110</t>
  </si>
  <si>
    <t>0000d120</t>
  </si>
  <si>
    <t>0000d130</t>
  </si>
  <si>
    <t>0000d140</t>
  </si>
  <si>
    <t>0000d150</t>
  </si>
  <si>
    <t>0000d160</t>
  </si>
  <si>
    <t>0000d170</t>
  </si>
  <si>
    <t>0000d180</t>
  </si>
  <si>
    <t>0000d190</t>
  </si>
  <si>
    <t>0000d1a0</t>
  </si>
  <si>
    <t>0000d1b0</t>
  </si>
  <si>
    <t>0000d1c0</t>
  </si>
  <si>
    <t>0000d1d0</t>
  </si>
  <si>
    <t>0000d1e0</t>
  </si>
  <si>
    <t>0000d1f0</t>
  </si>
  <si>
    <t>0000d200</t>
  </si>
  <si>
    <t>0000d210</t>
  </si>
  <si>
    <t>0000d220</t>
  </si>
  <si>
    <t>0000d230</t>
  </si>
  <si>
    <t>0000d240</t>
  </si>
  <si>
    <t>0000d250</t>
  </si>
  <si>
    <t>0000d260</t>
  </si>
  <si>
    <t>0000d270</t>
  </si>
  <si>
    <t>0000d280</t>
  </si>
  <si>
    <t>0000d290</t>
  </si>
  <si>
    <t>0000d2a0</t>
  </si>
  <si>
    <t>0000d2b0</t>
  </si>
  <si>
    <t>0000d2c0</t>
  </si>
  <si>
    <t>0000d2d0</t>
  </si>
  <si>
    <t>0000d2e0</t>
  </si>
  <si>
    <t>0000d2f0</t>
  </si>
  <si>
    <t>0000d300</t>
  </si>
  <si>
    <t>0000d310</t>
  </si>
  <si>
    <t>0000d320</t>
  </si>
  <si>
    <t>0000d330</t>
  </si>
  <si>
    <t>0000d340</t>
  </si>
  <si>
    <t>0000d350</t>
  </si>
  <si>
    <t>0000d360</t>
  </si>
  <si>
    <t>0000d370</t>
  </si>
  <si>
    <t>0000d380</t>
  </si>
  <si>
    <t>0000d390</t>
  </si>
  <si>
    <t>0000d3a0</t>
  </si>
  <si>
    <t>0000d3b0</t>
  </si>
  <si>
    <t>0000d3c0</t>
  </si>
  <si>
    <t>0000d3d0</t>
  </si>
  <si>
    <t>0000d3e0</t>
  </si>
  <si>
    <t>0000d3f0</t>
  </si>
  <si>
    <t>0000d400</t>
  </si>
  <si>
    <t>0000d410</t>
  </si>
  <si>
    <t>0000d420</t>
  </si>
  <si>
    <t>0000d430</t>
  </si>
  <si>
    <t>0000d440</t>
  </si>
  <si>
    <t>0000d450</t>
  </si>
  <si>
    <t>0000d460</t>
  </si>
  <si>
    <t>0000d470</t>
  </si>
  <si>
    <t>0000d480</t>
  </si>
  <si>
    <t>0000d490</t>
  </si>
  <si>
    <t>0000d4a0</t>
  </si>
  <si>
    <t>0000d4b0</t>
  </si>
  <si>
    <t>0000d4c0</t>
  </si>
  <si>
    <t>0000d4d0</t>
  </si>
  <si>
    <t>0000d4e0</t>
  </si>
  <si>
    <t>0000d4f0</t>
  </si>
  <si>
    <t>0000d500</t>
  </si>
  <si>
    <t>0000d510</t>
  </si>
  <si>
    <t>0000d520</t>
  </si>
  <si>
    <t>0000d530</t>
  </si>
  <si>
    <t>0000d540</t>
  </si>
  <si>
    <t>0000d550</t>
  </si>
  <si>
    <t>0000d560</t>
  </si>
  <si>
    <t>0000d570</t>
  </si>
  <si>
    <t>0000d580</t>
  </si>
  <si>
    <t>0000d590</t>
  </si>
  <si>
    <t>0000d5a0</t>
  </si>
  <si>
    <t>0000d5b0</t>
  </si>
  <si>
    <t>0000d5c0</t>
  </si>
  <si>
    <t>0000d5d0</t>
  </si>
  <si>
    <t>0000d5e0</t>
  </si>
  <si>
    <t>0000d5f0</t>
  </si>
  <si>
    <t>0000d600</t>
  </si>
  <si>
    <t>0000d610</t>
  </si>
  <si>
    <t>0000d620</t>
  </si>
  <si>
    <t>0000d630</t>
  </si>
  <si>
    <t>0000d640</t>
  </si>
  <si>
    <t>0000d650</t>
  </si>
  <si>
    <t>0000d660</t>
  </si>
  <si>
    <t>0000d670</t>
  </si>
  <si>
    <t>0000d680</t>
  </si>
  <si>
    <t>0000d690</t>
  </si>
  <si>
    <t>0000d6a0</t>
  </si>
  <si>
    <t>0000d6b0</t>
  </si>
  <si>
    <t>0000d6c0</t>
  </si>
  <si>
    <t>0000d6d0</t>
  </si>
  <si>
    <t>0000d6e0</t>
  </si>
  <si>
    <t>0000d6f0</t>
  </si>
  <si>
    <t>0000d700</t>
  </si>
  <si>
    <t>0000d710</t>
  </si>
  <si>
    <t>0000d720</t>
  </si>
  <si>
    <t>0000d730</t>
  </si>
  <si>
    <t>0000d740</t>
  </si>
  <si>
    <t>0000d750</t>
  </si>
  <si>
    <t>0000d760</t>
  </si>
  <si>
    <t>0000d770</t>
  </si>
  <si>
    <t>0000d780</t>
  </si>
  <si>
    <t>0000d790</t>
  </si>
  <si>
    <t>0000d7a0</t>
  </si>
  <si>
    <t>0000d7b0</t>
  </si>
  <si>
    <t>0000d7c0</t>
  </si>
  <si>
    <t>0000d7d0</t>
  </si>
  <si>
    <t>0000d7e0</t>
  </si>
  <si>
    <t>0000d7f0</t>
  </si>
  <si>
    <t>0000d800</t>
  </si>
  <si>
    <t>0000d810</t>
  </si>
  <si>
    <t>0000d820</t>
  </si>
  <si>
    <t>0000d830</t>
  </si>
  <si>
    <t>0000d840</t>
  </si>
  <si>
    <t>0000d850</t>
  </si>
  <si>
    <t>0000d860</t>
  </si>
  <si>
    <t>0000d870</t>
  </si>
  <si>
    <t>0000d880</t>
  </si>
  <si>
    <t>0000d890</t>
  </si>
  <si>
    <t>0000d8a0</t>
  </si>
  <si>
    <t>0000d8b0</t>
  </si>
  <si>
    <t>0000d8c0</t>
  </si>
  <si>
    <t>0000d8d0</t>
  </si>
  <si>
    <t>0000d8e0</t>
  </si>
  <si>
    <t>0000d8f0</t>
  </si>
  <si>
    <t>0000d900</t>
  </si>
  <si>
    <t>0000d910</t>
  </si>
  <si>
    <t>0000d920</t>
  </si>
  <si>
    <t>0000d930</t>
  </si>
  <si>
    <t>0000d940</t>
  </si>
  <si>
    <t>0000d950</t>
  </si>
  <si>
    <t>0000d960</t>
  </si>
  <si>
    <t>0000d970</t>
  </si>
  <si>
    <t>0000d980</t>
  </si>
  <si>
    <t>0000d990</t>
  </si>
  <si>
    <t>0000d9a0</t>
  </si>
  <si>
    <t>0000d9b0</t>
  </si>
  <si>
    <t>0000d9c0</t>
  </si>
  <si>
    <t>0000d9d0</t>
  </si>
  <si>
    <t>0000d9e0</t>
  </si>
  <si>
    <t>0000d9f0</t>
  </si>
  <si>
    <t>0000da00</t>
  </si>
  <si>
    <t>0000da10</t>
  </si>
  <si>
    <t>0000da20</t>
  </si>
  <si>
    <t>0000da30</t>
  </si>
  <si>
    <t>0000da40</t>
  </si>
  <si>
    <t>0000da50</t>
  </si>
  <si>
    <t>0000da60</t>
  </si>
  <si>
    <t>0000da70</t>
  </si>
  <si>
    <t>0000da80</t>
  </si>
  <si>
    <t>0000da90</t>
  </si>
  <si>
    <t>0000daa0</t>
  </si>
  <si>
    <t>0000dab0</t>
  </si>
  <si>
    <t>0000dac0</t>
  </si>
  <si>
    <t>0000dad0</t>
  </si>
  <si>
    <t>0000dae0</t>
  </si>
  <si>
    <t>0000daf0</t>
  </si>
  <si>
    <t>0000db00</t>
  </si>
  <si>
    <t>0000db10</t>
  </si>
  <si>
    <t>0000db20</t>
  </si>
  <si>
    <t>0000db30</t>
  </si>
  <si>
    <t>0000db40</t>
  </si>
  <si>
    <t>0000db50</t>
  </si>
  <si>
    <t>0000db60</t>
  </si>
  <si>
    <t>0000db70</t>
  </si>
  <si>
    <t>0000db80</t>
  </si>
  <si>
    <t>0000db90</t>
  </si>
  <si>
    <t>0000dba0</t>
  </si>
  <si>
    <t>0000dbb0</t>
  </si>
  <si>
    <t>0000dbc0</t>
  </si>
  <si>
    <t>0000dbd0</t>
  </si>
  <si>
    <t>0000dbe0</t>
  </si>
  <si>
    <t>0000dbf0</t>
  </si>
  <si>
    <t>0000dc00</t>
  </si>
  <si>
    <t>0000dc10</t>
  </si>
  <si>
    <t>0000dc20</t>
  </si>
  <si>
    <t>0000dc30</t>
  </si>
  <si>
    <t>0000dc40</t>
  </si>
  <si>
    <t>0000dc50</t>
  </si>
  <si>
    <t>0000dc60</t>
  </si>
  <si>
    <t>0000dc70</t>
  </si>
  <si>
    <t>0000dc80</t>
  </si>
  <si>
    <t>0000dc90</t>
  </si>
  <si>
    <t>0000dca0</t>
  </si>
  <si>
    <t>0000dcb0</t>
  </si>
  <si>
    <t>0000dcc0</t>
  </si>
  <si>
    <t>0000dcd0</t>
  </si>
  <si>
    <t>0000dce0</t>
  </si>
  <si>
    <t>0000dcf0</t>
  </si>
  <si>
    <t>0000dd00</t>
  </si>
  <si>
    <t>0000dd10</t>
  </si>
  <si>
    <t>0000dd20</t>
  </si>
  <si>
    <t>0000dd30</t>
  </si>
  <si>
    <t>0000dd40</t>
  </si>
  <si>
    <t>0000dd50</t>
  </si>
  <si>
    <t>0000dd60</t>
  </si>
  <si>
    <t>0000dd70</t>
  </si>
  <si>
    <t>0000dd80</t>
  </si>
  <si>
    <t>0000dd90</t>
  </si>
  <si>
    <t>0000dda0</t>
  </si>
  <si>
    <t>0000ddb0</t>
  </si>
  <si>
    <t>0000ddc0</t>
  </si>
  <si>
    <t>0000ddd0</t>
  </si>
  <si>
    <t>0000dde0</t>
  </si>
  <si>
    <t>0000ddf0</t>
  </si>
  <si>
    <t>0000de00</t>
  </si>
  <si>
    <t>0000de10</t>
  </si>
  <si>
    <t>0000de20</t>
  </si>
  <si>
    <t>0000de30</t>
  </si>
  <si>
    <t>0000de40</t>
  </si>
  <si>
    <t>0000de50</t>
  </si>
  <si>
    <t>0000de60</t>
  </si>
  <si>
    <t>0000de70</t>
  </si>
  <si>
    <t>0000de80</t>
  </si>
  <si>
    <t>0000de90</t>
  </si>
  <si>
    <t>0000dea0</t>
  </si>
  <si>
    <t>0000deb0</t>
  </si>
  <si>
    <t>0000dec0</t>
  </si>
  <si>
    <t>0000ded0</t>
  </si>
  <si>
    <t>0000dee0</t>
  </si>
  <si>
    <t>0000def0</t>
  </si>
  <si>
    <t>0000df00</t>
  </si>
  <si>
    <t>0000df10</t>
  </si>
  <si>
    <t>0000df20</t>
  </si>
  <si>
    <t>0000df30</t>
  </si>
  <si>
    <t>0000df40</t>
  </si>
  <si>
    <t>0000df50</t>
  </si>
  <si>
    <t>0000df60</t>
  </si>
  <si>
    <t>0000df70</t>
  </si>
  <si>
    <t>0000df80</t>
  </si>
  <si>
    <t>0000df90</t>
  </si>
  <si>
    <t>0000dfa0</t>
  </si>
  <si>
    <t>0000dfb0</t>
  </si>
  <si>
    <t>0000dfc0</t>
  </si>
  <si>
    <t>0000dfd0</t>
  </si>
  <si>
    <t>0000dfe0</t>
  </si>
  <si>
    <t>0000dff0</t>
  </si>
  <si>
    <t>0000e000</t>
  </si>
  <si>
    <t>0000e010</t>
  </si>
  <si>
    <t>0000e020</t>
  </si>
  <si>
    <t>0000e030</t>
  </si>
  <si>
    <t>0000e040</t>
  </si>
  <si>
    <t>0000e050</t>
  </si>
  <si>
    <t>0000e060</t>
  </si>
  <si>
    <t>0000e070</t>
  </si>
  <si>
    <t>0000e080</t>
  </si>
  <si>
    <t>0000e090</t>
  </si>
  <si>
    <t>0000e0a0</t>
  </si>
  <si>
    <t>0000e0b0</t>
  </si>
  <si>
    <t>0000e0c0</t>
  </si>
  <si>
    <t>0000e0d0</t>
  </si>
  <si>
    <t>0000e0e0</t>
  </si>
  <si>
    <t>0000e0f0</t>
  </si>
  <si>
    <t>0000e100</t>
  </si>
  <si>
    <t>0000e110</t>
  </si>
  <si>
    <t>0000e120</t>
  </si>
  <si>
    <t>0000e130</t>
  </si>
  <si>
    <t>0000e140</t>
  </si>
  <si>
    <t>0000e150</t>
  </si>
  <si>
    <t>0000e160</t>
  </si>
  <si>
    <t>0000e170</t>
  </si>
  <si>
    <t>0000e180</t>
  </si>
  <si>
    <t>0000e190</t>
  </si>
  <si>
    <t>0000e1a0</t>
  </si>
  <si>
    <t>0000e1b0</t>
  </si>
  <si>
    <t>0000e1c0</t>
  </si>
  <si>
    <t>0000e1d0</t>
  </si>
  <si>
    <t>0000e1e0</t>
  </si>
  <si>
    <t>0000e1f0</t>
  </si>
  <si>
    <t>0000e200</t>
  </si>
  <si>
    <t>0000e210</t>
  </si>
  <si>
    <t>0000e220</t>
  </si>
  <si>
    <t>0000e230</t>
  </si>
  <si>
    <t>0000e240</t>
  </si>
  <si>
    <t>0000e250</t>
  </si>
  <si>
    <t>0000e260</t>
  </si>
  <si>
    <t>0000e270</t>
  </si>
  <si>
    <t>0000e280</t>
  </si>
  <si>
    <t>0000e290</t>
  </si>
  <si>
    <t>0000e2a0</t>
  </si>
  <si>
    <t>0000e2b0</t>
  </si>
  <si>
    <t>0000e2c0</t>
  </si>
  <si>
    <t>0000e2d0</t>
  </si>
  <si>
    <t>0000e2e0</t>
  </si>
  <si>
    <t>0000e2f0</t>
  </si>
  <si>
    <t>0000e300</t>
  </si>
  <si>
    <t>0000e310</t>
  </si>
  <si>
    <t>0000e320</t>
  </si>
  <si>
    <t>0000e330</t>
  </si>
  <si>
    <t>0000e340</t>
  </si>
  <si>
    <t>0000e350</t>
  </si>
  <si>
    <t>0000e360</t>
  </si>
  <si>
    <t>0000e370</t>
  </si>
  <si>
    <t>0000e380</t>
  </si>
  <si>
    <t>0000e390</t>
  </si>
  <si>
    <t>0000e3a0</t>
  </si>
  <si>
    <t>0000e3b0</t>
  </si>
  <si>
    <t>0000e3c0</t>
  </si>
  <si>
    <t>0000e3d0</t>
  </si>
  <si>
    <t>0000e3e0</t>
  </si>
  <si>
    <t>0000e3f0</t>
  </si>
  <si>
    <t>0000e400</t>
  </si>
  <si>
    <t>0000e410</t>
  </si>
  <si>
    <t>0000e420</t>
  </si>
  <si>
    <t>0000e430</t>
  </si>
  <si>
    <t>0000e440</t>
  </si>
  <si>
    <t>0000e450</t>
  </si>
  <si>
    <t>0000e460</t>
  </si>
  <si>
    <t>0000e470</t>
  </si>
  <si>
    <t>0000e480</t>
  </si>
  <si>
    <t>0000e490</t>
  </si>
  <si>
    <t>0000e4a0</t>
  </si>
  <si>
    <t>0000e4b0</t>
  </si>
  <si>
    <t>0000e4c0</t>
  </si>
  <si>
    <t>0000e4d0</t>
  </si>
  <si>
    <t>0000e4e0</t>
  </si>
  <si>
    <t>0000e4f0</t>
  </si>
  <si>
    <t>0000e500</t>
  </si>
  <si>
    <t>0000e510</t>
  </si>
  <si>
    <t>0000e520</t>
  </si>
  <si>
    <t>0000e530</t>
  </si>
  <si>
    <t>0000e540</t>
  </si>
  <si>
    <t>0000e550</t>
  </si>
  <si>
    <t>0000e560</t>
  </si>
  <si>
    <t>0000e570</t>
  </si>
  <si>
    <t>0000e580</t>
  </si>
  <si>
    <t>0000e590</t>
  </si>
  <si>
    <t>0000e5a0</t>
  </si>
  <si>
    <t>0000e5b0</t>
  </si>
  <si>
    <t>0000e5c0</t>
  </si>
  <si>
    <t>0000e5d0</t>
  </si>
  <si>
    <t>0000e5e0</t>
  </si>
  <si>
    <t>0000e5f0</t>
  </si>
  <si>
    <t>0000e600</t>
  </si>
  <si>
    <t>0000e610</t>
  </si>
  <si>
    <t>0000e620</t>
  </si>
  <si>
    <t>0000e630</t>
  </si>
  <si>
    <t>0000e640</t>
  </si>
  <si>
    <t>0000e650</t>
  </si>
  <si>
    <t>0000e660</t>
  </si>
  <si>
    <t>0000e670</t>
  </si>
  <si>
    <t>0000e680</t>
  </si>
  <si>
    <t>0000e690</t>
  </si>
  <si>
    <t>0000e6a0</t>
  </si>
  <si>
    <t>0000e6b0</t>
  </si>
  <si>
    <t>0000e6c0</t>
  </si>
  <si>
    <t>0000e6d0</t>
  </si>
  <si>
    <t>0000e6e0</t>
  </si>
  <si>
    <t>0000e6f0</t>
  </si>
  <si>
    <t>0000e700</t>
  </si>
  <si>
    <t>0000e710</t>
  </si>
  <si>
    <t>0000e720</t>
  </si>
  <si>
    <t>0000e730</t>
  </si>
  <si>
    <t>0000e740</t>
  </si>
  <si>
    <t>0000e750</t>
  </si>
  <si>
    <t>0000e760</t>
  </si>
  <si>
    <t>0000e770</t>
  </si>
  <si>
    <t>0000e780</t>
  </si>
  <si>
    <t>0000e790</t>
  </si>
  <si>
    <t>0000e7a0</t>
  </si>
  <si>
    <t>0000e7b0</t>
  </si>
  <si>
    <t>0000e7c0</t>
  </si>
  <si>
    <t>0000e7d0</t>
  </si>
  <si>
    <t>0000e7e0</t>
  </si>
  <si>
    <t>0000e7f0</t>
  </si>
  <si>
    <t>0000e800</t>
  </si>
  <si>
    <t>0000e810</t>
  </si>
  <si>
    <t>0000e820</t>
  </si>
  <si>
    <t>0000e830</t>
  </si>
  <si>
    <t>0000e840</t>
  </si>
  <si>
    <t>0000e850</t>
  </si>
  <si>
    <t>0000e860</t>
  </si>
  <si>
    <t>0000e870</t>
  </si>
  <si>
    <t>0000e880</t>
  </si>
  <si>
    <t>0000e890</t>
  </si>
  <si>
    <t>0000e8a0</t>
  </si>
  <si>
    <t>0000e8b0</t>
  </si>
  <si>
    <t>0000e8c0</t>
  </si>
  <si>
    <t>0000e8d0</t>
  </si>
  <si>
    <t>0000e8e0</t>
  </si>
  <si>
    <t>0000e8f0</t>
  </si>
  <si>
    <t>0000e900</t>
  </si>
  <si>
    <t>0000e910</t>
  </si>
  <si>
    <t>0000e920</t>
  </si>
  <si>
    <t>0000e930</t>
  </si>
  <si>
    <t>0000e940</t>
  </si>
  <si>
    <t>0000e950</t>
  </si>
  <si>
    <t>0000e960</t>
  </si>
  <si>
    <t>0000e970</t>
  </si>
  <si>
    <t>0000e980</t>
  </si>
  <si>
    <t>0000e990</t>
  </si>
  <si>
    <t>0000e9a0</t>
  </si>
  <si>
    <t>0000e9b0</t>
  </si>
  <si>
    <t>0000e9c0</t>
  </si>
  <si>
    <t>0000e9d0</t>
  </si>
  <si>
    <t>0000e9e0</t>
  </si>
  <si>
    <t>0000e9f0</t>
  </si>
  <si>
    <t>0000ea00</t>
  </si>
  <si>
    <t>0000ea10</t>
  </si>
  <si>
    <t>0000ea20</t>
  </si>
  <si>
    <t>0000ea30</t>
  </si>
  <si>
    <t>0000ea40</t>
  </si>
  <si>
    <t>0000ea50</t>
  </si>
  <si>
    <t>0000ea60</t>
  </si>
  <si>
    <t>0000ea70</t>
  </si>
  <si>
    <t>0000ea80</t>
  </si>
  <si>
    <t>0000ea90</t>
  </si>
  <si>
    <t>0000eaa0</t>
  </si>
  <si>
    <t>0000eab0</t>
  </si>
  <si>
    <t>0000eac0</t>
  </si>
  <si>
    <t>0000ead0</t>
  </si>
  <si>
    <t>0000eae0</t>
  </si>
  <si>
    <t>0000eaf0</t>
  </si>
  <si>
    <t>0000eb00</t>
  </si>
  <si>
    <t>0000eb10</t>
  </si>
  <si>
    <t>0000eb20</t>
  </si>
  <si>
    <t>0000eb30</t>
  </si>
  <si>
    <t>0000eb40</t>
  </si>
  <si>
    <t>0000eb50</t>
  </si>
  <si>
    <t>0000eb60</t>
  </si>
  <si>
    <t>0000eb70</t>
  </si>
  <si>
    <t>0000eb80</t>
  </si>
  <si>
    <t>0000eb90</t>
  </si>
  <si>
    <t>0000eba0</t>
  </si>
  <si>
    <t>0000ebb0</t>
  </si>
  <si>
    <t>0000ebc0</t>
  </si>
  <si>
    <t>0000ebd0</t>
  </si>
  <si>
    <t>0000ebe0</t>
  </si>
  <si>
    <t>0000ebf0</t>
  </si>
  <si>
    <t>0000ec00</t>
  </si>
  <si>
    <t>0000ec10</t>
  </si>
  <si>
    <t>0000ec20</t>
  </si>
  <si>
    <t>0000ec30</t>
  </si>
  <si>
    <t>0000ec40</t>
  </si>
  <si>
    <t>0000ec50</t>
  </si>
  <si>
    <t>0000ec60</t>
  </si>
  <si>
    <t>0000ec70</t>
  </si>
  <si>
    <t>0000ec80</t>
  </si>
  <si>
    <t>0000ec90</t>
  </si>
  <si>
    <t>0000eca0</t>
  </si>
  <si>
    <t>0000ecb0</t>
  </si>
  <si>
    <t>0000ecc0</t>
  </si>
  <si>
    <t>0000ecd0</t>
  </si>
  <si>
    <t>0000ece0</t>
  </si>
  <si>
    <t>0000ecf0</t>
  </si>
  <si>
    <t>0000ed00</t>
  </si>
  <si>
    <t>0000ed10</t>
  </si>
  <si>
    <t>0000ed20</t>
  </si>
  <si>
    <t>0000ed30</t>
  </si>
  <si>
    <t>0000ed40</t>
  </si>
  <si>
    <t>0000ed50</t>
  </si>
  <si>
    <t>0000ed60</t>
  </si>
  <si>
    <t>0000ed70</t>
  </si>
  <si>
    <t>0000ed80</t>
  </si>
  <si>
    <t>0000ed90</t>
  </si>
  <si>
    <t>0000eda0</t>
  </si>
  <si>
    <t>0000edb0</t>
  </si>
  <si>
    <t>0000edc0</t>
  </si>
  <si>
    <t>0000edd0</t>
  </si>
  <si>
    <t>0000ede0</t>
  </si>
  <si>
    <t>0000edf0</t>
  </si>
  <si>
    <t>0000ee00</t>
  </si>
  <si>
    <t>0000ee10</t>
  </si>
  <si>
    <t>0000ee20</t>
  </si>
  <si>
    <t>0000ee30</t>
  </si>
  <si>
    <t>0000ee40</t>
  </si>
  <si>
    <t>0000ee50</t>
  </si>
  <si>
    <t>0000ee60</t>
  </si>
  <si>
    <t>0000ee70</t>
  </si>
  <si>
    <t>0000ee80</t>
  </si>
  <si>
    <t>0000ee90</t>
  </si>
  <si>
    <t>0000eea0</t>
  </si>
  <si>
    <t>0000eeb0</t>
  </si>
  <si>
    <t>0000eec0</t>
  </si>
  <si>
    <t>0000eed0</t>
  </si>
  <si>
    <t>0000eee0</t>
  </si>
  <si>
    <t>0000eef0</t>
  </si>
  <si>
    <t>0000ef00</t>
  </si>
  <si>
    <t>0000ef10</t>
  </si>
  <si>
    <t>0000ef20</t>
  </si>
  <si>
    <t>0000ef30</t>
  </si>
  <si>
    <t>0000ef40</t>
  </si>
  <si>
    <t>0000ef50</t>
  </si>
  <si>
    <t>0000ef60</t>
  </si>
  <si>
    <t>0000ef70</t>
  </si>
  <si>
    <t>0000ef80</t>
  </si>
  <si>
    <t>0000ef90</t>
  </si>
  <si>
    <t>0000efa0</t>
  </si>
  <si>
    <t>0000efb0</t>
  </si>
  <si>
    <t>0000efc0</t>
  </si>
  <si>
    <t>0000efd0</t>
  </si>
  <si>
    <t>0000efe0</t>
  </si>
  <si>
    <t>0000eff0</t>
  </si>
  <si>
    <t>0000f000</t>
  </si>
  <si>
    <t>0000f010</t>
  </si>
  <si>
    <t>0000f020</t>
  </si>
  <si>
    <t>0000f030</t>
  </si>
  <si>
    <t>0000f040</t>
  </si>
  <si>
    <t>0000f050</t>
  </si>
  <si>
    <t>0000f060</t>
  </si>
  <si>
    <t>0000f070</t>
  </si>
  <si>
    <t>0000f080</t>
  </si>
  <si>
    <t>0000f090</t>
  </si>
  <si>
    <t>0000f0a0</t>
  </si>
  <si>
    <t>0000f0b0</t>
  </si>
  <si>
    <t>0000f0c0</t>
  </si>
  <si>
    <t>0000f0d0</t>
  </si>
  <si>
    <t>0000f0e0</t>
  </si>
  <si>
    <t>0000f0f0</t>
  </si>
  <si>
    <t>0000f100</t>
  </si>
  <si>
    <t>0000f110</t>
  </si>
  <si>
    <t>0000f120</t>
  </si>
  <si>
    <t>0000f130</t>
  </si>
  <si>
    <t>0000f140</t>
  </si>
  <si>
    <t>0000f150</t>
  </si>
  <si>
    <t>0000f160</t>
  </si>
  <si>
    <t>0000f170</t>
  </si>
  <si>
    <t>0000f180</t>
  </si>
  <si>
    <t>0000f190</t>
  </si>
  <si>
    <t>0000f1a0</t>
  </si>
  <si>
    <t>0000f1b0</t>
  </si>
  <si>
    <t>0000f1c0</t>
  </si>
  <si>
    <t>0000f1d0</t>
  </si>
  <si>
    <t>0000f1e0</t>
  </si>
  <si>
    <t>0000f1f0</t>
  </si>
  <si>
    <t>0000f200</t>
  </si>
  <si>
    <t>0000f210</t>
  </si>
  <si>
    <t>0000f220</t>
  </si>
  <si>
    <t>0000f230</t>
  </si>
  <si>
    <t>0000f240</t>
  </si>
  <si>
    <t>0000f250</t>
  </si>
  <si>
    <t>0000f260</t>
  </si>
  <si>
    <t>0000f270</t>
  </si>
  <si>
    <t>0000f280</t>
  </si>
  <si>
    <t>0000f290</t>
  </si>
  <si>
    <t>0000f2a0</t>
  </si>
  <si>
    <t>0000f2b0</t>
  </si>
  <si>
    <t>0000f2c0</t>
  </si>
  <si>
    <t>0000f2d0</t>
  </si>
  <si>
    <t>0000f2e0</t>
  </si>
  <si>
    <t>0000f2f0</t>
  </si>
  <si>
    <t>0000f300</t>
  </si>
  <si>
    <t>0000f310</t>
  </si>
  <si>
    <t>0000f320</t>
  </si>
  <si>
    <t>0000f330</t>
  </si>
  <si>
    <t>0000f340</t>
  </si>
  <si>
    <t>0000f350</t>
  </si>
  <si>
    <t>0000f360</t>
  </si>
  <si>
    <t>0000f370</t>
  </si>
  <si>
    <t>0000f380</t>
  </si>
  <si>
    <t>0000f390</t>
  </si>
  <si>
    <t>0000f3a0</t>
  </si>
  <si>
    <t>0000f3b0</t>
  </si>
  <si>
    <t>0000f3c0</t>
  </si>
  <si>
    <t>0000f3d0</t>
  </si>
  <si>
    <t>0000f3e0</t>
  </si>
  <si>
    <t>0000f3f0</t>
  </si>
  <si>
    <t>0000f400</t>
  </si>
  <si>
    <t>0000f410</t>
  </si>
  <si>
    <t>0000f420</t>
  </si>
  <si>
    <t>0000f430</t>
  </si>
  <si>
    <t>0000f440</t>
  </si>
  <si>
    <t>0000f450</t>
  </si>
  <si>
    <t>0000f460</t>
  </si>
  <si>
    <t>0000f470</t>
  </si>
  <si>
    <t>0000f480</t>
  </si>
  <si>
    <t>0000f490</t>
  </si>
  <si>
    <t>0000f4a0</t>
  </si>
  <si>
    <t>0000f4b0</t>
  </si>
  <si>
    <t>0000f4c0</t>
  </si>
  <si>
    <t>0000f4d0</t>
  </si>
  <si>
    <t>0000f4e0</t>
  </si>
  <si>
    <t>0000f4f0</t>
  </si>
  <si>
    <t>0000f500</t>
  </si>
  <si>
    <t>0000f510</t>
  </si>
  <si>
    <t>0000f520</t>
  </si>
  <si>
    <t>0000f530</t>
  </si>
  <si>
    <t>0000f540</t>
  </si>
  <si>
    <t>0000f550</t>
  </si>
  <si>
    <t>0000f560</t>
  </si>
  <si>
    <t>0000f570</t>
  </si>
  <si>
    <t>0000f580</t>
  </si>
  <si>
    <t>0000f590</t>
  </si>
  <si>
    <t>0000f5a0</t>
  </si>
  <si>
    <t>0000f5b0</t>
  </si>
  <si>
    <t>0000f5c0</t>
  </si>
  <si>
    <t>0000f5d0</t>
  </si>
  <si>
    <t>0000f5e0</t>
  </si>
  <si>
    <t>0000f5f0</t>
  </si>
  <si>
    <t>0000f600</t>
  </si>
  <si>
    <t>0000f610</t>
  </si>
  <si>
    <t>0000f620</t>
  </si>
  <si>
    <t>0000f630</t>
  </si>
  <si>
    <t>0000f640</t>
  </si>
  <si>
    <t>0000f650</t>
  </si>
  <si>
    <t>0000f660</t>
  </si>
  <si>
    <t>0000f670</t>
  </si>
  <si>
    <t>0000f680</t>
  </si>
  <si>
    <t>0000f690</t>
  </si>
  <si>
    <t>0000f6a0</t>
  </si>
  <si>
    <t>0000f6b0</t>
  </si>
  <si>
    <t>0000f6c0</t>
  </si>
  <si>
    <t>0000f6d0</t>
  </si>
  <si>
    <t>0000f6e0</t>
  </si>
  <si>
    <t>0000f6f0</t>
  </si>
  <si>
    <t>0000f700</t>
  </si>
  <si>
    <t>0000f710</t>
  </si>
  <si>
    <t>0000f720</t>
  </si>
  <si>
    <t>0000f730</t>
  </si>
  <si>
    <t>0000f740</t>
  </si>
  <si>
    <t>0000f750</t>
  </si>
  <si>
    <t>0000f760</t>
  </si>
  <si>
    <t>0000f770</t>
  </si>
  <si>
    <t>0000f780</t>
  </si>
  <si>
    <t>0000f790</t>
  </si>
  <si>
    <t>0000f7a0</t>
  </si>
  <si>
    <t>0000f7b0</t>
  </si>
  <si>
    <t>0000f7c0</t>
  </si>
  <si>
    <t>0000f7d0</t>
  </si>
  <si>
    <t>0000f7e0</t>
  </si>
  <si>
    <t>0000f7f0</t>
  </si>
  <si>
    <t>0000f800</t>
  </si>
  <si>
    <t>0000f810</t>
  </si>
  <si>
    <t>0000f820</t>
  </si>
  <si>
    <t>0000f830</t>
  </si>
  <si>
    <t>0000f840</t>
  </si>
  <si>
    <t>0000f850</t>
  </si>
  <si>
    <t>0000f860</t>
  </si>
  <si>
    <t>0000f870</t>
  </si>
  <si>
    <t>0000f880</t>
  </si>
  <si>
    <t>0000f890</t>
  </si>
  <si>
    <t>0000f8a0</t>
  </si>
  <si>
    <t>0000f8b0</t>
  </si>
  <si>
    <t>0000f8c0</t>
  </si>
  <si>
    <t>0000f8d0</t>
  </si>
  <si>
    <t>0000f8e0</t>
  </si>
  <si>
    <t>0000f8f0</t>
  </si>
  <si>
    <t>0000f900</t>
  </si>
  <si>
    <t>0000f910</t>
  </si>
  <si>
    <t>0000f920</t>
  </si>
  <si>
    <t>0000f930</t>
  </si>
  <si>
    <t>0000f940</t>
  </si>
  <si>
    <t>0000f950</t>
  </si>
  <si>
    <t>0000f960</t>
  </si>
  <si>
    <t>0000f970</t>
  </si>
  <si>
    <t>0000f980</t>
  </si>
  <si>
    <t>0000f990</t>
  </si>
  <si>
    <t>0000f9a0</t>
  </si>
  <si>
    <t>0000f9b0</t>
  </si>
  <si>
    <t>0000f9c0</t>
  </si>
  <si>
    <t>0000f9d0</t>
  </si>
  <si>
    <t>0000f9e0</t>
  </si>
  <si>
    <t>0000f9f0</t>
  </si>
  <si>
    <t>0000fa00</t>
  </si>
  <si>
    <t>0000fa10</t>
  </si>
  <si>
    <t>0000fa20</t>
  </si>
  <si>
    <t>0000fa30</t>
  </si>
  <si>
    <t>0000fa40</t>
  </si>
  <si>
    <t>0000fa50</t>
  </si>
  <si>
    <t>0000fa60</t>
  </si>
  <si>
    <t>0000fa70</t>
  </si>
  <si>
    <t>0000fa80</t>
  </si>
  <si>
    <t>0000fa90</t>
  </si>
  <si>
    <t>0000faa0</t>
  </si>
  <si>
    <t>0000fab0</t>
  </si>
  <si>
    <t>0000fac0</t>
  </si>
  <si>
    <t>0000fad0</t>
  </si>
  <si>
    <t>0000fae0</t>
  </si>
  <si>
    <t>0000faf0</t>
  </si>
  <si>
    <t>0000fb00</t>
  </si>
  <si>
    <t>0000fb10</t>
  </si>
  <si>
    <t>0000fb20</t>
  </si>
  <si>
    <t>0000fb30</t>
  </si>
  <si>
    <t>0000fb40</t>
  </si>
  <si>
    <t>0000fb50</t>
  </si>
  <si>
    <t>0000fb60</t>
  </si>
  <si>
    <t>0000fb70</t>
  </si>
  <si>
    <t>0000fb80</t>
  </si>
  <si>
    <t>0000fb90</t>
  </si>
  <si>
    <t>0000fba0</t>
  </si>
  <si>
    <t>0000fbb0</t>
  </si>
  <si>
    <t>0000fbc0</t>
  </si>
  <si>
    <t>0000fbd0</t>
  </si>
  <si>
    <t>0000fbe0</t>
  </si>
  <si>
    <t>0000fbf0</t>
  </si>
  <si>
    <t>0000fc00</t>
  </si>
  <si>
    <t>0000fc10</t>
  </si>
  <si>
    <t>0000fc20</t>
  </si>
  <si>
    <t>0000fc30</t>
  </si>
  <si>
    <t>0000fc40</t>
  </si>
  <si>
    <t>0000fc50</t>
  </si>
  <si>
    <t>0000fc60</t>
  </si>
  <si>
    <t>0000fc70</t>
  </si>
  <si>
    <t>0000fc80</t>
  </si>
  <si>
    <t>0000fc90</t>
  </si>
  <si>
    <t>0000fca0</t>
  </si>
  <si>
    <t>0000fcb0</t>
  </si>
  <si>
    <t>0000fcc0</t>
  </si>
  <si>
    <t>0000fcd0</t>
  </si>
  <si>
    <t>0000fce0</t>
  </si>
  <si>
    <t>0000fcf0</t>
  </si>
  <si>
    <t>0000fd00</t>
  </si>
  <si>
    <t>0000fd10</t>
  </si>
  <si>
    <t>0000fd20</t>
  </si>
  <si>
    <t>0000fd30</t>
  </si>
  <si>
    <t>0000fd40</t>
  </si>
  <si>
    <t>0000fd50</t>
  </si>
  <si>
    <t>0000fd60</t>
  </si>
  <si>
    <t>0000fd70</t>
  </si>
  <si>
    <t>0000fd80</t>
  </si>
  <si>
    <t>0000fd90</t>
  </si>
  <si>
    <t>0000fda0</t>
  </si>
  <si>
    <t>0000fdb0</t>
  </si>
  <si>
    <t>0000fdc0</t>
  </si>
  <si>
    <t>0000fdd0</t>
  </si>
  <si>
    <t>0000fde0</t>
  </si>
  <si>
    <t>0000fdf0</t>
  </si>
  <si>
    <t>0000fe00</t>
  </si>
  <si>
    <t>0000fe10</t>
  </si>
  <si>
    <t>0000fe20</t>
  </si>
  <si>
    <t>0000fe30</t>
  </si>
  <si>
    <t>0000fe40</t>
  </si>
  <si>
    <t>0000fe50</t>
  </si>
  <si>
    <t>0000fe60</t>
  </si>
  <si>
    <t>0000fe70</t>
  </si>
  <si>
    <t>0000fe80</t>
  </si>
  <si>
    <t>0000fe90</t>
  </si>
  <si>
    <t>0000fea0</t>
  </si>
  <si>
    <t>0000feb0</t>
  </si>
  <si>
    <t>0000fec0</t>
  </si>
  <si>
    <t>0000fed0</t>
  </si>
  <si>
    <t>0000fee0</t>
  </si>
  <si>
    <t>0000fef0</t>
  </si>
  <si>
    <t>0000ff00</t>
  </si>
  <si>
    <t>0000ff10</t>
  </si>
  <si>
    <t>0000ff20</t>
  </si>
  <si>
    <t>0000ff30</t>
  </si>
  <si>
    <t>0000ff40</t>
  </si>
  <si>
    <t>0000ff50</t>
  </si>
  <si>
    <t>0000ff60</t>
  </si>
  <si>
    <t>0000ff70</t>
  </si>
  <si>
    <t>0000ff80</t>
  </si>
  <si>
    <t>0000ff90</t>
  </si>
  <si>
    <t>0000ffa0</t>
  </si>
  <si>
    <t>0000ffb0</t>
  </si>
  <si>
    <t>0000ffc0</t>
  </si>
  <si>
    <t>0000ffd0</t>
  </si>
  <si>
    <t>0000ffe0</t>
  </si>
  <si>
    <t>0000fff0</t>
  </si>
  <si>
    <t>00010000</t>
  </si>
  <si>
    <t>00010010</t>
  </si>
  <si>
    <t>00010020</t>
  </si>
  <si>
    <t>00010030</t>
  </si>
  <si>
    <t>00010040</t>
  </si>
  <si>
    <t>00010050</t>
  </si>
  <si>
    <t>00010060</t>
  </si>
  <si>
    <t>00010070</t>
  </si>
  <si>
    <t>00010080</t>
  </si>
  <si>
    <t>00010090</t>
  </si>
  <si>
    <t>000100a0</t>
  </si>
  <si>
    <t>000100b0</t>
  </si>
  <si>
    <t>000100c0</t>
  </si>
  <si>
    <t>000100d0</t>
  </si>
  <si>
    <t>000100e0</t>
  </si>
  <si>
    <t>000100f0</t>
  </si>
  <si>
    <t>00010100</t>
  </si>
  <si>
    <t>00010110</t>
  </si>
  <si>
    <t>00010120</t>
  </si>
  <si>
    <t>00010130</t>
  </si>
  <si>
    <t>00010140</t>
  </si>
  <si>
    <t>00010150</t>
  </si>
  <si>
    <t>00010160</t>
  </si>
  <si>
    <t>00010170</t>
  </si>
  <si>
    <t>00010180</t>
  </si>
  <si>
    <t>00010190</t>
  </si>
  <si>
    <t>000101a0</t>
  </si>
  <si>
    <t>000101b0</t>
  </si>
  <si>
    <t>000101c0</t>
  </si>
  <si>
    <t>000101d0</t>
  </si>
  <si>
    <t>000101e0</t>
  </si>
  <si>
    <t>000101f0</t>
  </si>
  <si>
    <t>00010200</t>
  </si>
  <si>
    <t>00010210</t>
  </si>
  <si>
    <t>00010220</t>
  </si>
  <si>
    <t>00010230</t>
  </si>
  <si>
    <t>00010240</t>
  </si>
  <si>
    <t>00010250</t>
  </si>
  <si>
    <t>00010260</t>
  </si>
  <si>
    <t>00010270</t>
  </si>
  <si>
    <t>00010280</t>
  </si>
  <si>
    <t>00010290</t>
  </si>
  <si>
    <t>000102a0</t>
  </si>
  <si>
    <t>000102b0</t>
  </si>
  <si>
    <t>000102c0</t>
  </si>
  <si>
    <t>000102d0</t>
  </si>
  <si>
    <t>000102e0</t>
  </si>
  <si>
    <t>000102f0</t>
  </si>
  <si>
    <t>00010300</t>
  </si>
  <si>
    <t>00010310</t>
  </si>
  <si>
    <t>00010320</t>
  </si>
  <si>
    <t>00010330</t>
  </si>
  <si>
    <t>00010340</t>
  </si>
  <si>
    <t>00010350</t>
  </si>
  <si>
    <t>00010360</t>
  </si>
  <si>
    <t>00010370</t>
  </si>
  <si>
    <t>00010380</t>
  </si>
  <si>
    <t>00010390</t>
  </si>
  <si>
    <t>000103a0</t>
  </si>
  <si>
    <t>000103b0</t>
  </si>
  <si>
    <t>000103c0</t>
  </si>
  <si>
    <t>000103d0</t>
  </si>
  <si>
    <t>000103e0</t>
  </si>
  <si>
    <t>000103f0</t>
  </si>
  <si>
    <t>00010400</t>
  </si>
  <si>
    <t>00010410</t>
  </si>
  <si>
    <t>00010420</t>
  </si>
  <si>
    <t>00010430</t>
  </si>
  <si>
    <t>00010440</t>
  </si>
  <si>
    <t>00010450</t>
  </si>
  <si>
    <t>00010460</t>
  </si>
  <si>
    <t>00010470</t>
  </si>
  <si>
    <t>00010480</t>
  </si>
  <si>
    <t>00010490</t>
  </si>
  <si>
    <t>000104a0</t>
  </si>
  <si>
    <t>000104b0</t>
  </si>
  <si>
    <t>000104c0</t>
  </si>
  <si>
    <t>000104d0</t>
  </si>
  <si>
    <t>000104e0</t>
  </si>
  <si>
    <t>000104f0</t>
  </si>
  <si>
    <t>00010500</t>
  </si>
  <si>
    <t>00010510</t>
  </si>
  <si>
    <t>00010520</t>
  </si>
  <si>
    <t>00010530</t>
  </si>
  <si>
    <t>00010540</t>
  </si>
  <si>
    <t>00010550</t>
  </si>
  <si>
    <t>00010560</t>
  </si>
  <si>
    <t>00010570</t>
  </si>
  <si>
    <t>00010580</t>
  </si>
  <si>
    <t>00010590</t>
  </si>
  <si>
    <t>000105a0</t>
  </si>
  <si>
    <t>000105b0</t>
  </si>
  <si>
    <t>000105c0</t>
  </si>
  <si>
    <t>000105d0</t>
  </si>
  <si>
    <t>000105e0</t>
  </si>
  <si>
    <t>000105f0</t>
  </si>
  <si>
    <t>00010600</t>
  </si>
  <si>
    <t>00010610</t>
  </si>
  <si>
    <t>00010620</t>
  </si>
  <si>
    <t>00010630</t>
  </si>
  <si>
    <t>00010640</t>
  </si>
  <si>
    <t>00010650</t>
  </si>
  <si>
    <t>00010660</t>
  </si>
  <si>
    <t>00010670</t>
  </si>
  <si>
    <t>00010680</t>
  </si>
  <si>
    <t>00010690</t>
  </si>
  <si>
    <t>000106a0</t>
  </si>
  <si>
    <t>000106b0</t>
  </si>
  <si>
    <t>000106c0</t>
  </si>
  <si>
    <t>000106d0</t>
  </si>
  <si>
    <t>000106e0</t>
  </si>
  <si>
    <t>000106f0</t>
  </si>
  <si>
    <t>00010700</t>
  </si>
  <si>
    <t>00010710</t>
  </si>
  <si>
    <t>00010720</t>
  </si>
  <si>
    <t>00010730</t>
  </si>
  <si>
    <t>00010740</t>
  </si>
  <si>
    <t>00010750</t>
  </si>
  <si>
    <t>00010760</t>
  </si>
  <si>
    <t>00010770</t>
  </si>
  <si>
    <t>00010780</t>
  </si>
  <si>
    <t>00010790</t>
  </si>
  <si>
    <t>000107a0</t>
  </si>
  <si>
    <t>000107b0</t>
  </si>
  <si>
    <t>000107c0</t>
  </si>
  <si>
    <t>000107d0</t>
  </si>
  <si>
    <t>000107e0</t>
  </si>
  <si>
    <t>000107f0</t>
  </si>
  <si>
    <t>00010800</t>
  </si>
  <si>
    <t>00010810</t>
  </si>
  <si>
    <t>00010820</t>
  </si>
  <si>
    <t>00010830</t>
  </si>
  <si>
    <t>00010840</t>
  </si>
  <si>
    <t>00010850</t>
  </si>
  <si>
    <t>00010860</t>
  </si>
  <si>
    <t>00010870</t>
  </si>
  <si>
    <t>00010880</t>
  </si>
  <si>
    <t>00010890</t>
  </si>
  <si>
    <t>000108a0</t>
  </si>
  <si>
    <t>000108b0</t>
  </si>
  <si>
    <t>000108c0</t>
  </si>
  <si>
    <t>000108d0</t>
  </si>
  <si>
    <t>000108e0</t>
  </si>
  <si>
    <t>000108f0</t>
  </si>
  <si>
    <t>00010900</t>
  </si>
  <si>
    <t>00010910</t>
  </si>
  <si>
    <t>00010920</t>
  </si>
  <si>
    <t>00010930</t>
  </si>
  <si>
    <t>00010940</t>
  </si>
  <si>
    <t>00010950</t>
  </si>
  <si>
    <t>00010960</t>
  </si>
  <si>
    <t>00010970</t>
  </si>
  <si>
    <t>00010980</t>
  </si>
  <si>
    <t>00010990</t>
  </si>
  <si>
    <t>000109a0</t>
  </si>
  <si>
    <t>000109b0</t>
  </si>
  <si>
    <t>000109c0</t>
  </si>
  <si>
    <t>000109d0</t>
  </si>
  <si>
    <t>000109e0</t>
  </si>
  <si>
    <t>000109f0</t>
  </si>
  <si>
    <t>00010a00</t>
  </si>
  <si>
    <t>00010a10</t>
  </si>
  <si>
    <t>00010a20</t>
  </si>
  <si>
    <t>00010a30</t>
  </si>
  <si>
    <t>00010a40</t>
  </si>
  <si>
    <t>00010a50</t>
  </si>
  <si>
    <t>00010a60</t>
  </si>
  <si>
    <t>00010a70</t>
  </si>
  <si>
    <t>00010a80</t>
  </si>
  <si>
    <t>00010a90</t>
  </si>
  <si>
    <t>00010aa0</t>
  </si>
  <si>
    <t>00010ab0</t>
  </si>
  <si>
    <t>00010ac0</t>
  </si>
  <si>
    <t>00010ad0</t>
  </si>
  <si>
    <t>00010ae0</t>
  </si>
  <si>
    <t>00010af0</t>
  </si>
  <si>
    <t>00010b00</t>
  </si>
  <si>
    <t>00010b10</t>
  </si>
  <si>
    <t>00010b20</t>
  </si>
  <si>
    <t>00010b30</t>
  </si>
  <si>
    <t>00010b40</t>
  </si>
  <si>
    <t>00010b50</t>
  </si>
  <si>
    <t>00010b60</t>
  </si>
  <si>
    <t>00010b70</t>
  </si>
  <si>
    <t>00010b80</t>
  </si>
  <si>
    <t>00010b90</t>
  </si>
  <si>
    <t>00010ba0</t>
  </si>
  <si>
    <t>00010bb0</t>
  </si>
  <si>
    <t>00010bc0</t>
  </si>
  <si>
    <t>00010bd0</t>
  </si>
  <si>
    <t>00010be0</t>
  </si>
  <si>
    <t>00010bf0</t>
  </si>
  <si>
    <t>00010c00</t>
  </si>
  <si>
    <t>00010c10</t>
  </si>
  <si>
    <t>00010c20</t>
  </si>
  <si>
    <t>00010c30</t>
  </si>
  <si>
    <t>00010c40</t>
  </si>
  <si>
    <t>00010c50</t>
  </si>
  <si>
    <t>00010c60</t>
  </si>
  <si>
    <t>00010c70</t>
  </si>
  <si>
    <t>00010c80</t>
  </si>
  <si>
    <t>00010c90</t>
  </si>
  <si>
    <t>00010ca0</t>
  </si>
  <si>
    <t>00010cb0</t>
  </si>
  <si>
    <t>00010cc0</t>
  </si>
  <si>
    <t>00010cd0</t>
  </si>
  <si>
    <t>00010ce0</t>
  </si>
  <si>
    <t>00010cf0</t>
  </si>
  <si>
    <t>00010d00</t>
  </si>
  <si>
    <t>00010d10</t>
  </si>
  <si>
    <t>00010d20</t>
  </si>
  <si>
    <t>00010d30</t>
  </si>
  <si>
    <t>00010d40</t>
  </si>
  <si>
    <t>00010d50</t>
  </si>
  <si>
    <t>00010d60</t>
  </si>
  <si>
    <t>00010d70</t>
  </si>
  <si>
    <t>00010d80</t>
  </si>
  <si>
    <t>00010d90</t>
  </si>
  <si>
    <t>00010da0</t>
  </si>
  <si>
    <t>00010db0</t>
  </si>
  <si>
    <t>00010dc0</t>
  </si>
  <si>
    <t>00010dd0</t>
  </si>
  <si>
    <t>00010de0</t>
  </si>
  <si>
    <t>00010df0</t>
  </si>
  <si>
    <t>00010e00</t>
  </si>
  <si>
    <t>00010e10</t>
  </si>
  <si>
    <t>00010e20</t>
  </si>
  <si>
    <t>00010e30</t>
  </si>
  <si>
    <t>00010e40</t>
  </si>
  <si>
    <t>00010e50</t>
  </si>
  <si>
    <t>00010e60</t>
  </si>
  <si>
    <t>00010e70</t>
  </si>
  <si>
    <t>00010e80</t>
  </si>
  <si>
    <t>00010e90</t>
  </si>
  <si>
    <t>00010ea0</t>
  </si>
  <si>
    <t>00010eb0</t>
  </si>
  <si>
    <t>00010ec0</t>
  </si>
  <si>
    <t>00010ed0</t>
  </si>
  <si>
    <t>00010ee0</t>
  </si>
  <si>
    <t>00010ef0</t>
  </si>
  <si>
    <t>00010f00</t>
  </si>
  <si>
    <t>00010f10</t>
  </si>
  <si>
    <t>00010f20</t>
  </si>
  <si>
    <t>00010f30</t>
  </si>
  <si>
    <t>00010f40</t>
  </si>
  <si>
    <t>00010f50</t>
  </si>
  <si>
    <t>00010f60</t>
  </si>
  <si>
    <t>00010f70</t>
  </si>
  <si>
    <t>00010f80</t>
  </si>
  <si>
    <t>00010f90</t>
  </si>
  <si>
    <t>00010fa0</t>
  </si>
  <si>
    <t>00010fb0</t>
  </si>
  <si>
    <t>00010fc0</t>
  </si>
  <si>
    <t>00010fd0</t>
  </si>
  <si>
    <t>00010fe0</t>
  </si>
  <si>
    <t>00010ff0</t>
  </si>
  <si>
    <t>00011000</t>
  </si>
  <si>
    <t>00011010</t>
  </si>
  <si>
    <t>00011020</t>
  </si>
  <si>
    <t>00011030</t>
  </si>
  <si>
    <t>00011040</t>
  </si>
  <si>
    <t>LMMGR_PHR_IND param32 0x00000FA0</t>
  </si>
  <si>
    <t>LMFS_ADD_SCH_EXIT param32 0x000003DC</t>
  </si>
  <si>
    <t>CL_SEND_PRIMITIVE STS_SUCCESS(0,0x0) PRIM CL_DATA_GET_REQ(54, 0x36)</t>
  </si>
  <si>
    <t>148 (0x94)</t>
  </si>
  <si>
    <t>LMMGR_NHL_DATA_IN param32 0x00000037</t>
  </si>
  <si>
    <t>149 (0x95)</t>
  </si>
  <si>
    <t>150 (0x96)</t>
  </si>
  <si>
    <t>CL_DATA_RESP STS_SUCCESS(0,0x0) 0x0000</t>
  </si>
  <si>
    <t>BUFMGR_GET ownr_Id OID_CL(0x11) subFunc_Id 0x03 block_ptr 0x255C</t>
  </si>
  <si>
    <t>PHY_CALLBACKS_CLAIM ptr 0x7301C520</t>
  </si>
  <si>
    <t>BUFMGR_GET ownr_Id OID_ALINK(0x4) subFunc_Id 0x0C block_ptr 0x2BE4</t>
  </si>
  <si>
    <t>BUFMGR_GET ownr_Id OID_MACMGR(0x2) subFunc_Id 0x0C block_ptr 0x2FF8</t>
  </si>
  <si>
    <t>BUFMGR_GET ownr_Id OID_ALINK(0x4) subFunc_Id 0x0C block_ptr 0x2FF8</t>
  </si>
  <si>
    <t>BUFMGR_GET ownr_Id OID_MACMGR(0x2) subFunc_Id 0x0C block_ptr 0x2BE4</t>
  </si>
  <si>
    <t>BUFMGR_GET ownr_Id OID_ALINK(0x4) subFunc_Id 0x07 block_ptr 0x4C84</t>
  </si>
  <si>
    <t>BUFMGR_GET ownr_Id OID_CL(0x11) subFunc_Id 0x39 block_ptr 0x255C</t>
  </si>
  <si>
    <t>CL_PTR ptr 0x73014C84</t>
  </si>
  <si>
    <t>BUFMGR_GET ownr_Id OID_CL(0x11) subFunc_Id 0x13 block_ptr 0x5898</t>
  </si>
  <si>
    <t>PHY_CALLBACKS_CLAIM ptr 0x7301C21C</t>
  </si>
  <si>
    <t>BUFMGR_GET ownr_Id OID_CL(0x11) subFunc_Id 0x36 block_ptr 0x255C</t>
  </si>
  <si>
    <t>BUFMGR_GET ownr_Id OID_CL(0x11) subFunc_Id 0x13 block_ptr 0x64AC</t>
  </si>
  <si>
    <t>BUFMGR_GET ownr_Id OID_CL(0x11) subFunc_Id 0x27 block_ptr 0x64AC</t>
  </si>
  <si>
    <t>CL_PTR ptr 0x73014D9C</t>
  </si>
  <si>
    <t>LMMGR_PHR_IND param32 0x000005F0</t>
  </si>
  <si>
    <t>BUFMGR_GET ownr_Id OID_CL(0x11) subFunc_Id 0x29 block_ptr 0x255C</t>
  </si>
  <si>
    <t>BUFMGR_RELEASE block_ptr 0xC3284C84</t>
  </si>
  <si>
    <t>CL_DATA_RESP STS_SUCCESS(0,0x0) 0x4C84</t>
  </si>
  <si>
    <t>BUFMGR_RELEASE block_ptr 0xC3245898</t>
  </si>
  <si>
    <t>BUFMGR_GET ownr_Id OID_CL(0x11) subFunc_Id 0x03 block_ptr 0x260C</t>
  </si>
  <si>
    <t>BUFMGR_GET ownr_Id OID_ALINK(0x4) subFunc_Id 0x07 block_ptr 0x64AC</t>
  </si>
  <si>
    <t>BUFMGR_GET ownr_Id OID_ALINK(0x4) subFunc_Id 0x0B block_ptr 0x2FF8</t>
  </si>
  <si>
    <t>BUFMGR_GET ownr_Id OID_CL(0x11) subFunc_Id 0x02 block_ptr 0x255C</t>
  </si>
  <si>
    <t>BUFMGR_GET ownr_Id OID_CL(0x11) subFunc_Id 0x36 block_ptr 0x260C</t>
  </si>
  <si>
    <t>CL_DATA_RESP STS_SUCCESS(0,0x0) 0x5898</t>
  </si>
  <si>
    <t>CL_PTR ptr 0x73015898</t>
  </si>
  <si>
    <t>CL_PTR ptr 0x730158F2</t>
  </si>
  <si>
    <t>BUFMGR_GET ownr_Id OID_CL(0x11) subFunc_Id 0x27 block_ptr 0x4C84</t>
  </si>
  <si>
    <t>BUFMGR_GET ownr_Id OID_CL(0x11) subFunc_Id 0x27 block_ptr 0x70C0</t>
  </si>
  <si>
    <t>BUFMGR_GET ownr_Id OID_CL(0x11) subFunc_Id 0x29 block_ptr 0x260C</t>
  </si>
  <si>
    <t>BUFMGR_RELEASE block_ptr 0xC3285898</t>
  </si>
  <si>
    <t>CL_PTR ptr 0x73014CDE</t>
  </si>
  <si>
    <t>BUFMGR_RELEASE block_ptr 0xC32464AC</t>
  </si>
  <si>
    <t>BUFMGR_GET ownr_Id OID_ALINK(0x4) subFunc_Id 0x07 block_ptr 0x70C0</t>
  </si>
  <si>
    <t>CL_PTR ptr 0x730170C0</t>
  </si>
  <si>
    <t>CL_PTR ptr 0x730171D8</t>
  </si>
  <si>
    <t>BUFMGR_RELEASE block_ptr 0xC32870C0</t>
  </si>
  <si>
    <t>BUFMGR_GET ownr_Id OID_CL(0x11) subFunc_Id 0x13 block_ptr 0x70C0</t>
  </si>
  <si>
    <t>CL_DATA_RESP STS_SUCCESS(0,0x0) 0x70C0</t>
  </si>
  <si>
    <t>CL_PTR ptr 0x7301711A</t>
  </si>
  <si>
    <t>BUFMGR_GET ownr_Id OID_CL(0x11) subFunc_Id 0x12 block_ptr 0x4C84</t>
  </si>
  <si>
    <t>CL_DATA_RESP STS_SUCCESS(0,0x0) 0x64AC</t>
  </si>
  <si>
    <t>CL_PTR ptr 0x730164AC</t>
  </si>
  <si>
    <t>CL_PTR ptr 0x73016506</t>
  </si>
  <si>
    <t>BUFMGR_GET ownr_Id OID_CL(0x11) subFunc_Id 0x27 block_ptr 0x5898</t>
  </si>
  <si>
    <t>BUFMGR_RELEASE block_ptr 0xC32864AC</t>
  </si>
  <si>
    <t>BUFMGR_RELEASE block_ptr 0xC3244C84</t>
  </si>
  <si>
    <t>BUFMGR_GET ownr_Id OID_CL(0x11) subFunc_Id 0x42 block_ptr 0x260C</t>
  </si>
  <si>
    <t>LMMGR_PHR_IND param32 0x00000EB0</t>
  </si>
  <si>
    <t>LMFS_ADD_SCH_ENTRY param32 0x0C001F18</t>
  </si>
  <si>
    <t>BUFMGR_GET ownr_Id OID_RXBCON(0xD) subFunc_Id 0x1B block_ptr 0x4C84</t>
  </si>
  <si>
    <t>BUFMGR_GET ownr_Id OID_CL(0x11) subFunc_Id 0x42 block_ptr 0x255C</t>
  </si>
  <si>
    <t>BUFMGR_GET ownr_Id OID_CL(0x11) subFunc_Id 0x03 block_ptr 0x25B4</t>
  </si>
  <si>
    <t>LMFS_ADD_SCH_EXIT param32 0x000003E5</t>
  </si>
  <si>
    <t>BUFMGR_GET ownr_Id OID_CL(0x11) subFunc_Id 0x39 block_ptr 0x25B4</t>
  </si>
  <si>
    <t>BUFMGR_GET ownr_Id OID_CL(0x11) subFunc_Id 0x36 block_ptr 0x25B4</t>
  </si>
  <si>
    <t>CL_PTR ptr 0x730165C4</t>
  </si>
  <si>
    <t>BUFMGR_GET ownr_Id OID_CL(0x11) subFunc_Id 0x29 block_ptr 0x25B4</t>
  </si>
  <si>
    <t>BUFMGR_RELEASE block_ptr 0xC32470C0</t>
  </si>
  <si>
    <t>CL_DATA_RESP STS_NO_INPROGRESS_SERVICE(554,0x22A) 0x0000</t>
  </si>
  <si>
    <t>BUFMGR_GET ownr_Id OID_ALINK(0x4) subFunc_Id 0x07 block_ptr 0x5898</t>
  </si>
  <si>
    <t>CL_PTR ptr 0x730159B0</t>
  </si>
  <si>
    <t>BUFMGR_GET ownr_Id OID_CL(0x11) subFunc_Id 0x39 block_ptr 0x260C</t>
  </si>
  <si>
    <t>LMFS_ADD_SCH_EXIT param32 0x000003E6</t>
  </si>
  <si>
    <t>0x1809f09b79</t>
  </si>
  <si>
    <t>BUFMGR_RELEASE block_ptr 0x853C251C</t>
  </si>
  <si>
    <t>0x1809f18bea</t>
  </si>
  <si>
    <t>0x1809f18c45</t>
  </si>
  <si>
    <t>0x1809f18ed5</t>
  </si>
  <si>
    <t>0x1809f19a9e</t>
  </si>
  <si>
    <t>LMMGR_DATA_IND param32 0x00000037</t>
  </si>
  <si>
    <t>0x1809feae97</t>
  </si>
  <si>
    <t>0x1809feae9e</t>
  </si>
  <si>
    <t>BUFMGR_GET ownr_Id OID_ALINK(0x4) subFunc_Id 0x0C block_ptr 0x33CC</t>
  </si>
  <si>
    <t>0x1809feaec5</t>
  </si>
  <si>
    <t>0x1809feaeca</t>
  </si>
  <si>
    <t>0x1809feaed4</t>
  </si>
  <si>
    <t>0x1809feaedf</t>
  </si>
  <si>
    <t>BUFMGR_GET ownr_Id OID_MACMGR(0x2) subFunc_Id 0x0C block_ptr 0x251C</t>
  </si>
  <si>
    <t>0x1809feaef2</t>
  </si>
  <si>
    <t>BUFMGR_RELEASE block_ptr 0x293833CC</t>
  </si>
  <si>
    <t>0x1809feaf07</t>
  </si>
  <si>
    <t>0x1809feaf0f</t>
  </si>
  <si>
    <t>0x180a0d4e1b</t>
  </si>
  <si>
    <t>0x180a0d4e21</t>
  </si>
  <si>
    <t>0x180a0d4e47</t>
  </si>
  <si>
    <t>0x180a0d4e4c</t>
  </si>
  <si>
    <t>0x180a0d4e62</t>
  </si>
  <si>
    <t>0x180a0d4e72</t>
  </si>
  <si>
    <t>0x180a0d4e8a</t>
  </si>
  <si>
    <t>0x180a0d4ea0</t>
  </si>
  <si>
    <t>0x180a0d4ea6</t>
  </si>
  <si>
    <t>0x180a412887</t>
  </si>
  <si>
    <t>0x180a41288c</t>
  </si>
  <si>
    <t>0x180a4128b3</t>
  </si>
  <si>
    <t>0x180a4128ba</t>
  </si>
  <si>
    <t>0x180a4128c4</t>
  </si>
  <si>
    <t>0x180a4128cf</t>
  </si>
  <si>
    <t>0x180a4128e2</t>
  </si>
  <si>
    <t>0x180a4128f6</t>
  </si>
  <si>
    <t>0x180a4128fd</t>
  </si>
  <si>
    <t>0x180af7bdf5</t>
  </si>
  <si>
    <t>0x180af7bdfa</t>
  </si>
  <si>
    <t>0x180af7be21</t>
  </si>
  <si>
    <t>0x180af7be26</t>
  </si>
  <si>
    <t>0x180af7be30</t>
  </si>
  <si>
    <t>0x180af7be3b</t>
  </si>
  <si>
    <t>0x180af7be4e</t>
  </si>
  <si>
    <t>0x180af7be65</t>
  </si>
  <si>
    <t>0x180af7be6c</t>
  </si>
  <si>
    <t>0x180ba53107</t>
  </si>
  <si>
    <t>0x180ba53126</t>
  </si>
  <si>
    <t>0x180ba5312c</t>
  </si>
  <si>
    <t>0x180baa113b</t>
  </si>
  <si>
    <t>0x180baa1143</t>
  </si>
  <si>
    <t>0x180baa1169</t>
  </si>
  <si>
    <t>0x180baa116e</t>
  </si>
  <si>
    <t>0x180baa1179</t>
  </si>
  <si>
    <t>0x180baa1183</t>
  </si>
  <si>
    <t>0x180baa1196</t>
  </si>
  <si>
    <t>0x180baa11ab</t>
  </si>
  <si>
    <t>0x180baa11b4</t>
  </si>
  <si>
    <t>0x180c5d15cf</t>
  </si>
  <si>
    <t>0x180c5d15d5</t>
  </si>
  <si>
    <t>0x180c5d15fb</t>
  </si>
  <si>
    <t>0x180c5d1600</t>
  </si>
  <si>
    <t>0x180c5d160a</t>
  </si>
  <si>
    <t>0x180c5d1617</t>
  </si>
  <si>
    <t>0x180c5d162a</t>
  </si>
  <si>
    <t>0x180c5d163f</t>
  </si>
  <si>
    <t>0x180c5d1645</t>
  </si>
  <si>
    <t>0x180d10e5c3</t>
  </si>
  <si>
    <t>0x180d10e5c9</t>
  </si>
  <si>
    <t>0x180d10e5f2</t>
  </si>
  <si>
    <t>0x180d10e5f6</t>
  </si>
  <si>
    <t>0x180d10e601</t>
  </si>
  <si>
    <t>0x180d10e60c</t>
  </si>
  <si>
    <t>0x180d10e61e</t>
  </si>
  <si>
    <t>0x180d10e634</t>
  </si>
  <si>
    <t>0x180d10e63a</t>
  </si>
  <si>
    <t>0x180d7c1d3c</t>
  </si>
  <si>
    <t>HSM_EVENT_EXIT evt 0x03,arg 0x4284 state LMSM_FH(0x2)--&gt;FH_WAIT_CCA(0x1)</t>
  </si>
  <si>
    <t>0x180d7c1d41</t>
  </si>
  <si>
    <t>HSM_EVENT_ENTRY evt 0x00,arg 0x8F50 state LMSM_FH(0x2)--&gt;FH_WAIT_PHR(0x2)</t>
  </si>
  <si>
    <t>0x180d7c1dd4</t>
  </si>
  <si>
    <t>0x180d7c1de3</t>
  </si>
  <si>
    <t>HSM_EVENT_EXIT evt 0x03,arg 0x4284 state LMSM_FH(0x2)--&gt;FH_WAIT_PHR(0x2)</t>
  </si>
  <si>
    <t>0x180d7c1de9</t>
  </si>
  <si>
    <t>HSM_EVENT_ENTRY evt 0x00,arg 0x8F70 state LMSM_FH(0x2)--&gt;FH_WAIT_FC(0x3)</t>
  </si>
  <si>
    <t>0x180d7c1e30</t>
  </si>
  <si>
    <t>0x180d7c1e40</t>
  </si>
  <si>
    <t>HSM_EVENT_EXIT evt 0x03,arg 0x4284 state LMSM_FH(0x2)--&gt;FH_WAIT_FC(0x3)</t>
  </si>
  <si>
    <t>0x180d7c1e46</t>
  </si>
  <si>
    <t>HSM_EVENT_ENTRY evt 0x00,arg 0x8F60 state LMSM_FH(0x2)--&gt;FH_WAIT_EDI(0x4)</t>
  </si>
  <si>
    <t>0x180d7c20c0</t>
  </si>
  <si>
    <t>0x180d7c20cf</t>
  </si>
  <si>
    <t>HSM_EVENT_EXIT evt 0x03,arg 0x4284 state LMSM_FH(0x2)--&gt;FH_WAIT_EDI(0x4)</t>
  </si>
  <si>
    <t>0x180d7c20d4</t>
  </si>
  <si>
    <t>HSM_EVENT_ENTRY evt 0x00,arg 0x8F80 state LMSM_FH(0x2)--&gt;FH_WAIT_DIND(0x5)</t>
  </si>
  <si>
    <t>0x180d7c2c88</t>
  </si>
  <si>
    <t>LMMGR_DATA_IND param32 0x00000028</t>
  </si>
  <si>
    <t>0x180d7c2ca5</t>
  </si>
  <si>
    <t>HSM_EVENT_EXIT evt 0x03,arg 0x4284 state LMSM_FH(0x2)--&gt;FH_WAIT_DIND(0x5)</t>
  </si>
  <si>
    <t>0x180d7c2cae</t>
  </si>
  <si>
    <t>HSM_EVENT_ENTRY evt 0x00,arg 0x8F90 state LMSM_FH(0x2)--&gt;FH_WAIT_CCA(0x1)</t>
  </si>
  <si>
    <t>0x180dc382d2</t>
  </si>
  <si>
    <t>0x180dc382d7</t>
  </si>
  <si>
    <t>0x180dc382fe</t>
  </si>
  <si>
    <t>0x180dc38303</t>
  </si>
  <si>
    <t>0x180dc3830d</t>
  </si>
  <si>
    <t>0x180dc38318</t>
  </si>
  <si>
    <t>0x180dc3832d</t>
  </si>
  <si>
    <t>0x180dc38343</t>
  </si>
  <si>
    <t>0x180dc38349</t>
  </si>
  <si>
    <t>0x180e75fcc4</t>
  </si>
  <si>
    <t>0x180e75fcc9</t>
  </si>
  <si>
    <t>0x180e75fcf2</t>
  </si>
  <si>
    <t>0x180e75fcf7</t>
  </si>
  <si>
    <t>0x180e75fd01</t>
  </si>
  <si>
    <t>0x180e75fd0c</t>
  </si>
  <si>
    <t>0x180e75fd1f</t>
  </si>
  <si>
    <t>0x180e75fd33</t>
  </si>
  <si>
    <t>0x180e75fd3a</t>
  </si>
  <si>
    <t>0x180f299e2d</t>
  </si>
  <si>
    <t>0x180f299e32</t>
  </si>
  <si>
    <t>0x180f299e59</t>
  </si>
  <si>
    <t>0x180f299e5e</t>
  </si>
  <si>
    <t>0x180f299e68</t>
  </si>
  <si>
    <t>0x180f299e73</t>
  </si>
  <si>
    <t>0x180f299e88</t>
  </si>
  <si>
    <t>0x180f299e9e</t>
  </si>
  <si>
    <t>0x180f299ea4</t>
  </si>
  <si>
    <t>0x180f38b806</t>
  </si>
  <si>
    <t>0x180f38b824</t>
  </si>
  <si>
    <t>0x180f38b82a</t>
  </si>
  <si>
    <t>0x180f81ceed</t>
  </si>
  <si>
    <t>BUFMGR_GET ownr_Id OID_TXBCON(0xC) subFunc_Id 0x15 block_ptr 0x251C</t>
  </si>
  <si>
    <t>0x180f81cf17</t>
  </si>
  <si>
    <t>0x180f81cf1d</t>
  </si>
  <si>
    <t>BUFMGR_RELEASE block_ptr 0x8494251C</t>
  </si>
  <si>
    <t>0x180f81d4a9</t>
  </si>
  <si>
    <t>0x180f81d4af</t>
  </si>
  <si>
    <t>BUFMGR_GET ownr_Id OID_ALINK(0x4) subFunc_Id 0x0B block_ptr 0x33CC</t>
  </si>
  <si>
    <t>0x180f81d4d5</t>
  </si>
  <si>
    <t>0x180f81d4da</t>
  </si>
  <si>
    <t>0x180f81d4e5</t>
  </si>
  <si>
    <t>0x180f81d4ef</t>
  </si>
  <si>
    <t>0x180f84ffe0</t>
  </si>
  <si>
    <t>HSM_EVENT_SCH_START evt 0x08,arg 0x3E3 state LMSM_FH(0x2)--&gt;FH_WAIT_CCA(0x1)</t>
  </si>
  <si>
    <t>0x180f84ffe5</t>
  </si>
  <si>
    <t>HSM_EVENT_SCH_START evt 0x08,arg 0x3E3 state LMSM_FH(0x2)--&gt;FH_DO_NOTHING(0x0)</t>
  </si>
  <si>
    <t>0x180f84ffe9</t>
  </si>
  <si>
    <t>HSM_EVENT_SCH_START evt 0x08,arg 0x3E3 state LMSM_TOP(0x0)</t>
  </si>
  <si>
    <t>0x180f84fff0</t>
  </si>
  <si>
    <t>0x180f84fff4</t>
  </si>
  <si>
    <t>HSM_EVENT_EXIT evt 0x03,arg 0x4284 state LMSM_FH(0x2)--&gt;FH_DO_NOTHING(0x0)</t>
  </si>
  <si>
    <t>0x180f84fffa</t>
  </si>
  <si>
    <t>HSM_EVENT_ENTRY evt 0x00,arg 0x8ED0 state LMSM_TXB(0x4)</t>
  </si>
  <si>
    <t>0x180f850001</t>
  </si>
  <si>
    <t>PHY_CALLBACKS_CLAIM ptr 0x7301C3A0</t>
  </si>
  <si>
    <t>0x180f850007</t>
  </si>
  <si>
    <t>BUFMGR_GET ownr_Id OID_TXBCON(0xC) subFunc_Id 0x16 block_ptr 0x251C</t>
  </si>
  <si>
    <t>0x180f850f77</t>
  </si>
  <si>
    <t>LMMGR_DATA_CONF param32 0x0F850662</t>
  </si>
  <si>
    <t>0x180f850f7a</t>
  </si>
  <si>
    <t>LMMGR_DATA_CONF param32 0x00000018</t>
  </si>
  <si>
    <t>0x180f850fa2</t>
  </si>
  <si>
    <t>0x180f850fa6</t>
  </si>
  <si>
    <t>0x180f850fa9</t>
  </si>
  <si>
    <t>LMFS_REMOVE_SCH_ENTRY ownr_Id OID_TXBCON(0xC) sch_id 995(0x3E3)</t>
  </si>
  <si>
    <t>0x180f850fad</t>
  </si>
  <si>
    <t>0x180f850fb9</t>
  </si>
  <si>
    <t>HSM_EVENT_EXIT evt 0x03,arg 0x4284 state LMSM_TXB(0x4)</t>
  </si>
  <si>
    <t>0x180f850fbe</t>
  </si>
  <si>
    <t>BUFMGR_GET ownr_Id OID_TXBCON(0xC) subFunc_Id 0x14 block_ptr 0x24C4</t>
  </si>
  <si>
    <t>0x180f850fd6</t>
  </si>
  <si>
    <t>0x180f850fda</t>
  </si>
  <si>
    <t>LMFS_ADD_SCH_ENTRY param32 0x16AC11AB</t>
  </si>
  <si>
    <t>0x180f850fe8</t>
  </si>
  <si>
    <t>LMFS_ADD_SCH_EXIT param32 0x0726FDE4</t>
  </si>
  <si>
    <t>0x180f850fec</t>
  </si>
  <si>
    <t>LMFS_ADD_SCH_EXIT param32 0x0003E401</t>
  </si>
  <si>
    <t>0x180f850ff1</t>
  </si>
  <si>
    <t>BUFMGR_RELEASE block_ptr 0xC4B0251C</t>
  </si>
  <si>
    <t>0x180f850ff6</t>
  </si>
  <si>
    <t>BUFMGR_RELEASE block_ptr 0xC38433CC</t>
  </si>
  <si>
    <t>0x180f850ff9</t>
  </si>
  <si>
    <t>0x180f85121b</t>
  </si>
  <si>
    <t>HSM_EVENT_ENTRY evt 0x00,arg 0x8EF0 state LMSM_TOP(0x0)</t>
  </si>
  <si>
    <t>0x180f851224</t>
  </si>
  <si>
    <t>HSM_EVENT_ENTRY evt 0x00,arg 0x8EF0 state LMSM_FH(0x2)--&gt;FH_DO_NOTHING(0x0)</t>
  </si>
  <si>
    <t>0x180f851232</t>
  </si>
  <si>
    <t>PHY_CALLBACKS_CLAIM ptr 0x7301C4D0</t>
  </si>
  <si>
    <t>0x180f851236</t>
  </si>
  <si>
    <t>HSM_EVENT_ENTRY evt 0x00,arg 0x8EF0 state LMSM_FH(0x2)--&gt;FH_WAIT_CCA(0x1)</t>
  </si>
  <si>
    <t>0x180f851521</t>
  </si>
  <si>
    <t>0x180f851528</t>
  </si>
  <si>
    <t>BUFMGR_RELEASE block_ptr 0x849424C4</t>
  </si>
  <si>
    <t>0x180fdcc91c</t>
  </si>
  <si>
    <t>0x180fdcc924</t>
  </si>
  <si>
    <t>0x180fdcc94a</t>
  </si>
  <si>
    <t>0x180fdcc94f</t>
  </si>
  <si>
    <t>0x180fdcc95a</t>
  </si>
  <si>
    <t>0x180fdcc964</t>
  </si>
  <si>
    <t>BUFMGR_GET ownr_Id OID_MACMGR(0x2) subFunc_Id 0x0C block_ptr 0x24C4</t>
  </si>
  <si>
    <t>0x180fdcc978</t>
  </si>
  <si>
    <t>0x180fdcc98d</t>
  </si>
  <si>
    <t>0x180fdcc995</t>
  </si>
  <si>
    <t>BUFMGR_RELEASE block_ptr 0x853C24C4</t>
  </si>
  <si>
    <t>0x180ff6e5f1</t>
  </si>
  <si>
    <t>0x180ff6e5f5</t>
  </si>
  <si>
    <t>0x180ff6e67a</t>
  </si>
  <si>
    <t>0x180ff6e68a</t>
  </si>
  <si>
    <t>0x180ff6e68f</t>
  </si>
  <si>
    <t>0x180ff6e6d6</t>
  </si>
  <si>
    <t>0x180ff6e739</t>
  </si>
  <si>
    <t>0x180ff6e740</t>
  </si>
  <si>
    <t>0x1810909a34</t>
  </si>
  <si>
    <t>0x1810909a39</t>
  </si>
  <si>
    <t>0x1810909a60</t>
  </si>
  <si>
    <t>0x1810909a64</t>
  </si>
  <si>
    <t>0x1810909a71</t>
  </si>
  <si>
    <t>0x1810909a7c</t>
  </si>
  <si>
    <t>0x1810909a8e</t>
  </si>
  <si>
    <t>0x1810909aa3</t>
  </si>
  <si>
    <t>0x1810909aa9</t>
  </si>
  <si>
    <t>0x18114694b8</t>
  </si>
  <si>
    <t>0x18114694c0</t>
  </si>
  <si>
    <t>0x18114694e7</t>
  </si>
  <si>
    <t>0x18114694eb</t>
  </si>
  <si>
    <t>0x18114694f6</t>
  </si>
  <si>
    <t>0x1811469501</t>
  </si>
  <si>
    <t>0x1811469513</t>
  </si>
  <si>
    <t>0x1811469529</t>
  </si>
  <si>
    <t>0x1811469531</t>
  </si>
  <si>
    <t>0x1811fc708b</t>
  </si>
  <si>
    <t>0x1811fc7090</t>
  </si>
  <si>
    <t>0x1811fc70b9</t>
  </si>
  <si>
    <t>0x1811fc70be</t>
  </si>
  <si>
    <t>0x1811fc70c9</t>
  </si>
  <si>
    <t>0x1811fc70d6</t>
  </si>
  <si>
    <t>0x1811fc70e8</t>
  </si>
  <si>
    <t>0x1811fc70fe</t>
  </si>
  <si>
    <t>0x1811fc7104</t>
  </si>
  <si>
    <t>0x1812b014d8</t>
  </si>
  <si>
    <t>0x1812b014df</t>
  </si>
  <si>
    <t>0x1812b01506</t>
  </si>
  <si>
    <t>0x1812b0150b</t>
  </si>
  <si>
    <t>0x1812b01515</t>
  </si>
  <si>
    <t>0x1812b01520</t>
  </si>
  <si>
    <t>0x1812b01533</t>
  </si>
  <si>
    <t>0x1812b01548</t>
  </si>
  <si>
    <t>0x1812b01550</t>
  </si>
  <si>
    <t>0x1812cc3f06</t>
  </si>
  <si>
    <t>0x1812cc3f24</t>
  </si>
  <si>
    <t>0x1812cc3f2a</t>
  </si>
  <si>
    <t>0x1813628ecd</t>
  </si>
  <si>
    <t>0x1813628ed2</t>
  </si>
  <si>
    <t>0x1813628efb</t>
  </si>
  <si>
    <t>0x1813628f00</t>
  </si>
  <si>
    <t>0x1813628f0b</t>
  </si>
  <si>
    <t>0x1813628f15</t>
  </si>
  <si>
    <t>0x1813628f28</t>
  </si>
  <si>
    <t>0x1813628f3e</t>
  </si>
  <si>
    <t>0x1813628f44</t>
  </si>
  <si>
    <t>0x1814158601</t>
  </si>
  <si>
    <t>0x1814158607</t>
  </si>
  <si>
    <t>0x181415862e</t>
  </si>
  <si>
    <t>0x1814158633</t>
  </si>
  <si>
    <t>0x181415863d</t>
  </si>
  <si>
    <t>0x1814158648</t>
  </si>
  <si>
    <t>0x181415865d</t>
  </si>
  <si>
    <t>0x1814158673</t>
  </si>
  <si>
    <t>0x1814158679</t>
  </si>
  <si>
    <t>0x1814cad91b</t>
  </si>
  <si>
    <t>0x1814cad920</t>
  </si>
  <si>
    <t>0x1814cad947</t>
  </si>
  <si>
    <t>0x1814cad94e</t>
  </si>
  <si>
    <t>0x1814cad958</t>
  </si>
  <si>
    <t>0x1814cad963</t>
  </si>
  <si>
    <t>0x1814cad976</t>
  </si>
  <si>
    <t>0x1814cad98b</t>
  </si>
  <si>
    <t>0x1814cad991</t>
  </si>
  <si>
    <t>0x1815835ac5</t>
  </si>
  <si>
    <t>0x1815835aca</t>
  </si>
  <si>
    <t>0x1815835af1</t>
  </si>
  <si>
    <t>0x1815835af6</t>
  </si>
  <si>
    <t>0x1815835b00</t>
  </si>
  <si>
    <t>0x1815835b0b</t>
  </si>
  <si>
    <t>0x1815835b1f</t>
  </si>
  <si>
    <t>0x1815835b36</t>
  </si>
  <si>
    <t>0x1815835b3c</t>
  </si>
  <si>
    <t>0x181639c792</t>
  </si>
  <si>
    <t>0x181639c798</t>
  </si>
  <si>
    <t>0x181639c7be</t>
  </si>
  <si>
    <t>0x181639c7c5</t>
  </si>
  <si>
    <t>0x181639c7d0</t>
  </si>
  <si>
    <t>0x181639c7da</t>
  </si>
  <si>
    <t>0x181639c7ee</t>
  </si>
  <si>
    <t>0x181639c80f</t>
  </si>
  <si>
    <t>0x181639c815</t>
  </si>
  <si>
    <t>0x18165fc606</t>
  </si>
  <si>
    <t>0x18165fc633</t>
  </si>
  <si>
    <t>0x18165fc639</t>
  </si>
  <si>
    <t>0x1816a8dcec</t>
  </si>
  <si>
    <t>BUFMGR_GET ownr_Id OID_TXBCON(0xC) subFunc_Id 0x15 block_ptr 0x24C4</t>
  </si>
  <si>
    <t>0x1816a8dd15</t>
  </si>
  <si>
    <t>0x1816a8dd1c</t>
  </si>
  <si>
    <t>0x1816a8e30f</t>
  </si>
  <si>
    <t>0x1816a8e315</t>
  </si>
  <si>
    <t>0x1816a8e33e</t>
  </si>
  <si>
    <t>0x1816a8e342</t>
  </si>
  <si>
    <t>0x1816a8e34e</t>
  </si>
  <si>
    <t>0x1816a8e356</t>
  </si>
  <si>
    <t>0x1816ac0de0</t>
  </si>
  <si>
    <t>HSM_EVENT_SCH_START evt 0x08,arg 0x3E4 state LMSM_FH(0x2)--&gt;FH_WAIT_CCA(0x1)</t>
  </si>
  <si>
    <t>0x1816ac0de4</t>
  </si>
  <si>
    <t>HSM_EVENT_SCH_START evt 0x08,arg 0x3E4 state LMSM_FH(0x2)--&gt;FH_DO_NOTHING(0x0)</t>
  </si>
  <si>
    <t>0x1816ac0de9</t>
  </si>
  <si>
    <t>HSM_EVENT_SCH_START evt 0x08,arg 0x3E4 state LMSM_TOP(0x0)</t>
  </si>
  <si>
    <t>0x1816ac0df1</t>
  </si>
  <si>
    <t>0x1816ac0df6</t>
  </si>
  <si>
    <t>0x1816ac0dfc</t>
  </si>
  <si>
    <t>0x1816ac0e01</t>
  </si>
  <si>
    <t>0x1816ac0e08</t>
  </si>
  <si>
    <t>BUFMGR_GET ownr_Id OID_TXBCON(0xC) subFunc_Id 0x16 block_ptr 0x24C4</t>
  </si>
  <si>
    <t>0x1816ac1d77</t>
  </si>
  <si>
    <t>LMMGR_DATA_CONF param32 0x16AC1462</t>
  </si>
  <si>
    <t>0x1816ac1d7a</t>
  </si>
  <si>
    <t>0x1816ac1da0</t>
  </si>
  <si>
    <t>0x1816ac1da4</t>
  </si>
  <si>
    <t>0x1816ac1da7</t>
  </si>
  <si>
    <t>LMFS_REMOVE_SCH_ENTRY ownr_Id OID_TXBCON(0xC) sch_id 996(0x3E4)</t>
  </si>
  <si>
    <t>0x1816ac1dab</t>
  </si>
  <si>
    <t>0x1816ac1db9</t>
  </si>
  <si>
    <t>0x1816ac1dbe</t>
  </si>
  <si>
    <t>BUFMGR_GET ownr_Id OID_TXBCON(0xC) subFunc_Id 0x14 block_ptr 0x251C</t>
  </si>
  <si>
    <t>0x1816ac1dd6</t>
  </si>
  <si>
    <t>0x1816ac1dd9</t>
  </si>
  <si>
    <t>LMFS_ADD_SCH_ENTRY param32 0x1DD31FAB</t>
  </si>
  <si>
    <t>0x1816ac1de7</t>
  </si>
  <si>
    <t>LMFS_ADD_SCH_EXIT param32 0x0726FDE5</t>
  </si>
  <si>
    <t>0x1816ac1dea</t>
  </si>
  <si>
    <t>LMFS_ADD_SCH_EXIT param32 0x0003E501</t>
  </si>
  <si>
    <t>0x1816ac1df0</t>
  </si>
  <si>
    <t>BUFMGR_RELEASE block_ptr 0xC4B024C4</t>
  </si>
  <si>
    <t>0x1816ac1df6</t>
  </si>
  <si>
    <t>0x1816ac1fc3</t>
  </si>
  <si>
    <t>0x1816ac1fca</t>
  </si>
  <si>
    <t>0x1816ac1fd0</t>
  </si>
  <si>
    <t>0x1816ac1fdd</t>
  </si>
  <si>
    <t>0x1816ac1fe2</t>
  </si>
  <si>
    <t>0x1816ac22c3</t>
  </si>
  <si>
    <t>0x1816ac22cc</t>
  </si>
  <si>
    <t>0x1816ef5bd9</t>
  </si>
  <si>
    <t>0x1816ef5bdf</t>
  </si>
  <si>
    <t>0x1816ef5c05</t>
  </si>
  <si>
    <t>0x1816ef5c0a</t>
  </si>
  <si>
    <t>0x1816ef5c14</t>
  </si>
  <si>
    <t>0x1816ef5c21</t>
  </si>
  <si>
    <t>0x1816ef5c34</t>
  </si>
  <si>
    <t>0x1816ef5c56</t>
  </si>
  <si>
    <t>0x1816ef5c5c</t>
  </si>
  <si>
    <t>0x1817a53b2f</t>
  </si>
  <si>
    <t>0x1817a53b34</t>
  </si>
  <si>
    <t>0x1817a53b5c</t>
  </si>
  <si>
    <t>0x1817a53b61</t>
  </si>
  <si>
    <t>0x1817a53b6c</t>
  </si>
  <si>
    <t>0x1817a53b77</t>
  </si>
  <si>
    <t>0x1817a53b8a</t>
  </si>
  <si>
    <t>0x1817a53b9f</t>
  </si>
  <si>
    <t>0x1817a53ba6</t>
  </si>
  <si>
    <t>0x18185ae119</t>
  </si>
  <si>
    <t>0x18185ae11e</t>
  </si>
  <si>
    <t>0x18185ae145</t>
  </si>
  <si>
    <t>0x18185ae14a</t>
  </si>
  <si>
    <t>0x18185ae155</t>
  </si>
  <si>
    <t>0x18185ae15f</t>
  </si>
  <si>
    <t>0x18185ae174</t>
  </si>
  <si>
    <t>0x18185ae18a</t>
  </si>
  <si>
    <t>0x18185ae190</t>
  </si>
  <si>
    <t>0x18190ef444</t>
  </si>
  <si>
    <t>0x18190ef449</t>
  </si>
  <si>
    <t>0x18190ef470</t>
  </si>
  <si>
    <t>0x18190ef477</t>
  </si>
  <si>
    <t>0x18190ef481</t>
  </si>
  <si>
    <t>0x18190ef48c</t>
  </si>
  <si>
    <t>0x18190ef49f</t>
  </si>
  <si>
    <t>0x18190ef4b4</t>
  </si>
  <si>
    <t>0x18190ef4ba</t>
  </si>
  <si>
    <t>0x1819d34205</t>
  </si>
  <si>
    <t>0x1819d3420a</t>
  </si>
  <si>
    <t>0x1819d34232</t>
  </si>
  <si>
    <t>0x1819d34236</t>
  </si>
  <si>
    <t>0x1819d34240</t>
  </si>
  <si>
    <t>0x1819d3424b</t>
  </si>
  <si>
    <t>0x1819d34260</t>
  </si>
  <si>
    <t>0x1819d34275</t>
  </si>
  <si>
    <t>0x1819d3427b</t>
  </si>
  <si>
    <t>0x1819f34d06</t>
  </si>
  <si>
    <t>0x1819f34d23</t>
  </si>
  <si>
    <t>0x1819f34d29</t>
  </si>
  <si>
    <t>0x181a3cc7c0</t>
  </si>
  <si>
    <t>0x181a3cc7c7</t>
  </si>
  <si>
    <t>0x181a3cc858</t>
  </si>
  <si>
    <t>LMMGR_PHR_IND param32 0x00001630</t>
  </si>
  <si>
    <t>0x181a3cc867</t>
  </si>
  <si>
    <t>0x181a3cc86d</t>
  </si>
  <si>
    <t>0x181a3cc8b4</t>
  </si>
  <si>
    <t>0x181a3cc8c2</t>
  </si>
  <si>
    <t>0x181a3cc8c8</t>
  </si>
  <si>
    <t>0x181a3ccb44</t>
  </si>
  <si>
    <t>0x181a3ccb53</t>
  </si>
  <si>
    <t>0x181a3ccb58</t>
  </si>
  <si>
    <t>0x181a3cdd9d</t>
  </si>
  <si>
    <t>0x181a3cddba</t>
  </si>
  <si>
    <t>0x181a3cddc0</t>
  </si>
  <si>
    <t>0x181a72c6a2</t>
  </si>
  <si>
    <t>0x181a72c6a7</t>
  </si>
  <si>
    <t>0x181a72c73a</t>
  </si>
  <si>
    <t>0x181a72c749</t>
  </si>
  <si>
    <t>0x181a72c74f</t>
  </si>
  <si>
    <t>0x181a72c796</t>
  </si>
  <si>
    <t>0x181a72c7a4</t>
  </si>
  <si>
    <t>0x181a72c7ac</t>
  </si>
  <si>
    <t>0x181a72ccb5</t>
  </si>
  <si>
    <t>0x181a72cd18</t>
  </si>
  <si>
    <t>0x181a72cd1e</t>
  </si>
  <si>
    <t>HSM_EVENT_ENTRY evt 0x00,arg 0x8F80 state LMSM_FH(0x2)--&gt;FH_WAIT_CCA(0x1)</t>
  </si>
  <si>
    <t>0x181a72d664</t>
  </si>
  <si>
    <t>0x181a72d669</t>
  </si>
  <si>
    <t>0x181a72d6f7</t>
  </si>
  <si>
    <t>0x181a72d708</t>
  </si>
  <si>
    <t>0x181a72d70d</t>
  </si>
  <si>
    <t>0x181a72d752</t>
  </si>
  <si>
    <t>0x181a72d7b6</t>
  </si>
  <si>
    <t>0x181a72d7bc</t>
  </si>
  <si>
    <t>0x181a8930fc</t>
  </si>
  <si>
    <t>0x181a893101</t>
  </si>
  <si>
    <t>0x181a89312a</t>
  </si>
  <si>
    <t>0x181a89312f</t>
  </si>
  <si>
    <t>0x181a89313a</t>
  </si>
  <si>
    <t>0x181a893144</t>
  </si>
  <si>
    <t>0x181a893164</t>
  </si>
  <si>
    <t>0x181a893179</t>
  </si>
  <si>
    <t>0x181a893180</t>
  </si>
  <si>
    <t>0x181b3f5078</t>
  </si>
  <si>
    <t>0x181b3f507e</t>
  </si>
  <si>
    <t>0x181b3f50a7</t>
  </si>
  <si>
    <t>0x181b3f50ab</t>
  </si>
  <si>
    <t>0x181b3f50b6</t>
  </si>
  <si>
    <t>0x181b3f50c1</t>
  </si>
  <si>
    <t>0x181b3f50d6</t>
  </si>
  <si>
    <t>0x181b3f50eb</t>
  </si>
  <si>
    <t>0x181b3f50f1</t>
  </si>
  <si>
    <t>0x181b5d9d84</t>
  </si>
  <si>
    <t>0x181b5d9d89</t>
  </si>
  <si>
    <t>0x181b5d9e1c</t>
  </si>
  <si>
    <t>LMMGR_PHR_IND param32 0x00001090</t>
  </si>
  <si>
    <t>0x181b5d9e2b</t>
  </si>
  <si>
    <t>0x181b5d9e33</t>
  </si>
  <si>
    <t>0x181b5d9e78</t>
  </si>
  <si>
    <t>0x181b5d9e87</t>
  </si>
  <si>
    <t>0x181b5d9e8c</t>
  </si>
  <si>
    <t>0x181b5da108</t>
  </si>
  <si>
    <t>0x181b5da117</t>
  </si>
  <si>
    <t>0x181b5da11c</t>
  </si>
  <si>
    <t>0x181b5dadc1</t>
  </si>
  <si>
    <t>LMMGR_DATA_IND param32 0x00000016</t>
  </si>
  <si>
    <t>0x181b5daddf</t>
  </si>
  <si>
    <t>BUFMGR_GET ownr_Id OID_FH(0xE) subFunc_Id 0x17 block_ptr 0x4C44</t>
  </si>
  <si>
    <t>0x181b5dadfe</t>
  </si>
  <si>
    <t>0x181b5dae05</t>
  </si>
  <si>
    <t>0x181b5daec8</t>
  </si>
  <si>
    <t>0x181b5daece</t>
  </si>
  <si>
    <t>BUFMGR_RELEASE block_ptr 0x845C4C44</t>
  </si>
  <si>
    <t>0x181bf2c740</t>
  </si>
  <si>
    <t>0x181bf2c745</t>
  </si>
  <si>
    <t>0x181bf2c76c</t>
  </si>
  <si>
    <t>0x181bf2c771</t>
  </si>
  <si>
    <t>0x181bf2c788</t>
  </si>
  <si>
    <t>0x181bf2ca99</t>
  </si>
  <si>
    <t>0x181bf2caac</t>
  </si>
  <si>
    <t>0x181bf2cac4</t>
  </si>
  <si>
    <t>0x181bf2caca</t>
  </si>
  <si>
    <t>0x181c4683c4</t>
  </si>
  <si>
    <t>0x181c4683c8</t>
  </si>
  <si>
    <t>0x181c46845b</t>
  </si>
  <si>
    <t>0x181c46846b</t>
  </si>
  <si>
    <t>0x181c468472</t>
  </si>
  <si>
    <t>0x181c4684b7</t>
  </si>
  <si>
    <t>0x181c4684c6</t>
  </si>
  <si>
    <t>0x181c4684cc</t>
  </si>
  <si>
    <t>0x181c4689d7</t>
  </si>
  <si>
    <t>0x181c468a3a</t>
  </si>
  <si>
    <t>0x181c468a40</t>
  </si>
  <si>
    <t>0x181c46997e</t>
  </si>
  <si>
    <t>0x181c469982</t>
  </si>
  <si>
    <t>0x181c469a15</t>
  </si>
  <si>
    <t>0x181c469a25</t>
  </si>
  <si>
    <t>0x181c469a2a</t>
  </si>
  <si>
    <t>0x181c469a71</t>
  </si>
  <si>
    <t>0x181c469ad4</t>
  </si>
  <si>
    <t>0x181c469add</t>
  </si>
  <si>
    <t>0x181ca6b6e9</t>
  </si>
  <si>
    <t>0x181ca6b6ee</t>
  </si>
  <si>
    <t>0x181ca6b716</t>
  </si>
  <si>
    <t>0x181ca6b71a</t>
  </si>
  <si>
    <t>0x181ca6b725</t>
  </si>
  <si>
    <t>0x181ca6b730</t>
  </si>
  <si>
    <t>0x181ca6b744</t>
  </si>
  <si>
    <t>0x181ca6b75a</t>
  </si>
  <si>
    <t>0x181ca6b760</t>
  </si>
  <si>
    <t>0x181d64f514</t>
  </si>
  <si>
    <t>0x181d64f518</t>
  </si>
  <si>
    <t>0x181d64f540</t>
  </si>
  <si>
    <t>0x181d64f544</t>
  </si>
  <si>
    <t>0x181d64f54d</t>
  </si>
  <si>
    <t>0x181d64f7df</t>
  </si>
  <si>
    <t>0x181d64f7ff</t>
  </si>
  <si>
    <t>0x181d64f814</t>
  </si>
  <si>
    <t>0x181d64f81a</t>
  </si>
  <si>
    <t>0x181d86d409</t>
  </si>
  <si>
    <t>0x181d86d427</t>
  </si>
  <si>
    <t>0x181d86d42d</t>
  </si>
  <si>
    <t>0x181dcfeaed</t>
  </si>
  <si>
    <t>0x181dcfeb09</t>
  </si>
  <si>
    <t>0x181dcfeb0f</t>
  </si>
  <si>
    <t>0x181dcff0bc</t>
  </si>
  <si>
    <t>0x181dcff0c3</t>
  </si>
  <si>
    <t>0x181dcff0ea</t>
  </si>
  <si>
    <t>0x181dcff0ee</t>
  </si>
  <si>
    <t>0x181dcff0fb</t>
  </si>
  <si>
    <t>0x181dcff102</t>
  </si>
  <si>
    <t>0x181dd31be0</t>
  </si>
  <si>
    <t>HSM_EVENT_SCH_START evt 0x08,arg 0x3E5 state LMSM_FH(0x2)--&gt;FH_WAIT_CCA(0x1)</t>
  </si>
  <si>
    <t>0x181dd31be4</t>
  </si>
  <si>
    <t>HSM_EVENT_SCH_START evt 0x08,arg 0x3E5 state LMSM_FH(0x2)--&gt;FH_DO_NOTHING(0x0)</t>
  </si>
  <si>
    <t>0x181dd31bea</t>
  </si>
  <si>
    <t>HSM_EVENT_SCH_START evt 0x08,arg 0x3E5 state LMSM_TOP(0x0)</t>
  </si>
  <si>
    <t>0x181dd31bf1</t>
  </si>
  <si>
    <t>0x181dd31bf5</t>
  </si>
  <si>
    <t>0x181dd31bfb</t>
  </si>
  <si>
    <t>0x181dd31c01</t>
  </si>
  <si>
    <t>0x181dd31c07</t>
  </si>
  <si>
    <t>0x181dd32b77</t>
  </si>
  <si>
    <t>LMMGR_DATA_CONF param32 0x1DD32262</t>
  </si>
  <si>
    <t>0x181dd32b7a</t>
  </si>
  <si>
    <t>0x181dd32ba0</t>
  </si>
  <si>
    <t>0x181dd32ba4</t>
  </si>
  <si>
    <t>0x181dd32ba7</t>
  </si>
  <si>
    <t>LMFS_REMOVE_SCH_ENTRY ownr_Id OID_TXBCON(0xC) sch_id 997(0x3E5)</t>
  </si>
  <si>
    <t>0x181dd32bad</t>
  </si>
  <si>
    <t>0x181dd32bb9</t>
  </si>
  <si>
    <t>0x181dd32bbe</t>
  </si>
  <si>
    <t>0x181dd32bd6</t>
  </si>
  <si>
    <t>0x181dd32bd9</t>
  </si>
  <si>
    <t>LMFS_ADD_SCH_ENTRY param32 0x24FA2DAB</t>
  </si>
  <si>
    <t>0x181dd32be6</t>
  </si>
  <si>
    <t>0x181dd32bea</t>
  </si>
  <si>
    <t>LMFS_ADD_SCH_EXIT param32 0x0003E601</t>
  </si>
  <si>
    <t>0x181dd32bf1</t>
  </si>
  <si>
    <t>0x181dd32bf6</t>
  </si>
  <si>
    <t>0x181dd32dc3</t>
  </si>
  <si>
    <t>0x181dd32dd6</t>
  </si>
  <si>
    <t>0x181dd32ddc</t>
  </si>
  <si>
    <t>0x181dd32dea</t>
  </si>
  <si>
    <t>0x181dd32def</t>
  </si>
  <si>
    <t>0x181dd330c5</t>
  </si>
  <si>
    <t>0x181dd330cb</t>
  </si>
  <si>
    <t>0x181e1ecb04</t>
  </si>
  <si>
    <t>0x181e1ecb09</t>
  </si>
  <si>
    <t>0x181e1ecb30</t>
  </si>
  <si>
    <t>0x181e1ecb35</t>
  </si>
  <si>
    <t>0x181e1ecb41</t>
  </si>
  <si>
    <t>0x181e1ecb4b</t>
  </si>
  <si>
    <t>0x181e1ecb5f</t>
  </si>
  <si>
    <t>0x181e1ecb74</t>
  </si>
  <si>
    <t>0x181e1ecb7b</t>
  </si>
  <si>
    <t>0x181ed2f42f</t>
  </si>
  <si>
    <t>0x181ed2f436</t>
  </si>
  <si>
    <t>0x181ed2f45c</t>
  </si>
  <si>
    <t>0x181ed2f461</t>
  </si>
  <si>
    <t>0x181ed2f46c</t>
  </si>
  <si>
    <t>0x181ed2f476</t>
  </si>
  <si>
    <t>0x181ed2f48a</t>
  </si>
  <si>
    <t>0x181ed2f49f</t>
  </si>
  <si>
    <t>0x181ed2f4a7</t>
  </si>
  <si>
    <t>0x181f886985</t>
  </si>
  <si>
    <t>0x181f88698b</t>
  </si>
  <si>
    <t>0x181f8869b3</t>
  </si>
  <si>
    <t>0x181f8869b8</t>
  </si>
  <si>
    <t>0x181f8869c2</t>
  </si>
  <si>
    <t>0x181f8869cf</t>
  </si>
  <si>
    <t>0x181f8869e2</t>
  </si>
  <si>
    <t>0x181f8869f7</t>
  </si>
  <si>
    <t>0x181f8869fd</t>
  </si>
  <si>
    <t>0x18203e7294</t>
  </si>
  <si>
    <t>0x18203e729a</t>
  </si>
  <si>
    <t>0x18203e72c2</t>
  </si>
  <si>
    <t>0x18203e72c7</t>
  </si>
  <si>
    <t>0x18203e72d1</t>
  </si>
  <si>
    <t>0x18203e72dc</t>
  </si>
  <si>
    <t>0x18203e72ef</t>
  </si>
  <si>
    <t>0x18203e7305</t>
  </si>
  <si>
    <t>0x18203e730b</t>
  </si>
  <si>
    <t>0x1820f68636</t>
  </si>
  <si>
    <t>0x1820f6863b</t>
  </si>
  <si>
    <t>0x1820f68663</t>
  </si>
  <si>
    <t>0x1820f68667</t>
  </si>
  <si>
    <t>0x1820f68672</t>
  </si>
  <si>
    <t>0x1820f6867e</t>
  </si>
  <si>
    <t>0x1820f68691</t>
  </si>
  <si>
    <t>0x1820f686a7</t>
  </si>
  <si>
    <t>0x1820f686ad</t>
  </si>
  <si>
    <t>0x18211a5b0c</t>
  </si>
  <si>
    <t>0x18211a5b2a</t>
  </si>
  <si>
    <t>0x18211a5b30</t>
  </si>
  <si>
    <t>0x1821b0a7fb</t>
  </si>
  <si>
    <t>0x1821b0a800</t>
  </si>
  <si>
    <t>0x1821b0a833</t>
  </si>
  <si>
    <t>0x1821b0a838</t>
  </si>
  <si>
    <t>0x1821b0a843</t>
  </si>
  <si>
    <t>0x1821b0a84d</t>
  </si>
  <si>
    <t>0x1821b0a862</t>
  </si>
  <si>
    <t>0x1821b0a877</t>
  </si>
  <si>
    <t>0x1821b0a87e</t>
  </si>
  <si>
    <t>0x18221e56f6</t>
  </si>
  <si>
    <t>0x18221e56fa</t>
  </si>
  <si>
    <t>0x18221e578c</t>
  </si>
  <si>
    <t>LMMGR_PHR_IND param32 0x00000C30</t>
  </si>
  <si>
    <t>0x18221e579c</t>
  </si>
  <si>
    <t>0x18221e57a3</t>
  </si>
  <si>
    <t>0x18221e57e8</t>
  </si>
  <si>
    <t>0x18221e57f7</t>
  </si>
  <si>
    <t>0x18221e57fc</t>
  </si>
  <si>
    <t>0x18221e5d07</t>
  </si>
  <si>
    <t>0x18221e5d77</t>
  </si>
  <si>
    <t>0x18221e5d7d</t>
  </si>
  <si>
    <t>0x182268ad38</t>
  </si>
  <si>
    <t>0x182268ad3e</t>
  </si>
  <si>
    <t>0x182268ad64</t>
  </si>
  <si>
    <t>0x182268ad69</t>
  </si>
  <si>
    <t>0x182268ad74</t>
  </si>
  <si>
    <t>0x182268ad7e</t>
  </si>
  <si>
    <t>0x182268ad94</t>
  </si>
  <si>
    <t>0x182268ada9</t>
  </si>
  <si>
    <t>0x182268adaf</t>
  </si>
  <si>
    <t>0x18231e6310</t>
  </si>
  <si>
    <t>0x18231e6315</t>
  </si>
  <si>
    <t>0x18231e633c</t>
  </si>
  <si>
    <t>0x18231e6342</t>
  </si>
  <si>
    <t>0x18231e634d</t>
  </si>
  <si>
    <t>0x18231e6357</t>
  </si>
  <si>
    <t>0x18231e636b</t>
  </si>
  <si>
    <t>0x18231e6380</t>
  </si>
  <si>
    <t>0x18231e6386</t>
  </si>
  <si>
    <t>0x1823d2c48b</t>
  </si>
  <si>
    <t>0x1823d2c490</t>
  </si>
  <si>
    <t>0x1823d2c4b6</t>
  </si>
  <si>
    <t>0x1823d2c4bb</t>
  </si>
  <si>
    <t>0x1823d2c4c6</t>
  </si>
  <si>
    <t>0x1823d2c4d0</t>
  </si>
  <si>
    <t>0x1823d2c4e4</t>
  </si>
  <si>
    <t>0x1823d2c502</t>
  </si>
  <si>
    <t>0x1823d2c508</t>
  </si>
  <si>
    <t>0x1823de09b5</t>
  </si>
  <si>
    <t>0x1823de09b9</t>
  </si>
  <si>
    <t>0x1823de0a4c</t>
  </si>
  <si>
    <t>0x1823de0a5c</t>
  </si>
  <si>
    <t>0x1823de0a61</t>
  </si>
  <si>
    <t>0x1823de0aa8</t>
  </si>
  <si>
    <t>0x1823de0ab7</t>
  </si>
  <si>
    <t>0x1823de0abc</t>
  </si>
  <si>
    <t>0x1823de0fc7</t>
  </si>
  <si>
    <t>0x1823de102b</t>
  </si>
  <si>
    <t>0x1823de1031</t>
  </si>
  <si>
    <t>0x1823e4deb4</t>
  </si>
  <si>
    <t>0x1823e4deba</t>
  </si>
  <si>
    <t>0x1823e4df4b</t>
  </si>
  <si>
    <t>0x1823e4df5b</t>
  </si>
  <si>
    <t>0x1823e4df60</t>
  </si>
  <si>
    <t>0x1823e4dfa7</t>
  </si>
  <si>
    <t>0x1823e4dfb6</t>
  </si>
  <si>
    <t>0x1823e4dfbb</t>
  </si>
  <si>
    <t>0x1823e4e237</t>
  </si>
  <si>
    <t>0x1823e4e246</t>
  </si>
  <si>
    <t>0x1823e4e24c</t>
  </si>
  <si>
    <t>0x1823e4ee00</t>
  </si>
  <si>
    <t>LMMGR_DATA_IND param32 0x00000010</t>
  </si>
  <si>
    <t>0x1823e4ee13</t>
  </si>
  <si>
    <t>0x1823e4ee32</t>
  </si>
  <si>
    <t>0x1823e4ee39</t>
  </si>
  <si>
    <t>0x1823e4eefd</t>
  </si>
  <si>
    <t>0x1823e4ef03</t>
  </si>
  <si>
    <t>0x1823e510af</t>
  </si>
  <si>
    <t>0x1823e510b4</t>
  </si>
  <si>
    <t>0x1823e510db</t>
  </si>
  <si>
    <t>0x1823e510e0</t>
  </si>
  <si>
    <t>0x1823e510ea</t>
  </si>
  <si>
    <t>0x1823e510f7</t>
  </si>
  <si>
    <t>BUFMGR_GET ownr_Id OID_MACMGR(0x2) subFunc_Id 0x0C block_ptr 0x2FB8</t>
  </si>
  <si>
    <t>0x1823e51110</t>
  </si>
  <si>
    <t>0x1823e51138</t>
  </si>
  <si>
    <t>0x1823e5113e</t>
  </si>
  <si>
    <t>BUFMGR_RELEASE block_ptr 0x853C2FB8</t>
  </si>
  <si>
    <t>0x1823e521f9</t>
  </si>
  <si>
    <t>0x1823e5220b</t>
  </si>
  <si>
    <t>BUFMGR_GET ownr_Id OID_ALINK(0x4) subFunc_Id 0x0C block_ptr 0x2FB8</t>
  </si>
  <si>
    <t>0x1823e52231</t>
  </si>
  <si>
    <t>0x1823e52237</t>
  </si>
  <si>
    <t>0x1823e52242</t>
  </si>
  <si>
    <t>0x1823e5224d</t>
  </si>
  <si>
    <t>BUFMGR_GET ownr_Id OID_MACMGR(0x2) subFunc_Id 0x0C block_ptr 0x33CC</t>
  </si>
  <si>
    <t>0x1823e52265</t>
  </si>
  <si>
    <t>BUFMGR_RELEASE block_ptr 0x29382FB8</t>
  </si>
  <si>
    <t>0x1823e52284</t>
  </si>
  <si>
    <t>0x1823e5228a</t>
  </si>
  <si>
    <t>BUFMGR_RELEASE block_ptr 0x853C33CC</t>
  </si>
  <si>
    <t>0x182431690b</t>
  </si>
  <si>
    <t>0x1824316910</t>
  </si>
  <si>
    <t>0x1824316943</t>
  </si>
  <si>
    <t>0x1824316948</t>
  </si>
  <si>
    <t>0x1824316952</t>
  </si>
  <si>
    <t>0x182431695d</t>
  </si>
  <si>
    <t>0x1824316976</t>
  </si>
  <si>
    <t>0x1824316996</t>
  </si>
  <si>
    <t>0x182431699c</t>
  </si>
  <si>
    <t>0x18246f35f5</t>
  </si>
  <si>
    <t>0x18246f35fb</t>
  </si>
  <si>
    <t>0x18246f3620</t>
  </si>
  <si>
    <t>0x18246f3625</t>
  </si>
  <si>
    <t>0x18246f3630</t>
  </si>
  <si>
    <t>0x18246f363c</t>
  </si>
  <si>
    <t>0x18246f3651</t>
  </si>
  <si>
    <t>0x18246f3666</t>
  </si>
  <si>
    <t>0x18246f366c</t>
  </si>
  <si>
    <t>0x18248a1e72</t>
  </si>
  <si>
    <t>0x18248a1e78</t>
  </si>
  <si>
    <t>0x18248a1ea0</t>
  </si>
  <si>
    <t>0x18248a1ea5</t>
  </si>
  <si>
    <t>0x18248a1eaf</t>
  </si>
  <si>
    <t>0x18248a1eba</t>
  </si>
  <si>
    <t>0x18248a1ecd</t>
  </si>
  <si>
    <t>0x18248a1eef</t>
  </si>
  <si>
    <t>0x18248a1ef5</t>
  </si>
  <si>
    <t>0x1824a32329</t>
  </si>
  <si>
    <t>0x1824a3232d</t>
  </si>
  <si>
    <t>0x1824a323c0</t>
  </si>
  <si>
    <t>0x1824a323d0</t>
  </si>
  <si>
    <t>0x1824a323d5</t>
  </si>
  <si>
    <t>0x1824a3241c</t>
  </si>
  <si>
    <t>0x1824a3242b</t>
  </si>
  <si>
    <t>0x1824a32432</t>
  </si>
  <si>
    <t>0x1824a326ac</t>
  </si>
  <si>
    <t>0x1824a326bb</t>
  </si>
  <si>
    <t>0x1824a326c1</t>
  </si>
  <si>
    <t>0x1824a33275</t>
  </si>
  <si>
    <t>LMMGR_DATA_IND param32 0x00000043</t>
  </si>
  <si>
    <t>0x1824a33292</t>
  </si>
  <si>
    <t>0x1824a33298</t>
  </si>
  <si>
    <t>0x1824ade206</t>
  </si>
  <si>
    <t>0x1824ade225</t>
  </si>
  <si>
    <t>0x1824ade22b</t>
  </si>
  <si>
    <t>0x1824f6f8ed</t>
  </si>
  <si>
    <t>0x1824f6f909</t>
  </si>
  <si>
    <t>0x1824f6f90f</t>
  </si>
  <si>
    <t>0x1824f6febf</t>
  </si>
  <si>
    <t>0x1824f6fec6</t>
  </si>
  <si>
    <t>BUFMGR_GET ownr_Id OID_ALINK(0x4) subFunc_Id 0x0B block_ptr 0x2FB8</t>
  </si>
  <si>
    <t>0x1824f6feec</t>
  </si>
  <si>
    <t>0x1824f6fef0</t>
  </si>
  <si>
    <t>0x1824f6fefd</t>
  </si>
  <si>
    <t>0x1824f6ff04</t>
  </si>
  <si>
    <t>0x1824fa29e0</t>
  </si>
  <si>
    <t>HSM_EVENT_SCH_START evt 0x08,arg 0x3E6 state LMSM_FH(0x2)--&gt;FH_WAIT_CCA(0x1)</t>
  </si>
  <si>
    <t>0x1824fa29e4</t>
  </si>
  <si>
    <t>HSM_EVENT_SCH_START evt 0x08,arg 0x3E6 state LMSM_FH(0x2)--&gt;FH_DO_NOTHING(0x0)</t>
  </si>
  <si>
    <t>0x1824fa29f6</t>
  </si>
  <si>
    <t>HSM_EVENT_SCH_START evt 0x08,arg 0x3E6 state LMSM_TOP(0x0)</t>
  </si>
  <si>
    <t>0x1824fa29fd</t>
  </si>
  <si>
    <t>0x1824fa2a01</t>
  </si>
  <si>
    <t>0x1824fa2a08</t>
  </si>
  <si>
    <t>0x1824fa2a0d</t>
  </si>
  <si>
    <t>0x1824fa2a14</t>
  </si>
  <si>
    <t>0x1824fa3977</t>
  </si>
  <si>
    <t>LMMGR_DATA_CONF param32 0x24FA3062</t>
  </si>
  <si>
    <t>0x1824fa397a</t>
  </si>
  <si>
    <t>0x1824fa39a0</t>
  </si>
  <si>
    <t>0x1824fa39a4</t>
  </si>
  <si>
    <t>0x1824fa39a7</t>
  </si>
  <si>
    <t>LMFS_REMOVE_SCH_ENTRY ownr_Id OID_TXBCON(0xC) sch_id 998(0x3E6)</t>
  </si>
  <si>
    <t>0x1824fa39ad</t>
  </si>
  <si>
    <t>0x1824fa39b9</t>
  </si>
  <si>
    <t>0x1824fa39be</t>
  </si>
  <si>
    <t>0x1824fa39d6</t>
  </si>
  <si>
    <t>0x1824fa39d9</t>
  </si>
  <si>
    <t>LMFS_ADD_SCH_ENTRY param32 0x2C213BAB</t>
  </si>
  <si>
    <t>0x1824fa39e7</t>
  </si>
  <si>
    <t>0x1824fa39ea</t>
  </si>
  <si>
    <t>LMFS_ADD_SCH_EXIT param32 0x0003E701</t>
  </si>
  <si>
    <t>0x1824fa39f1</t>
  </si>
  <si>
    <t>0x1824fa39f6</t>
  </si>
  <si>
    <t>BUFMGR_RELEASE block_ptr 0xC3842FB8</t>
  </si>
  <si>
    <t>0x1824fa3c14</t>
  </si>
  <si>
    <t>0x1824fa3c1a</t>
  </si>
  <si>
    <t>0x1824fa3c20</t>
  </si>
  <si>
    <t>0x1824fa3c2d</t>
  </si>
  <si>
    <t>0x1824fa3c32</t>
  </si>
  <si>
    <t>0x1824fa3f10</t>
  </si>
  <si>
    <t>0x1824fa3f16</t>
  </si>
  <si>
    <t>0x182548c210</t>
  </si>
  <si>
    <t>0x182548c215</t>
  </si>
  <si>
    <t>0x182548c23b</t>
  </si>
  <si>
    <t>0x182548c23f</t>
  </si>
  <si>
    <t>0x182548c24c</t>
  </si>
  <si>
    <t>0x182548c256</t>
  </si>
  <si>
    <t>0x182548c277</t>
  </si>
  <si>
    <t>0x182548c28d</t>
  </si>
  <si>
    <t>0x182548c293</t>
  </si>
  <si>
    <t>0x182601cb17</t>
  </si>
  <si>
    <t>0x182601cb1e</t>
  </si>
  <si>
    <t>0x182601cb44</t>
  </si>
  <si>
    <t>0x182601cb49</t>
  </si>
  <si>
    <t>0x182601cb53</t>
  </si>
  <si>
    <t>0x182601cb6a</t>
  </si>
  <si>
    <t>0x182601cb7d</t>
  </si>
  <si>
    <t>0x182601cb92</t>
  </si>
  <si>
    <t>0x182601cb9a</t>
  </si>
  <si>
    <t>0x1826bfdd85</t>
  </si>
  <si>
    <t>0x1826bfdd8a</t>
  </si>
  <si>
    <t>0x1826bfddb0</t>
  </si>
  <si>
    <t>0x1826bfddb4</t>
  </si>
  <si>
    <t>0x1826bfddcb</t>
  </si>
  <si>
    <t>0x1826bfddd7</t>
  </si>
  <si>
    <t>0x1826bfddeb</t>
  </si>
  <si>
    <t>0x1826bfde00</t>
  </si>
  <si>
    <t>0x1826bfde06</t>
  </si>
  <si>
    <t>0x1827764c5f</t>
  </si>
  <si>
    <t>0x1827764c65</t>
  </si>
  <si>
    <t>0x1827764c99</t>
  </si>
  <si>
    <t>0x1827764c9e</t>
  </si>
  <si>
    <t>0x1827764ca8</t>
  </si>
  <si>
    <t>0x1827764cb3</t>
  </si>
  <si>
    <t>0x1827764cc6</t>
  </si>
  <si>
    <t>0x1827764cdb</t>
  </si>
  <si>
    <t>0x1827764ce1</t>
  </si>
  <si>
    <t>0x18282bb274</t>
  </si>
  <si>
    <t>0x18282bb27a</t>
  </si>
  <si>
    <t>0x18282bb29f</t>
  </si>
  <si>
    <t>0x18282bb2a4</t>
  </si>
  <si>
    <t>0x18282bb2ae</t>
  </si>
  <si>
    <t>0x18282bb2bb</t>
  </si>
  <si>
    <t>0x18282bb2ce</t>
  </si>
  <si>
    <t>0x18282bb2e3</t>
  </si>
  <si>
    <t>0x18282bb2e9</t>
  </si>
  <si>
    <t>0x1828416906</t>
  </si>
  <si>
    <t>0x1828416924</t>
  </si>
  <si>
    <t>0x182841692a</t>
  </si>
  <si>
    <t>0x18285f80b8</t>
  </si>
  <si>
    <t>0x18285f80bd</t>
  </si>
  <si>
    <t>0x18285f8150</t>
  </si>
  <si>
    <t>0x18285f815f</t>
  </si>
  <si>
    <t>0x18285f8165</t>
  </si>
  <si>
    <t>0x18285f81ac</t>
  </si>
  <si>
    <t>0x18285f81ba</t>
  </si>
  <si>
    <t>0x18285f81c2</t>
  </si>
  <si>
    <t>0x18285f86cb</t>
  </si>
  <si>
    <t>0x18285f873b</t>
  </si>
  <si>
    <t>0x18285f8741</t>
  </si>
  <si>
    <t>0x18285f9078</t>
  </si>
  <si>
    <t>0x18285f907d</t>
  </si>
  <si>
    <t>0x18285f9110</t>
  </si>
  <si>
    <t>0x18285f9121</t>
  </si>
  <si>
    <t>0x18285f9126</t>
  </si>
  <si>
    <t>0x18285f916b</t>
  </si>
  <si>
    <t>0x18285f91cf</t>
  </si>
  <si>
    <t>0x18285f91d6</t>
  </si>
  <si>
    <t>0x1828e03d51</t>
  </si>
  <si>
    <t>0x1828e03d59</t>
  </si>
  <si>
    <t>0x1828e03d7e</t>
  </si>
  <si>
    <t>0x1828e03d83</t>
  </si>
  <si>
    <t>0x1828e03d9a</t>
  </si>
  <si>
    <t>0x1828e03da4</t>
  </si>
  <si>
    <t>0x1828e03db7</t>
  </si>
  <si>
    <t>0x1828e03dcd</t>
  </si>
  <si>
    <t>0x1828e03dd5</t>
  </si>
  <si>
    <t>0x18299a90fe</t>
  </si>
  <si>
    <t>0x18299a9103</t>
  </si>
  <si>
    <t>0x18299a912a</t>
  </si>
  <si>
    <t>0x18299a912f</t>
  </si>
  <si>
    <t>0x18299a913a</t>
  </si>
  <si>
    <t>0x18299a9411</t>
  </si>
  <si>
    <t>0x18299a9424</t>
  </si>
  <si>
    <t>0x18299a9439</t>
  </si>
  <si>
    <t>0x18299a943f</t>
  </si>
  <si>
    <t>0x182a5047c5</t>
  </si>
  <si>
    <t>0x182a5047cb</t>
  </si>
  <si>
    <t>0x182a5047f3</t>
  </si>
  <si>
    <t>0x182a5047f7</t>
  </si>
  <si>
    <t>0x182a504802</t>
  </si>
  <si>
    <t>0x182a50480d</t>
  </si>
  <si>
    <t>0x182a50482c</t>
  </si>
  <si>
    <t>0x182a504842</t>
  </si>
  <si>
    <t>0x182a504848</t>
  </si>
  <si>
    <t>0x182b05c9b1</t>
  </si>
  <si>
    <t>0x182b05c9b7</t>
  </si>
  <si>
    <t>0x182b05c9dc</t>
  </si>
  <si>
    <t>0x182b05c9e1</t>
  </si>
  <si>
    <t>0x182b05c9ec</t>
  </si>
  <si>
    <t>0x182b05c9f6</t>
  </si>
  <si>
    <t>0x182b05ca0c</t>
  </si>
  <si>
    <t>0x182b05ca21</t>
  </si>
  <si>
    <t>0x182b05ca27</t>
  </si>
  <si>
    <t>0x182bbc8ee4</t>
  </si>
  <si>
    <t>0x182bbc8ee9</t>
  </si>
  <si>
    <t>0x182bbc8f11</t>
  </si>
  <si>
    <t>0x182bbc8f15</t>
  </si>
  <si>
    <t>0x182bbc8f20</t>
  </si>
  <si>
    <t>0x182bbc8f2b</t>
  </si>
  <si>
    <t>0x182bbc8f3e</t>
  </si>
  <si>
    <t>0x182bbc8f5f</t>
  </si>
  <si>
    <t>0x182bbc8f66</t>
  </si>
  <si>
    <t>0x182bd4f006</t>
  </si>
  <si>
    <t>0x182bd4f025</t>
  </si>
  <si>
    <t>0x182bd4f02b</t>
  </si>
  <si>
    <t>0x182c1e06ed</t>
  </si>
  <si>
    <t>0x182c1e0709</t>
  </si>
  <si>
    <t>0x182c1e070f</t>
  </si>
  <si>
    <t>0x182c1e0c75</t>
  </si>
  <si>
    <t>0x182c1e0c7c</t>
  </si>
  <si>
    <t>0x182c1e0ca1</t>
  </si>
  <si>
    <t>0x182c1e0ca6</t>
  </si>
  <si>
    <t>0x182c1e0cb2</t>
  </si>
  <si>
    <t>0x182c1e0cba</t>
  </si>
  <si>
    <t>0x182c2137ec</t>
  </si>
  <si>
    <t>HSM_EVENT_SCH_START evt 0x08,arg 0x3E7 state LMSM_FH(0x2)--&gt;FH_WAIT_CCA(0x1)</t>
  </si>
  <si>
    <t>0x182c2137f1</t>
  </si>
  <si>
    <t>HSM_EVENT_SCH_START evt 0x08,arg 0x3E7 state LMSM_FH(0x2)--&gt;FH_DO_NOTHING(0x0)</t>
  </si>
  <si>
    <t>0x182c2137f7</t>
  </si>
  <si>
    <t>HSM_EVENT_SCH_START evt 0x08,arg 0x3E7 state LMSM_TOP(0x0)</t>
  </si>
  <si>
    <t>0x182c2137fe</t>
  </si>
  <si>
    <t>0x182c213802</t>
  </si>
  <si>
    <t>0x182c213808</t>
  </si>
  <si>
    <t>0x182c21380d</t>
  </si>
  <si>
    <t>0x182c213814</t>
  </si>
  <si>
    <t>0x182c214777</t>
  </si>
  <si>
    <t>LMMGR_DATA_CONF param32 0x2C213E62</t>
  </si>
  <si>
    <t>0x182c21477a</t>
  </si>
  <si>
    <t>0x182c2147a0</t>
  </si>
  <si>
    <t>0x182c2147a4</t>
  </si>
  <si>
    <t>0x182c2147a7</t>
  </si>
  <si>
    <t>LMFS_REMOVE_SCH_ENTRY ownr_Id OID_TXBCON(0xC) sch_id 999(0x3E7)</t>
  </si>
  <si>
    <t>0x182c2147ad</t>
  </si>
  <si>
    <t>0x182c2147b9</t>
  </si>
  <si>
    <t>0x182c2147be</t>
  </si>
  <si>
    <t>0x182c2147d6</t>
  </si>
  <si>
    <t>0x182c2147d9</t>
  </si>
  <si>
    <t>LMFS_ADD_SCH_ENTRY param32 0x334849AB</t>
  </si>
  <si>
    <t>0x182c2147e6</t>
  </si>
  <si>
    <t>0x182c2147ea</t>
  </si>
  <si>
    <t>LMFS_ADD_SCH_EXIT param32 0x0003E801</t>
  </si>
  <si>
    <t>0x182c2147f1</t>
  </si>
  <si>
    <t>0x182c2147f6</t>
  </si>
  <si>
    <t>0x182c2149c4</t>
  </si>
  <si>
    <t>0x182c2149ca</t>
  </si>
  <si>
    <t>0x182c2149d0</t>
  </si>
  <si>
    <t>0x182c2149de</t>
  </si>
  <si>
    <t>0x182c2149e2</t>
  </si>
  <si>
    <t>0x182c214d16</t>
  </si>
  <si>
    <t>0x182c214d1c</t>
  </si>
  <si>
    <t>0x182c738b13</t>
  </si>
  <si>
    <t>0x182c738b18</t>
  </si>
  <si>
    <t>0x182c738b3e</t>
  </si>
  <si>
    <t>0x182c738b42</t>
  </si>
  <si>
    <t>0x182c738b4f</t>
  </si>
  <si>
    <t>0x182c738b59</t>
  </si>
  <si>
    <t>0x182c738b6d</t>
  </si>
  <si>
    <t>data</t>
  </si>
  <si>
    <t>dataReq2Res DATA</t>
  </si>
  <si>
    <t>Count of dataReq2Res DATA</t>
  </si>
  <si>
    <t>dataReq2Res wo DATA</t>
  </si>
  <si>
    <t>Count of dataReq2Res wo DATA</t>
  </si>
  <si>
    <t>LMMGR_PHR_IND param32 0x000029E0</t>
  </si>
  <si>
    <t>CL_NEXT_CLI rxTime 255ms, txTime 15ms</t>
  </si>
  <si>
    <t>HSM_EVENT_SCH_END evt 0x09,arg 0x00 state LMSM_RXB(0x3)--&gt;RXB_PHR(0x0)</t>
  </si>
  <si>
    <t>LMFS_ADD_SCH_ENTRY param32 0x0D00C738</t>
  </si>
  <si>
    <t>LMFS_ADD_SCH_ENTRY param32 0x0D00CB20</t>
  </si>
  <si>
    <t>CL_END STS_NO_ACK(233,0xE9) duration 6msec</t>
  </si>
  <si>
    <t>PHY_CALLBACKS_CLAIM ptr 0x7301C3E8</t>
  </si>
  <si>
    <t>HSM_EVENT_ENTRY evt 0x00,arg 0x95C0 state LMSM_TOP(0x0)</t>
  </si>
  <si>
    <t>HSM_EVENT_ENTRY evt 0x00,arg 0x95C0 state LMSM_FH(0x2)--&gt;FH_DO_NOTHING(0x0)</t>
  </si>
  <si>
    <t>HSM_EVENT_ENTRY evt 0x00,arg 0x95C0 state LMSM_FH(0x2)--&gt;FH_WAIT_CCA(0x1)</t>
  </si>
  <si>
    <t>BUFMGR_GET ownr_Id OID_FH(0xE) subFunc_Id 0x17 block_ptr 0x4C84</t>
  </si>
  <si>
    <t>HSM_EVENT_ENTRY evt 0x00,arg 0x95D0 state LMSM_TOP(0x0)</t>
  </si>
  <si>
    <t>HSM_EVENT_ENTRY evt 0x00,arg 0x95D0 state LMSM_FH(0x2)--&gt;FH_DO_NOTHING(0x0)</t>
  </si>
  <si>
    <t>HSM_EVENT_ENTRY evt 0x00,arg 0x95D0 state LMSM_FH(0x2)--&gt;FH_WAIT_CCA(0x1)</t>
  </si>
  <si>
    <t>CL_PEER_MAC_ADDR addr=&gt; xx:xx:xx:xx:00:87:50:2f</t>
  </si>
  <si>
    <t>HSM_EVENT_ENTRY evt 0x00,arg 0x96B0 state LMSM_CL(0x5)--&gt;CL_OUTGOING(0x1)</t>
  </si>
  <si>
    <t>CL_PDLL_FLAGS param32 13238(0x000033B6) POLLED | RX_DST | POLL_RXD | DATA_TXD | CLI_TXD | CLI_RXD | TX_ET | SENT_RSSI | RX_DLC_END</t>
  </si>
  <si>
    <t>CL_PDLL_FLAGS param32 12983(0x000032B7) RX_ET | POLLED | RX_DST | POLL_RXD | DATA_TXD | CLI_TXD | TX_ET | SENT_RSSI | RX_DLC_END</t>
  </si>
  <si>
    <t>BUFMGR_GET ownr_Id OID_TXBCON(0xC) subFunc_Id 0x14 block_ptr 0x25B4</t>
  </si>
  <si>
    <t>BUFMGR_RELEASE block_ptr 0xC3CC2FF8</t>
  </si>
  <si>
    <t>BUFMGR_GET ownr_Id OID_RXBCON(0xD) subFunc_Id 0x18 block_ptr 0x25B4</t>
  </si>
  <si>
    <t>BUFMGR_GET ownr_Id OID_ALINK(0x4) subFunc_Id 0x0B block_ptr 0x2BE4</t>
  </si>
  <si>
    <t>BUFMGR_GET ownr_Id OID_RXBCON(0xD) subFunc_Id 0x18 block_ptr 0x255C</t>
  </si>
  <si>
    <t>BUFMGR_GET ownr_Id OID_RXBCON(0xD) subFunc_Id 0x19 block_ptr 0x2BE4</t>
  </si>
  <si>
    <t>BUFMGR_GET ownr_Id OID_MACMGR(0x2) subFunc_Id 0x0C block_ptr 0x255C</t>
  </si>
  <si>
    <t>CL_PDLL_FLAGS param32 13239(0x000033B7) RX_ET | POLLED | RX_DST | POLL_RXD | DATA_TXD | CLI_TXD | CLI_RXD | TX_ET | SENT_RSSI | RX_DLC_END</t>
  </si>
  <si>
    <t>CL_PDLL_FLAGS param32 12982(0x000032B6) POLLED | RX_DST | POLL_RXD | DATA_TXD | CLI_TXD | TX_ET | SENT_RSSI | RX_DLC_END</t>
  </si>
  <si>
    <t>CDF data req to resp</t>
  </si>
  <si>
    <t>CDF dataReq2Res DATA</t>
  </si>
  <si>
    <t>CDF dataReq2Res wo DATA</t>
  </si>
  <si>
    <t>CDF of txPHR - target</t>
  </si>
  <si>
    <t>CDF txEnd to rxStart</t>
  </si>
  <si>
    <t>CDF End to targetTime</t>
  </si>
  <si>
    <t>CDF rxEnd to txTime</t>
  </si>
  <si>
    <t>CDF txCall to targetTime</t>
  </si>
  <si>
    <t>CDF txCall to afterTx</t>
  </si>
  <si>
    <t>CDF rxEnd to txCall</t>
  </si>
  <si>
    <t>CDF rxCall to afterRx</t>
  </si>
  <si>
    <t>HSM_EVENT_ENTRY evt 0x00,arg 0x9640 state LMSM_FH(0x2)--&gt;FH_WAIT_CCA(0x1)</t>
  </si>
  <si>
    <t>BUFMGR_GET ownr_Id OID_TXBCON(0xC) subFunc_Id 0x15 block_ptr 0x260C</t>
  </si>
  <si>
    <t>BUFMGR_GET ownr_Id OID_TXBCON(0xC) subFunc_Id 0x16 block_ptr 0x260C</t>
  </si>
  <si>
    <t>BUFMGR_RELEASE block_ptr 0xC4F8260C</t>
  </si>
  <si>
    <t>0x84)</t>
  </si>
  <si>
    <t>TRACECODEdec</t>
  </si>
  <si>
    <t>TRACECODEhex</t>
  </si>
  <si>
    <t xml:space="preserve">CL_END STS_SUCCESS(0,0x0) </t>
  </si>
  <si>
    <t xml:space="preserve">CL_END STS_NO_ACK(233,0xE9) </t>
  </si>
  <si>
    <t>Count of duration</t>
  </si>
  <si>
    <t>CDF duration</t>
  </si>
  <si>
    <t>CL_OUT_REQ pktId 310(0x136)</t>
  </si>
  <si>
    <t>CL_OUT_REQ pktId 325(0x145)</t>
  </si>
  <si>
    <t>PDF duration</t>
  </si>
  <si>
    <t>PDF data req to resp</t>
  </si>
  <si>
    <t>PDF dataReq2Res DATA</t>
  </si>
  <si>
    <t>PDF dataReq2Res wo DATA</t>
  </si>
  <si>
    <t>PDF txPHR - target</t>
  </si>
  <si>
    <t>PDF txEnd to rxStart</t>
  </si>
  <si>
    <t>PDF rxEnd to targetTime</t>
  </si>
  <si>
    <t>PDF rxEnd to txTime</t>
  </si>
  <si>
    <t>PDF txCall to targetTime</t>
  </si>
  <si>
    <t>PDF txCall to afterTx</t>
  </si>
  <si>
    <t>PDF rxEnd to txCall</t>
  </si>
  <si>
    <t>PDF rxCall to afterRx</t>
  </si>
  <si>
    <t>*STS_NO_INPROGRESS_SERVICE*</t>
  </si>
  <si>
    <t>0x787449f1</t>
  </si>
  <si>
    <t>0x787449f6</t>
  </si>
  <si>
    <t>0x78744a28</t>
  </si>
  <si>
    <t>0x78744a2d</t>
  </si>
  <si>
    <t>0x78744a38</t>
  </si>
  <si>
    <t>0x78744a4a</t>
  </si>
  <si>
    <t>0x78744a67</t>
  </si>
  <si>
    <t>BUFMGR_RELEASE block_ptr 0x2FE82FF8</t>
  </si>
  <si>
    <t>0x78744a7e</t>
  </si>
  <si>
    <t>0x78744a84</t>
  </si>
  <si>
    <t>BUFMGR_RELEASE block_ptr 0x8BEC2BE4</t>
  </si>
  <si>
    <t>0x7875eb96</t>
  </si>
  <si>
    <t>0x7875eb9c</t>
  </si>
  <si>
    <t>0x7875ebc1</t>
  </si>
  <si>
    <t>0x7875ebc8</t>
  </si>
  <si>
    <t>0x7875ebd2</t>
  </si>
  <si>
    <t>0x7875ebe2</t>
  </si>
  <si>
    <t>0x7875ebf7</t>
  </si>
  <si>
    <t>BUFMGR_RELEASE block_ptr 0x2FE82BE4</t>
  </si>
  <si>
    <t>0x7875ec0c</t>
  </si>
  <si>
    <t>0x7875ec12</t>
  </si>
  <si>
    <t>BUFMGR_RELEASE block_ptr 0x8BEC255C</t>
  </si>
  <si>
    <t>0x788351a4</t>
  </si>
  <si>
    <t>0x788351ac</t>
  </si>
  <si>
    <t>0x788351d2</t>
  </si>
  <si>
    <t>0x788351d7</t>
  </si>
  <si>
    <t>0x788351e1</t>
  </si>
  <si>
    <t>0x788351ec</t>
  </si>
  <si>
    <t>0x788351ff</t>
  </si>
  <si>
    <t>0x78835214</t>
  </si>
  <si>
    <t>0x7883521d</t>
  </si>
  <si>
    <t>0x78902478</t>
  </si>
  <si>
    <t>0x7890247d</t>
  </si>
  <si>
    <t>0x789024a3</t>
  </si>
  <si>
    <t>0x789024a8</t>
  </si>
  <si>
    <t>0x789024b3</t>
  </si>
  <si>
    <t>0x789024c4</t>
  </si>
  <si>
    <t>0x789024da</t>
  </si>
  <si>
    <t>0x789024fc</t>
  </si>
  <si>
    <t>0x78902503</t>
  </si>
  <si>
    <t>0x78c746c4</t>
  </si>
  <si>
    <t>0x78c746c9</t>
  </si>
  <si>
    <t>0x78c746ef</t>
  </si>
  <si>
    <t>0x78c746f6</t>
  </si>
  <si>
    <t>0x78c74701</t>
  </si>
  <si>
    <t>0x78c7470b</t>
  </si>
  <si>
    <t>0x78c7471e</t>
  </si>
  <si>
    <t>0x78c74733</t>
  </si>
  <si>
    <t>0x78c74739</t>
  </si>
  <si>
    <t>0x78c90c56</t>
  </si>
  <si>
    <t>0x78c90c5d</t>
  </si>
  <si>
    <t>0x78c90c83</t>
  </si>
  <si>
    <t>0x78c90c88</t>
  </si>
  <si>
    <t>0x78c90c93</t>
  </si>
  <si>
    <t>0x78c90c9b</t>
  </si>
  <si>
    <t>0x78c90ca4</t>
  </si>
  <si>
    <t>0x78c90ca8</t>
  </si>
  <si>
    <t>LMFS_ADD_SCH_ENTRY param32 0x795AD948</t>
  </si>
  <si>
    <t>0x78c90cc6</t>
  </si>
  <si>
    <t>LMFS_ADD_SCH_EXIT param32 0x0091C8AF</t>
  </si>
  <si>
    <t>0x78c90cc9</t>
  </si>
  <si>
    <t>LMFS_ADD_SCH_EXIT param32 0x00017201</t>
  </si>
  <si>
    <t>0x78c90ccf</t>
  </si>
  <si>
    <t>0x78c90cdc</t>
  </si>
  <si>
    <t>BUFMGR_RELEASE block_ptr 0x54742BE4</t>
  </si>
  <si>
    <t>0x78c90cf0</t>
  </si>
  <si>
    <t>0x78c90cf7</t>
  </si>
  <si>
    <t>BUFMGR_RELEASE block_ptr 0x8B44255C</t>
  </si>
  <si>
    <t>0x78c9599f</t>
  </si>
  <si>
    <t>HSM_EVENT_EXIT evt 0x03,arg 0x4944 state LMSM_FH(0x2)--&gt;FH_WAIT_CCA(0x1)</t>
  </si>
  <si>
    <t>0x78c959a5</t>
  </si>
  <si>
    <t>HSM_EVENT_ENTRY evt 0x00,arg 0x9600 state LMSM_FH(0x2)--&gt;FH_WAIT_PHR(0x2)</t>
  </si>
  <si>
    <t>0x78c95a26</t>
  </si>
  <si>
    <t>0x78c95a36</t>
  </si>
  <si>
    <t>HSM_EVENT_EXIT evt 0x03,arg 0x4944 state LMSM_FH(0x2)--&gt;FH_WAIT_PHR(0x2)</t>
  </si>
  <si>
    <t>0x78c95a3c</t>
  </si>
  <si>
    <t>HSM_EVENT_ENTRY evt 0x00,arg 0x9620 state LMSM_FH(0x2)--&gt;FH_WAIT_FC(0x3)</t>
  </si>
  <si>
    <t>0x78c95a82</t>
  </si>
  <si>
    <t>0x78c95a91</t>
  </si>
  <si>
    <t>HSM_EVENT_EXIT evt 0x03,arg 0x4944 state LMSM_FH(0x2)--&gt;FH_WAIT_FC(0x3)</t>
  </si>
  <si>
    <t>0x78c95a97</t>
  </si>
  <si>
    <t>HSM_EVENT_ENTRY evt 0x00,arg 0x9610 state LMSM_FH(0x2)--&gt;FH_WAIT_EDI(0x4)</t>
  </si>
  <si>
    <t>0x78c95d12</t>
  </si>
  <si>
    <t>0x78c95d21</t>
  </si>
  <si>
    <t>HSM_EVENT_EXIT evt 0x03,arg 0x4944 state LMSM_FH(0x2)--&gt;FH_WAIT_EDI(0x4)</t>
  </si>
  <si>
    <t>0x78c95d27</t>
  </si>
  <si>
    <t>HSM_EVENT_ENTRY evt 0x00,arg 0x9630 state LMSM_FH(0x2)--&gt;FH_WAIT_DIND(0x5)</t>
  </si>
  <si>
    <t>0x78c961fd</t>
  </si>
  <si>
    <t>0x78c96211</t>
  </si>
  <si>
    <t>0x78c96231</t>
  </si>
  <si>
    <t>HSM_EVENT_EXIT evt 0x03,arg 0x4944 state LMSM_FH(0x2)--&gt;FH_WAIT_DIND(0x5)</t>
  </si>
  <si>
    <t>0x78c96238</t>
  </si>
  <si>
    <t>0x78c962fc</t>
  </si>
  <si>
    <t>0x78c96302</t>
  </si>
  <si>
    <t>BUFMGR_RELEASE block_ptr 0x8B0C4C84</t>
  </si>
  <si>
    <t>0x795ad588</t>
  </si>
  <si>
    <t>HSM_EVENT_SCH_START evt 0x08,arg 0x172 state LMSM_FH(0x2)--&gt;FH_WAIT_CCA(0x1)</t>
  </si>
  <si>
    <t>0x795ad58d</t>
  </si>
  <si>
    <t>HSM_EVENT_SCH_START evt 0x08,arg 0x172 state LMSM_FH(0x2)--&gt;FH_DO_NOTHING(0x0)</t>
  </si>
  <si>
    <t>0x795ad591</t>
  </si>
  <si>
    <t>HSM_EVENT_SCH_START evt 0x08,arg 0x172 state LMSM_TOP(0x0)</t>
  </si>
  <si>
    <t>0x795ad598</t>
  </si>
  <si>
    <t>0x795ad59e</t>
  </si>
  <si>
    <t>HSM_EVENT_EXIT evt 0x03,arg 0x4944 state LMSM_FH(0x2)--&gt;FH_DO_NOTHING(0x0)</t>
  </si>
  <si>
    <t>0x795ad5a5</t>
  </si>
  <si>
    <t>HSM_EVENT_ENTRY evt 0x00,arg 0x9580 state LMSM_RXB(0x3)--&gt;RXB(0xF)</t>
  </si>
  <si>
    <t>0x795ad5ac</t>
  </si>
  <si>
    <t>0x795ad5b0</t>
  </si>
  <si>
    <t>PHY_CALLBACKS_CLAIM ptr 0x3FFF61E0</t>
  </si>
  <si>
    <t>0x795ad5b5</t>
  </si>
  <si>
    <t>HSM_EVENT_ENTRY evt 0x00,arg 0x9580 state LMSM_RXB(0x3)--&gt;RXB_PHR(0x0)</t>
  </si>
  <si>
    <t>0x795aea2b</t>
  </si>
  <si>
    <t>0x795aea30</t>
  </si>
  <si>
    <t>0x795aea36</t>
  </si>
  <si>
    <t>0x795aea3a</t>
  </si>
  <si>
    <t>LMFS_REMOVE_SCH_ENTRY ownr_Id OID_RXBCON(0xD) sch_id 370(0x172)</t>
  </si>
  <si>
    <t>0x795aea3e</t>
  </si>
  <si>
    <t>0x795aea4d</t>
  </si>
  <si>
    <t>HSM_EVENT_EXIT evt 0x03,arg 0x4944 state LMSM_RXB(0x3)--&gt;RXB_PHR(0x0)</t>
  </si>
  <si>
    <t>0x795aea5f</t>
  </si>
  <si>
    <t>HSM_EVENT_EXIT evt 0x03,arg 0x4944 state LMSM_RXB(0x3)--&gt;RXB(0xF)</t>
  </si>
  <si>
    <t>0x795aea6b</t>
  </si>
  <si>
    <t>0x795aea70</t>
  </si>
  <si>
    <t>BUFMGR_RELEASE block_ptr 0x62E84C84</t>
  </si>
  <si>
    <t>0x795aea78</t>
  </si>
  <si>
    <t>0x795aea87</t>
  </si>
  <si>
    <t>0x795aea8d</t>
  </si>
  <si>
    <t>0x795aea9a</t>
  </si>
  <si>
    <t>0x795aea9f</t>
  </si>
  <si>
    <t>0x795aeb4f</t>
  </si>
  <si>
    <t>0x795aeb55</t>
  </si>
  <si>
    <t>BUFMGR_RELEASE block_ptr 0x8B442BE4</t>
  </si>
  <si>
    <t>0x797e57c7</t>
  </si>
  <si>
    <t>0x797e57cd</t>
  </si>
  <si>
    <t>0x797e57f2</t>
  </si>
  <si>
    <t>0x797e57f7</t>
  </si>
  <si>
    <t>0x797e5802</t>
  </si>
  <si>
    <t>0x797e580c</t>
  </si>
  <si>
    <t>0x797e581f</t>
  </si>
  <si>
    <t>0x797e5838</t>
  </si>
  <si>
    <t>0x797e583e</t>
  </si>
  <si>
    <t>0x7a1a5475</t>
  </si>
  <si>
    <t>0x7a1a5493</t>
  </si>
  <si>
    <t>0x7a1a5499</t>
  </si>
  <si>
    <t>0x7a35e7a0</t>
  </si>
  <si>
    <t>0x7a35e7a7</t>
  </si>
  <si>
    <t>0x7a35e7cd</t>
  </si>
  <si>
    <t>0x7a35e7d2</t>
  </si>
  <si>
    <t>0x7a35e7dc</t>
  </si>
  <si>
    <t>0x7a35e7e6</t>
  </si>
  <si>
    <t>0x7a35e7fa</t>
  </si>
  <si>
    <t>0x7a35e80f</t>
  </si>
  <si>
    <t>0x7a35e818</t>
  </si>
  <si>
    <t>0x7a37cbd2</t>
  </si>
  <si>
    <t>0x7a37cbd7</t>
  </si>
  <si>
    <t>0x7a37cc6a</t>
  </si>
  <si>
    <t>0x7a37cc79</t>
  </si>
  <si>
    <t>0x7a37cc7f</t>
  </si>
  <si>
    <t>0x7a37ccc6</t>
  </si>
  <si>
    <t>0x7a37ccd6</t>
  </si>
  <si>
    <t>0x7a37ccdc</t>
  </si>
  <si>
    <t>0x7a37d1e5</t>
  </si>
  <si>
    <t>0x7a37d1f3</t>
  </si>
  <si>
    <t>0x7a37d1f6</t>
  </si>
  <si>
    <t>0x7a37d1fa</t>
  </si>
  <si>
    <t>0x7a37d1fd</t>
  </si>
  <si>
    <t>0x7a37d20d</t>
  </si>
  <si>
    <t>0x7a37d217</t>
  </si>
  <si>
    <t>LMFS_ADD_SCH_EXIT param32 0x00017301</t>
  </si>
  <si>
    <t>0x7a37d21a</t>
  </si>
  <si>
    <t>0x7a37d21f</t>
  </si>
  <si>
    <t>0x7a37d240</t>
  </si>
  <si>
    <t>0x7a37d246</t>
  </si>
  <si>
    <t>0x7a37d251</t>
  </si>
  <si>
    <t>0x7a37d257</t>
  </si>
  <si>
    <t>CL_START STS_SUCCESS(0,0x0) CL Id 283</t>
  </si>
  <si>
    <t>0x7a37d25e</t>
  </si>
  <si>
    <t>0x7a37d264</t>
  </si>
  <si>
    <t>HSM_EVENT_ENTRY evt 0x00,arg 0x9630 state LMSM_FH(0x2)--&gt;FH_DO_NOTHING(0x0)</t>
  </si>
  <si>
    <t>0x7a37d275</t>
  </si>
  <si>
    <t>HSM_EVENT_SCH_START evt 0x08,arg 0x173 state LMSM_FH(0x2)--&gt;FH_DO_NOTHING(0x0)</t>
  </si>
  <si>
    <t>0x7a37d28e</t>
  </si>
  <si>
    <t>0x7a37d291</t>
  </si>
  <si>
    <t>HSM_EVENT_SCH_START evt 0x08,arg 0x173 state LMSM_TOP(0x0)</t>
  </si>
  <si>
    <t>0x7a37d297</t>
  </si>
  <si>
    <t>0x7a37d29d</t>
  </si>
  <si>
    <t>0x7a37d2a3</t>
  </si>
  <si>
    <t>HSM_EVENT_ENTRY evt 0x00,arg 0x9580 state LMSM_CL(0x5)--&gt;CL(0xF)</t>
  </si>
  <si>
    <t>0x7a37d2a7</t>
  </si>
  <si>
    <t>CL_NEW CL Id 283 (0x11B) duration 400msec</t>
  </si>
  <si>
    <t>0x7a37d2ac</t>
  </si>
  <si>
    <t>HSM_EVENT_ENTRY evt 0x00,arg 0x9580 state LMSM_CL(0x5)--&gt;CL_INCOMING(0x0)</t>
  </si>
  <si>
    <t>0x7a37d2b6</t>
  </si>
  <si>
    <t>0x7a37d2bf</t>
  </si>
  <si>
    <t>0x7a37d2c2</t>
  </si>
  <si>
    <t>CL_DATA_REQ STS_SUCCESS(0,0x0) CL Id 283</t>
  </si>
  <si>
    <t>0x7a37d2f4</t>
  </si>
  <si>
    <t>0x7a37d2f9</t>
  </si>
  <si>
    <t>BUFMGR_RELEASE block_ptr 0x8AD4255C</t>
  </si>
  <si>
    <t>0x7a37d3ea</t>
  </si>
  <si>
    <t>0x7a37d3ef</t>
  </si>
  <si>
    <t>BUFMGR_RELEASE block_ptr 0x8AD4260C</t>
  </si>
  <si>
    <t>0x7a37d487</t>
  </si>
  <si>
    <t>0x7a37d48c</t>
  </si>
  <si>
    <t>0x7a37d4a3</t>
  </si>
  <si>
    <t>0x7a37d4c0</t>
  </si>
  <si>
    <t>CL_DEBUG param32 2050479184(0x7A37D450)</t>
  </si>
  <si>
    <t>0x7a37d4c5</t>
  </si>
  <si>
    <t>CL_NEXT_RX_TX nextTime 2050480184(0x7A37D838)</t>
  </si>
  <si>
    <t>0x7a37d4c9</t>
  </si>
  <si>
    <t>0x7a37d4cd</t>
  </si>
  <si>
    <t>0x7a37d4d9</t>
  </si>
  <si>
    <t>0x7a37d4e5</t>
  </si>
  <si>
    <t>0x7a37d4ea</t>
  </si>
  <si>
    <t>0x7a37d4f6</t>
  </si>
  <si>
    <t>0x7a37d509</t>
  </si>
  <si>
    <t>0x7a37d512</t>
  </si>
  <si>
    <t>HSM_EVENT_EXIT evt 0x03,arg 0x4944 state LMSM_CL(0x5)--&gt;CL_INCOMING(0x0)</t>
  </si>
  <si>
    <t>0x7a37d519</t>
  </si>
  <si>
    <t>HSM_EVENT_ENTRY evt 0x00,arg 0x9690 state LMSM_CL(0x5)--&gt;CL_OUTGOING(0x1)</t>
  </si>
  <si>
    <t>0x7a37d52e</t>
  </si>
  <si>
    <t>CL_DEBUG param32 2050480184(0x7A37D838)</t>
  </si>
  <si>
    <t>0x7a37d84a</t>
  </si>
  <si>
    <t>0x7a37d851</t>
  </si>
  <si>
    <t>0x7a37d858</t>
  </si>
  <si>
    <t>0x7a37d85c</t>
  </si>
  <si>
    <t>BUFMGR_RELEASE block_ptr 0x547464AC</t>
  </si>
  <si>
    <t>0x7a37d887</t>
  </si>
  <si>
    <t>0x7a37d88d</t>
  </si>
  <si>
    <t>BUFMGR_RELEASE block_ptr 0x8B0C5898</t>
  </si>
  <si>
    <t>0x7a37e1d5</t>
  </si>
  <si>
    <t>LMMGR_DATA_CONF param32 0x7A37DAF0</t>
  </si>
  <si>
    <t>0x7a37e1d8</t>
  </si>
  <si>
    <t>LMMGR_DATA_CONF param32 0x00000000</t>
  </si>
  <si>
    <t>0x7a37e226</t>
  </si>
  <si>
    <t>CL_DEBUG param32 2050482564(0x7A37E184)</t>
  </si>
  <si>
    <t>0x7a37e237</t>
  </si>
  <si>
    <t>0x7a37e23b</t>
  </si>
  <si>
    <t>0x7a37e243</t>
  </si>
  <si>
    <t>HSM_EVENT_EXIT evt 0x03,arg 0x4944 state LMSM_CL(0x5)--&gt;CL_OUTGOING(0x1)</t>
  </si>
  <si>
    <t>0x7a37e24a</t>
  </si>
  <si>
    <t>HSM_EVENT_ENTRY evt 0x00,arg 0x96A0 state LMSM_CL(0x5)--&gt;CL_WFR(0x2)</t>
  </si>
  <si>
    <t>0x7a37e24f</t>
  </si>
  <si>
    <t>HSM_EVENT_ENTRY evt 0x00,arg 0x96A0 state LMSM_CL(0x5)--&gt;CL_WFR_TX2RX(0xA)</t>
  </si>
  <si>
    <t>0x7a37e25b</t>
  </si>
  <si>
    <t>CL_NEXT_RX_TX nextTime 2050483073(0x7A37E381)</t>
  </si>
  <si>
    <t>0x7a37e390</t>
  </si>
  <si>
    <t>HSM_EVENT_EXIT evt 0x03,arg 0x4944 state LMSM_CL(0x5)--&gt;CL_WFR_TX2RX(0xA)</t>
  </si>
  <si>
    <t>0x7a37e398</t>
  </si>
  <si>
    <t>HSM_EVENT_ENTRY evt 0x00,arg 0x96C0 state LMSM_CL(0x5)--&gt;CL_WFR_PHR(0xB)</t>
  </si>
  <si>
    <t>0x7a37e3a5</t>
  </si>
  <si>
    <t>0x7a37e42c</t>
  </si>
  <si>
    <t>0x7a37e9a1</t>
  </si>
  <si>
    <t>LMMGR_PHR_IND param32 0x00003160</t>
  </si>
  <si>
    <t>0x7a37e9b2</t>
  </si>
  <si>
    <t>HSM_EVENT_EXIT evt 0x03,arg 0x4944 state LMSM_CL(0x5)--&gt;CL_WFR_PHR(0xB)</t>
  </si>
  <si>
    <t>0x7a37e9b7</t>
  </si>
  <si>
    <t>HSM_EVENT_ENTRY evt 0x00,arg 0x96D0 state LMSM_CL(0x5)--&gt;CL_WFR_FCTRL(0xC)</t>
  </si>
  <si>
    <t>0x7a37e9fd</t>
  </si>
  <si>
    <t>0x7a37ea0e</t>
  </si>
  <si>
    <t>HSM_EVENT_EXIT evt 0x03,arg 0x4944 state LMSM_CL(0x5)--&gt;CL_WFR_FCTRL(0xC)</t>
  </si>
  <si>
    <t>0x7a37ea14</t>
  </si>
  <si>
    <t>HSM_EVENT_ENTRY evt 0x00,arg 0x96E0 state LMSM_CL(0x5)--&gt;CL_WFR_EDI(0xD)</t>
  </si>
  <si>
    <t>0x7a37ec8d</t>
  </si>
  <si>
    <t>0x7a37ec9c</t>
  </si>
  <si>
    <t>HSM_EVENT_EXIT evt 0x03,arg 0x4944 state LMSM_CL(0x5)--&gt;CL_WFR_EDI(0xD)</t>
  </si>
  <si>
    <t>0x7a37eca2</t>
  </si>
  <si>
    <t>HSM_EVENT_ENTRY evt 0x00,arg 0x96F0 state LMSM_CL(0x5)--&gt;CL_WFR_DIND(0xE)</t>
  </si>
  <si>
    <t>0x7a37eca8</t>
  </si>
  <si>
    <t>0x7a37ecb2</t>
  </si>
  <si>
    <t>0x7a37ecb7</t>
  </si>
  <si>
    <t>0x7a37ece6</t>
  </si>
  <si>
    <t>0x7a37eceb</t>
  </si>
  <si>
    <t>0x7a37ee21</t>
  </si>
  <si>
    <t>0x7a37ee26</t>
  </si>
  <si>
    <t>0x7a37ee7e</t>
  </si>
  <si>
    <t>0x7a37ee82</t>
  </si>
  <si>
    <t>0x7a37ee8e</t>
  </si>
  <si>
    <t>0x7a37ee9a</t>
  </si>
  <si>
    <t>0x7a37ee9f</t>
  </si>
  <si>
    <t>0x7a37eea3</t>
  </si>
  <si>
    <t>BUFMGR_RELEASE block_ptr 0x54745898</t>
  </si>
  <si>
    <t>0x7a381a17</t>
  </si>
  <si>
    <t>0x7a381a32</t>
  </si>
  <si>
    <t>CL_DEBUG param32 2050496983(0x7A3819D7)</t>
  </si>
  <si>
    <t>0x7a381a36</t>
  </si>
  <si>
    <t>CL_NEXT_RX_TX nextTime 2050497983(0x7A381DBF)</t>
  </si>
  <si>
    <t>0x7a381a3b</t>
  </si>
  <si>
    <t>CL_PDLL_FLAGS param32 8663(0x000021D7) RX_ET | POLLED | RX_DST | POLL_RXD | DATA_RXD | CLI_TXD | CLI_RXD | RX_DLC_END</t>
  </si>
  <si>
    <t>0x7a381a3f</t>
  </si>
  <si>
    <t>0x7a381a45</t>
  </si>
  <si>
    <t xml:space="preserve">CL_SEQ_CTRL RX_SUCCESS SeqNum 124(0x7C) frag 0   </t>
  </si>
  <si>
    <t>0x7a381a4b</t>
  </si>
  <si>
    <t>0x7a381a62</t>
  </si>
  <si>
    <t>0x7a381a6c</t>
  </si>
  <si>
    <t>HSM_EVENT_EXIT evt 0x03,arg 0x4944 state LMSM_CL(0x5)--&gt;CL_WFR_DIND(0xE)</t>
  </si>
  <si>
    <t>0x7a381a71</t>
  </si>
  <si>
    <t>HSM_EVENT_EXIT evt 0x03,arg 0x4944 state LMSM_CL(0x5)--&gt;CL_WFR(0x2)</t>
  </si>
  <si>
    <t>0x7a381a84</t>
  </si>
  <si>
    <t>0x7a381a9c</t>
  </si>
  <si>
    <t>CL_DEBUG param32 2050497983(0x7A381DBF)</t>
  </si>
  <si>
    <t>0x7a381dd0</t>
  </si>
  <si>
    <t>0x7a381dfa</t>
  </si>
  <si>
    <t>0x7a381dff</t>
  </si>
  <si>
    <t>0x7a3827fb</t>
  </si>
  <si>
    <t>LMMGR_DATA_CONF param32 0x7A382076</t>
  </si>
  <si>
    <t>0x7a3827fe</t>
  </si>
  <si>
    <t>0x7a382859</t>
  </si>
  <si>
    <t>CL_DEBUG param32 2050500519(0x7A3827A7)</t>
  </si>
  <si>
    <t>0x7a38285d</t>
  </si>
  <si>
    <t>CL_PDLL_FLAGS param32 13143(0x00003357) RX_ET | POLLED | RX_DST | POLL_RXD | DATA_RXD | CLI_RXD | TX_ET | SENT_RSSI | RX_DLC_END</t>
  </si>
  <si>
    <t>0x7a382861</t>
  </si>
  <si>
    <t>0x7a382869</t>
  </si>
  <si>
    <t>0x7a38286e</t>
  </si>
  <si>
    <t>0x7a382873</t>
  </si>
  <si>
    <t>0x7a382877</t>
  </si>
  <si>
    <t>LMFS_REMOVE_SCH_ENTRY ownr_Id OID_CL(0x11) sch_id 371(0x173)</t>
  </si>
  <si>
    <t>0x7a38287d</t>
  </si>
  <si>
    <t>0x7a38288c</t>
  </si>
  <si>
    <t>0x7a382892</t>
  </si>
  <si>
    <t>HSM_EVENT_EXIT evt 0x03,arg 0x4944 state LMSM_CL(0x5)--&gt;CL(0xF)</t>
  </si>
  <si>
    <t>0x7a382898</t>
  </si>
  <si>
    <t>0x7a38289c</t>
  </si>
  <si>
    <t>0x7a3828a6</t>
  </si>
  <si>
    <t>0x7a3828b3</t>
  </si>
  <si>
    <t>0x7a3828bb</t>
  </si>
  <si>
    <t>0x7a3828c6</t>
  </si>
  <si>
    <t>0x7a3828c9</t>
  </si>
  <si>
    <t>CL_END STS_SUCCESS(0,0x0) duration 22msec</t>
  </si>
  <si>
    <t>0x7a382de6</t>
  </si>
  <si>
    <t>0x7a382dec</t>
  </si>
  <si>
    <t>0x7a382df9</t>
  </si>
  <si>
    <t>0x7a382dfe</t>
  </si>
  <si>
    <t>0x7a382eac</t>
  </si>
  <si>
    <t>0x7a382ec0</t>
  </si>
  <si>
    <t>BUFMGR_RELEASE block_ptr 0x8B44260C</t>
  </si>
  <si>
    <t>0x7a382f21</t>
  </si>
  <si>
    <t>0x7a382f27</t>
  </si>
  <si>
    <t>0x7a389546</t>
  </si>
  <si>
    <t>0x7a38954a</t>
  </si>
  <si>
    <t>0x7a3895d1</t>
  </si>
  <si>
    <t>0x7a3895e1</t>
  </si>
  <si>
    <t>0x7a3895e8</t>
  </si>
  <si>
    <t>0x7a38962d</t>
  </si>
  <si>
    <t>0x7a38963c</t>
  </si>
  <si>
    <t>0x7a389641</t>
  </si>
  <si>
    <t>0x7a389b4c</t>
  </si>
  <si>
    <t>0x7a389b5a</t>
  </si>
  <si>
    <t>0x7a389b5e</t>
  </si>
  <si>
    <t>0x7a389b63</t>
  </si>
  <si>
    <t>0x7a389b66</t>
  </si>
  <si>
    <t>0x7a389b75</t>
  </si>
  <si>
    <t>0x7a389b7e</t>
  </si>
  <si>
    <t>LMFS_ADD_SCH_EXIT param32 0x00017401</t>
  </si>
  <si>
    <t>0x7a389b82</t>
  </si>
  <si>
    <t>0x7a389b87</t>
  </si>
  <si>
    <t>0x7a389ba8</t>
  </si>
  <si>
    <t>0x7a389bb0</t>
  </si>
  <si>
    <t>0x7a389bba</t>
  </si>
  <si>
    <t>0x7a389bbe</t>
  </si>
  <si>
    <t>CL_START STS_SUCCESS(0,0x0) CL Id 284</t>
  </si>
  <si>
    <t>0x7a389bc6</t>
  </si>
  <si>
    <t>0x7a389bcb</t>
  </si>
  <si>
    <t>0x7a389bdd</t>
  </si>
  <si>
    <t>HSM_EVENT_SCH_START evt 0x08,arg 0x174 state LMSM_FH(0x2)--&gt;FH_DO_NOTHING(0x0)</t>
  </si>
  <si>
    <t>0x7a389bf6</t>
  </si>
  <si>
    <t>0x7a389bfb</t>
  </si>
  <si>
    <t>HSM_EVENT_SCH_START evt 0x08,arg 0x174 state LMSM_TOP(0x0)</t>
  </si>
  <si>
    <t>0x7a389c01</t>
  </si>
  <si>
    <t>0x7a389c05</t>
  </si>
  <si>
    <t>0x7a389c0b</t>
  </si>
  <si>
    <t>0x7a389c0f</t>
  </si>
  <si>
    <t>CL_NEW CL Id 284 (0x11C) duration 400msec</t>
  </si>
  <si>
    <t>0x7a389c14</t>
  </si>
  <si>
    <t>0x7a389c1e</t>
  </si>
  <si>
    <t>0x7a389c29</t>
  </si>
  <si>
    <t>0x7a389c2c</t>
  </si>
  <si>
    <t>CL_DATA_REQ STS_SUCCESS(0,0x0) CL Id 284</t>
  </si>
  <si>
    <t>0x7a389c5c</t>
  </si>
  <si>
    <t>0x7a389c61</t>
  </si>
  <si>
    <t>0x7a389d51</t>
  </si>
  <si>
    <t>0x7a389d57</t>
  </si>
  <si>
    <t>0x7a389df8</t>
  </si>
  <si>
    <t>0x7a389e21</t>
  </si>
  <si>
    <t>0x7a38e382</t>
  </si>
  <si>
    <t>0x7a38e39e</t>
  </si>
  <si>
    <t>CL_DEBUG param32 2050548546(0x7A38E342)</t>
  </si>
  <si>
    <t>0x7a38e3a2</t>
  </si>
  <si>
    <t>CL_NEXT_RX_TX nextTime 2050549546(0x7A38E72A)</t>
  </si>
  <si>
    <t>0x7a38e3a5</t>
  </si>
  <si>
    <t>0x7a38e3a9</t>
  </si>
  <si>
    <t>0x7a38e3af</t>
  </si>
  <si>
    <t xml:space="preserve">CL_SEQ_CTRL RX_SUCCESS SeqNum 125(0x7D) frag 0   </t>
  </si>
  <si>
    <t>0x7a38e3b6</t>
  </si>
  <si>
    <t>0x7a38e3cc</t>
  </si>
  <si>
    <t>0x7a38e3d8</t>
  </si>
  <si>
    <t>0x7a38e3de</t>
  </si>
  <si>
    <t>0x7a38e3ef</t>
  </si>
  <si>
    <t>0x7a38e407</t>
  </si>
  <si>
    <t>CL_DEBUG param32 2050549546(0x7A38E72A)</t>
  </si>
  <si>
    <t>0x7a38e73c</t>
  </si>
  <si>
    <t>0x7a38e765</t>
  </si>
  <si>
    <t>0x7a38e76b</t>
  </si>
  <si>
    <t>BUFMGR_RELEASE block_ptr 0x8B0C64AC</t>
  </si>
  <si>
    <t>0x7a38f167</t>
  </si>
  <si>
    <t>LMMGR_DATA_CONF param32 0x7A38E9E4</t>
  </si>
  <si>
    <t>0x7a38f16a</t>
  </si>
  <si>
    <t>0x7a38f1b8</t>
  </si>
  <si>
    <t>CL_DEBUG param32 2050552083(0x7A38F113)</t>
  </si>
  <si>
    <t>0x7a38f1bb</t>
  </si>
  <si>
    <t>0x7a38f1bf</t>
  </si>
  <si>
    <t>0x7a38f1c7</t>
  </si>
  <si>
    <t>0x7a38f1cc</t>
  </si>
  <si>
    <t>0x7a38f1d2</t>
  </si>
  <si>
    <t>0x7a38f1e3</t>
  </si>
  <si>
    <t>LMFS_REMOVE_SCH_ENTRY ownr_Id OID_CL(0x11) sch_id 372(0x174)</t>
  </si>
  <si>
    <t>0x7a38f1e8</t>
  </si>
  <si>
    <t>0x7a38f1f7</t>
  </si>
  <si>
    <t>0x7a38f1fd</t>
  </si>
  <si>
    <t>0x7a38f203</t>
  </si>
  <si>
    <t>0x7a38f207</t>
  </si>
  <si>
    <t>0x7a38f213</t>
  </si>
  <si>
    <t>0x7a38f21f</t>
  </si>
  <si>
    <t>0x7a38f225</t>
  </si>
  <si>
    <t>0x7a38f230</t>
  </si>
  <si>
    <t>0x7a38f234</t>
  </si>
  <si>
    <t>0x7a38f751</t>
  </si>
  <si>
    <t>0x7a38f757</t>
  </si>
  <si>
    <t>0x7a38f764</t>
  </si>
  <si>
    <t>0x7a38f76c</t>
  </si>
  <si>
    <t>0x7a38f819</t>
  </si>
  <si>
    <t>0x7a38f81f</t>
  </si>
  <si>
    <t>0x7a38f88d</t>
  </si>
  <si>
    <t>0x7a38f894</t>
  </si>
  <si>
    <t>0x7a38f96c</t>
  </si>
  <si>
    <t>0x7a38f972</t>
  </si>
  <si>
    <t>0x7a38f9cf</t>
  </si>
  <si>
    <t>0x7a38f9d4</t>
  </si>
  <si>
    <t>0x7a38f9e0</t>
  </si>
  <si>
    <t>0x7a38f9e8</t>
  </si>
  <si>
    <t>0x7a38f9ed</t>
  </si>
  <si>
    <t>CL_OUT_REQ pktId 304(0x130)</t>
  </si>
  <si>
    <t>0x7a38f9f1</t>
  </si>
  <si>
    <t>0x7a38fa0e</t>
  </si>
  <si>
    <t>0x7a38fa13</t>
  </si>
  <si>
    <t>LMFS_ADD_SCH_ENTRY param32 0x7A3901E9</t>
  </si>
  <si>
    <t>0x7a38fa23</t>
  </si>
  <si>
    <t>0x7a38fa27</t>
  </si>
  <si>
    <t>LMFS_ADD_SCH_EXIT param32 0x00017501</t>
  </si>
  <si>
    <t>0x7a38fa2b</t>
  </si>
  <si>
    <t>0x7a38fa31</t>
  </si>
  <si>
    <t>0x7a38fa4b</t>
  </si>
  <si>
    <t>0x7a38fa51</t>
  </si>
  <si>
    <t>0x7a38fa56</t>
  </si>
  <si>
    <t>CL_OUT_CNF STS_SUCCESS(0,0x0) CL Id 285</t>
  </si>
  <si>
    <t>0x7a38fa69</t>
  </si>
  <si>
    <t>0x7a38fa6f</t>
  </si>
  <si>
    <t>0x7a38fe1d</t>
  </si>
  <si>
    <t>HSM_EVENT_SCH_START evt 0x08,arg 0x175 state LMSM_FH(0x2)--&gt;FH_WAIT_CCA(0x1)</t>
  </si>
  <si>
    <t>0x7a38fe22</t>
  </si>
  <si>
    <t>HSM_EVENT_SCH_START evt 0x08,arg 0x175 state LMSM_FH(0x2)--&gt;FH_DO_NOTHING(0x0)</t>
  </si>
  <si>
    <t>0x7a38fe26</t>
  </si>
  <si>
    <t>HSM_EVENT_SCH_START evt 0x08,arg 0x175 state LMSM_TOP(0x0)</t>
  </si>
  <si>
    <t>0x7a38fe2d</t>
  </si>
  <si>
    <t>0x7a38fe33</t>
  </si>
  <si>
    <t>0x7a38fe39</t>
  </si>
  <si>
    <t>0x7a38fe4c</t>
  </si>
  <si>
    <t>0x7a38fe51</t>
  </si>
  <si>
    <t>0x7a38fe57</t>
  </si>
  <si>
    <t>CL_NEW CL Id 285 (0x11D) duration 400msec</t>
  </si>
  <si>
    <t>0x7a38fe66</t>
  </si>
  <si>
    <t>HSM_EVENT_ENTRY evt 0x00,arg 0x9580 state LMSM_CL(0x5)--&gt;CL_OUTGOING(0x1)</t>
  </si>
  <si>
    <t>0x7a38fe7c</t>
  </si>
  <si>
    <t>CL_DEBUG param32 2050556393(0x7A3901E9)</t>
  </si>
  <si>
    <t>0x7a3901fa</t>
  </si>
  <si>
    <t>0x7a390e05</t>
  </si>
  <si>
    <t>LMMGR_DATA_CONF param32 0x7A39049F</t>
  </si>
  <si>
    <t>0x7a390e08</t>
  </si>
  <si>
    <t>0x7a390e59</t>
  </si>
  <si>
    <t>CL_DEBUG param32 2050559411(0x7A390DB3)</t>
  </si>
  <si>
    <t>0x7a390e5d</t>
  </si>
  <si>
    <t>0x7a390e60</t>
  </si>
  <si>
    <t>CL_NEXT_CLI rxTime 255ms, txTime 10ms</t>
  </si>
  <si>
    <t>0x7a390e68</t>
  </si>
  <si>
    <t>0x7a390e71</t>
  </si>
  <si>
    <t>0x7a390e76</t>
  </si>
  <si>
    <t>0x7a390e82</t>
  </si>
  <si>
    <t>CL_NEXT_RX_TX nextTime 2050559919(0x7A390FAF)</t>
  </si>
  <si>
    <t>0x7a390fbd</t>
  </si>
  <si>
    <t>0x7a390fc4</t>
  </si>
  <si>
    <t>0x7a390fd1</t>
  </si>
  <si>
    <t>0x7a391064</t>
  </si>
  <si>
    <t>0x7a3915c8</t>
  </si>
  <si>
    <t>0x7a3915d9</t>
  </si>
  <si>
    <t>0x7a3915df</t>
  </si>
  <si>
    <t>0x7a391624</t>
  </si>
  <si>
    <t>0x7a391633</t>
  </si>
  <si>
    <t>0x7a391639</t>
  </si>
  <si>
    <t>0x7a3918b4</t>
  </si>
  <si>
    <t>0x7a3918c6</t>
  </si>
  <si>
    <t>0x7a3918cb</t>
  </si>
  <si>
    <t>0x7a3918d3</t>
  </si>
  <si>
    <t>0x7a3918dd</t>
  </si>
  <si>
    <t>0x7a3918e0</t>
  </si>
  <si>
    <t>CL_DATA_REQ STS_SUCCESS(0,0x0) CL Id 285</t>
  </si>
  <si>
    <t>0x7a39190f</t>
  </si>
  <si>
    <t>0x7a391914</t>
  </si>
  <si>
    <t>0x7a3919d5</t>
  </si>
  <si>
    <t>0x7a3919da</t>
  </si>
  <si>
    <t>0x7a391a32</t>
  </si>
  <si>
    <t>0x7a391a36</t>
  </si>
  <si>
    <t>0x7a391a44</t>
  </si>
  <si>
    <t>0x7a391a5c</t>
  </si>
  <si>
    <t>0x7a391a63</t>
  </si>
  <si>
    <t>0x7a391b6f</t>
  </si>
  <si>
    <t>0x7a391b86</t>
  </si>
  <si>
    <t>CL_DEBUG param32 2050562863(0x7A391B2F)</t>
  </si>
  <si>
    <t>0x7a391b8a</t>
  </si>
  <si>
    <t>CL_NEXT_RX_TX nextTime 2050563863(0x7A391F17)</t>
  </si>
  <si>
    <t>0x7a391b8e</t>
  </si>
  <si>
    <t>0x7a391b91</t>
  </si>
  <si>
    <t>0x7a391ba8</t>
  </si>
  <si>
    <t>0x7a391bcb</t>
  </si>
  <si>
    <t>0x7a391bd6</t>
  </si>
  <si>
    <t>0x7a391bdc</t>
  </si>
  <si>
    <t>0x7a391bee</t>
  </si>
  <si>
    <t>0x7a391c0c</t>
  </si>
  <si>
    <t>0x7a391c13</t>
  </si>
  <si>
    <t>CL_DEBUG param32 2050563863(0x7A391F17)</t>
  </si>
  <si>
    <t>0x7a391f28</t>
  </si>
  <si>
    <t>0x7a391f51</t>
  </si>
  <si>
    <t>0x7a391f59</t>
  </si>
  <si>
    <t>BUFMGR_RELEASE block_ptr 0x8B0C70C0</t>
  </si>
  <si>
    <t>0x7a394203</t>
  </si>
  <si>
    <t>LMMGR_DATA_CONF param32 0x7A3921D0</t>
  </si>
  <si>
    <t>0x7a394206</t>
  </si>
  <si>
    <t>0x7a394258</t>
  </si>
  <si>
    <t>CL_DEBUG param32 2050572719(0x7A3941AF)</t>
  </si>
  <si>
    <t>0x7a39425b</t>
  </si>
  <si>
    <t>0x7a39425f</t>
  </si>
  <si>
    <t>0x7a394267</t>
  </si>
  <si>
    <t>0x7a394270</t>
  </si>
  <si>
    <t>0x7a394275</t>
  </si>
  <si>
    <t>0x7a394281</t>
  </si>
  <si>
    <t>CL_NEXT_RX_TX nextTime 2050573227(0x7A3943AB)</t>
  </si>
  <si>
    <t>0x7a3943b9</t>
  </si>
  <si>
    <t>0x7a3943c0</t>
  </si>
  <si>
    <t>0x7a3943da</t>
  </si>
  <si>
    <t>0x7a3943ea</t>
  </si>
  <si>
    <t>0x7a3949d1</t>
  </si>
  <si>
    <t>0x7a3949e2</t>
  </si>
  <si>
    <t>0x7a3949e8</t>
  </si>
  <si>
    <t>0x7a394a2d</t>
  </si>
  <si>
    <t>0x7a394a3d</t>
  </si>
  <si>
    <t>0x7a394a42</t>
  </si>
  <si>
    <t>0x7a394cbd</t>
  </si>
  <si>
    <t>0x7a394ccf</t>
  </si>
  <si>
    <t>0x7a394cd5</t>
  </si>
  <si>
    <t>0x7a394cda</t>
  </si>
  <si>
    <t xml:space="preserve">CL_SEQ_CTRL TX_SUCCESS SeqNum 133(0x85) frag 0|70B   </t>
  </si>
  <si>
    <t>0x7a394cdf</t>
  </si>
  <si>
    <t>0x7a394cea</t>
  </si>
  <si>
    <t>0x7a394ced</t>
  </si>
  <si>
    <t>CL_TXDONE STS_SUCCESS(0,0x0) CL Id 285</t>
  </si>
  <si>
    <t>0x7a394cf1</t>
  </si>
  <si>
    <t>0x7a394cf8</t>
  </si>
  <si>
    <t>0x7a394cfb</t>
  </si>
  <si>
    <t>0x7a394d16</t>
  </si>
  <si>
    <t>0x7a394d1f</t>
  </si>
  <si>
    <t>0x7a394d23</t>
  </si>
  <si>
    <t>0x7a394d3d</t>
  </si>
  <si>
    <t>0x7a394d42</t>
  </si>
  <si>
    <t>0x7a394e3e</t>
  </si>
  <si>
    <t>0x7a394e44</t>
  </si>
  <si>
    <t>0x7a394fc2</t>
  </si>
  <si>
    <t>0x7a394fc6</t>
  </si>
  <si>
    <t>0x7a395021</t>
  </si>
  <si>
    <t>0x7a395025</t>
  </si>
  <si>
    <t>0x7a395030</t>
  </si>
  <si>
    <t>0x7a39504d</t>
  </si>
  <si>
    <t>0x7a395052</t>
  </si>
  <si>
    <t>0x7a395056</t>
  </si>
  <si>
    <t>BUFMGR_RELEASE block_ptr 0x54744C84</t>
  </si>
  <si>
    <t>0x7a3951a8</t>
  </si>
  <si>
    <t>0x7a3951c1</t>
  </si>
  <si>
    <t>CL_DEBUG param32 2050576744(0x7A395168)</t>
  </si>
  <si>
    <t>0x7a3951c5</t>
  </si>
  <si>
    <t>CL_NEXT_RX_TX nextTime 2050577744(0x7A395550)</t>
  </si>
  <si>
    <t>0x7a3951c9</t>
  </si>
  <si>
    <t>0x7a3951cf</t>
  </si>
  <si>
    <t>0x7a3951e0</t>
  </si>
  <si>
    <t>0x7a3951f6</t>
  </si>
  <si>
    <t>0x7a395200</t>
  </si>
  <si>
    <t>0x7a395206</t>
  </si>
  <si>
    <t>0x7a395224</t>
  </si>
  <si>
    <t>0x7a39523e</t>
  </si>
  <si>
    <t>0x7a395247</t>
  </si>
  <si>
    <t>CL_DEBUG param32 2050577744(0x7A395550)</t>
  </si>
  <si>
    <t>0x7a395562</t>
  </si>
  <si>
    <t>0x7a39558c</t>
  </si>
  <si>
    <t>0x7a395592</t>
  </si>
  <si>
    <t>0x7a39760d</t>
  </si>
  <si>
    <t>LMMGR_DATA_CONF param32 0x7A39580A</t>
  </si>
  <si>
    <t>0x7a397610</t>
  </si>
  <si>
    <t>0x7a397661</t>
  </si>
  <si>
    <t>CL_DEBUG param32 2050586043(0x7A3975BB)</t>
  </si>
  <si>
    <t>0x7a397667</t>
  </si>
  <si>
    <t>0x7a39766a</t>
  </si>
  <si>
    <t>0x7a397673</t>
  </si>
  <si>
    <t>0x7a397679</t>
  </si>
  <si>
    <t>0x7a39767e</t>
  </si>
  <si>
    <t>0x7a39768a</t>
  </si>
  <si>
    <t>CL_NEXT_RX_TX nextTime 2050586551(0x7A3977B7)</t>
  </si>
  <si>
    <t>0x7a3977c5</t>
  </si>
  <si>
    <t>0x7a3977ce</t>
  </si>
  <si>
    <t>0x7a3977db</t>
  </si>
  <si>
    <t>0x7a3977eb</t>
  </si>
  <si>
    <t>0x7a397dd8</t>
  </si>
  <si>
    <t>0x7a397de9</t>
  </si>
  <si>
    <t>0x7a397def</t>
  </si>
  <si>
    <t>0x7a397e34</t>
  </si>
  <si>
    <t>0x7a397e45</t>
  </si>
  <si>
    <t>0x7a397e4b</t>
  </si>
  <si>
    <t>0x7a3980c4</t>
  </si>
  <si>
    <t>0x7a3980d4</t>
  </si>
  <si>
    <t>0x7a3980d9</t>
  </si>
  <si>
    <t>0x7a3980de</t>
  </si>
  <si>
    <t xml:space="preserve">CL_SEQ_CTRL TX_SUCCESS SeqNum 134(0x86) frag 0|70B   </t>
  </si>
  <si>
    <t>0x7a3980e3</t>
  </si>
  <si>
    <t>0x7a3980f0</t>
  </si>
  <si>
    <t>0x7a3980f3</t>
  </si>
  <si>
    <t>0x7a3980f8</t>
  </si>
  <si>
    <t>0x7a3980fd</t>
  </si>
  <si>
    <t>0x7a39811c</t>
  </si>
  <si>
    <t>0x7a39811f</t>
  </si>
  <si>
    <t>0x7a398139</t>
  </si>
  <si>
    <t>0x7a398141</t>
  </si>
  <si>
    <t>0x7a3981ef</t>
  </si>
  <si>
    <t>0x7a398204</t>
  </si>
  <si>
    <t>CL_DEBUG param32 2050589103(0x7A3981AF)</t>
  </si>
  <si>
    <t>0x7a398207</t>
  </si>
  <si>
    <t>CL_NEXT_RX_TX nextTime 2050590103(0x7A398597)</t>
  </si>
  <si>
    <t>0x7a39820b</t>
  </si>
  <si>
    <t>0x7a39820e</t>
  </si>
  <si>
    <t>0x7a398217</t>
  </si>
  <si>
    <t>0x7a398235</t>
  </si>
  <si>
    <t>0x7a39823e</t>
  </si>
  <si>
    <t>0x7a398243</t>
  </si>
  <si>
    <t>0x7a398248</t>
  </si>
  <si>
    <t>0x7a39824c</t>
  </si>
  <si>
    <t>0x7a39824f</t>
  </si>
  <si>
    <t>LMFS_REMOVE_SCH_ENTRY ownr_Id OID_CL(0x11) sch_id 373(0x175)</t>
  </si>
  <si>
    <t>0x7a398254</t>
  </si>
  <si>
    <t>0x7a398265</t>
  </si>
  <si>
    <t>0x7a39826a</t>
  </si>
  <si>
    <t>0x7a39827b</t>
  </si>
  <si>
    <t>0x7a398280</t>
  </si>
  <si>
    <t>0x7a398285</t>
  </si>
  <si>
    <t>0x7a39828f</t>
  </si>
  <si>
    <t>0x7a39829b</t>
  </si>
  <si>
    <t>0x7a3982a3</t>
  </si>
  <si>
    <t>0x7a3982ae</t>
  </si>
  <si>
    <t>0x7a3982b2</t>
  </si>
  <si>
    <t>CL_END STS_SUCCESS(0,0x0) duration 33msec</t>
  </si>
  <si>
    <t>0x7a3987ce</t>
  </si>
  <si>
    <t>0x7a3987e0</t>
  </si>
  <si>
    <t>0x7a3987ee</t>
  </si>
  <si>
    <t>0x7a3987f3</t>
  </si>
  <si>
    <t>0x7a3988a2</t>
  </si>
  <si>
    <t>0x7a3988aa</t>
  </si>
  <si>
    <t>0x7a398917</t>
  </si>
  <si>
    <t>0x7a398920</t>
  </si>
  <si>
    <t>0x7a398982</t>
  </si>
  <si>
    <t>0x7a398988</t>
  </si>
  <si>
    <t>0x7a3989dc</t>
  </si>
  <si>
    <t>0x7a3989e2</t>
  </si>
  <si>
    <t>0x7a3989ff</t>
  </si>
  <si>
    <t>0x7a398a06</t>
  </si>
  <si>
    <t>BUFMGR_RELEASE block_ptr 0x8AD425B4</t>
  </si>
  <si>
    <t>0x7a398a85</t>
  </si>
  <si>
    <t>0x7a398a89</t>
  </si>
  <si>
    <t>0x7a398a95</t>
  </si>
  <si>
    <t>0x7a398a9c</t>
  </si>
  <si>
    <t>0x7a398b7c</t>
  </si>
  <si>
    <t>0x7a398b81</t>
  </si>
  <si>
    <t>0x7a3a1be1</t>
  </si>
  <si>
    <t>0x7a3a1be5</t>
  </si>
  <si>
    <t>0x7a3a1c70</t>
  </si>
  <si>
    <t>0x7a3a1c80</t>
  </si>
  <si>
    <t>0x7a3a1c85</t>
  </si>
  <si>
    <t>0x7a3a1ccc</t>
  </si>
  <si>
    <t>0x7a3a1cdb</t>
  </si>
  <si>
    <t>0x7a3a1ce2</t>
  </si>
  <si>
    <t>0x7a3a21ec</t>
  </si>
  <si>
    <t>0x7a3a21f9</t>
  </si>
  <si>
    <t>0x7a3a21fd</t>
  </si>
  <si>
    <t>0x7a3a2201</t>
  </si>
  <si>
    <t>0x7a3a2204</t>
  </si>
  <si>
    <t>0x7a3a2212</t>
  </si>
  <si>
    <t>0x7a3a221e</t>
  </si>
  <si>
    <t>LMFS_ADD_SCH_EXIT param32 0x00017601</t>
  </si>
  <si>
    <t>0x7a3a2221</t>
  </si>
  <si>
    <t>0x7a3a2226</t>
  </si>
  <si>
    <t>BUFMGR_GET ownr_Id OID_CL(0x11) subFunc_Id 0x12 block_ptr 0x5898</t>
  </si>
  <si>
    <t>0x7a3a2247</t>
  </si>
  <si>
    <t>0x7a3a224d</t>
  </si>
  <si>
    <t>BUFMGR_GET ownr_Id OID_CL(0x11) subFunc_Id 0x02 block_ptr 0x25B4</t>
  </si>
  <si>
    <t>0x7a3a2258</t>
  </si>
  <si>
    <t>0x7a3a225c</t>
  </si>
  <si>
    <t>CL_START STS_SUCCESS(0,0x0) CL Id 286</t>
  </si>
  <si>
    <t>0x7a3a2265</t>
  </si>
  <si>
    <t>0x7a3a226b</t>
  </si>
  <si>
    <t>0x7a3a227c</t>
  </si>
  <si>
    <t>HSM_EVENT_SCH_START evt 0x08,arg 0x176 state LMSM_FH(0x2)--&gt;FH_DO_NOTHING(0x0)</t>
  </si>
  <si>
    <t>0x7a3a2295</t>
  </si>
  <si>
    <t>0x7a3a2299</t>
  </si>
  <si>
    <t>HSM_EVENT_SCH_START evt 0x08,arg 0x176 state LMSM_TOP(0x0)</t>
  </si>
  <si>
    <t>0x7a3a229e</t>
  </si>
  <si>
    <t>0x7a3a22a2</t>
  </si>
  <si>
    <t>0x7a3a22aa</t>
  </si>
  <si>
    <t>0x7a3a22ae</t>
  </si>
  <si>
    <t>CL_NEW CL Id 286 (0x11E) duration 400msec</t>
  </si>
  <si>
    <t>0x7a3a22b3</t>
  </si>
  <si>
    <t>0x7a3a22bd</t>
  </si>
  <si>
    <t>0x7a3a22c6</t>
  </si>
  <si>
    <t>0x7a3a22ca</t>
  </si>
  <si>
    <t>CL_DATA_REQ STS_SUCCESS(0,0x0) CL Id 286</t>
  </si>
  <si>
    <t>0x7a3a22f9</t>
  </si>
  <si>
    <t>0x7a3a2301</t>
  </si>
  <si>
    <t>0x7a3a23f0</t>
  </si>
  <si>
    <t>0x7a3a23f6</t>
  </si>
  <si>
    <t>0x7a3a2497</t>
  </si>
  <si>
    <t>0x7a3a24b2</t>
  </si>
  <si>
    <t>CL_DEBUG param32 2050630743(0x7A3A2457)</t>
  </si>
  <si>
    <t>0x7a3a24b5</t>
  </si>
  <si>
    <t>CL_NEXT_RX_TX nextTime 2050631743(0x7A3A283F)</t>
  </si>
  <si>
    <t>0x7a3a24b9</t>
  </si>
  <si>
    <t>0x7a3a24bf</t>
  </si>
  <si>
    <t>0x7a3a24d6</t>
  </si>
  <si>
    <t>0x7a3a24eb</t>
  </si>
  <si>
    <t>0x7a3a24f4</t>
  </si>
  <si>
    <t>0x7a3a24fb</t>
  </si>
  <si>
    <t>0x7a3a250b</t>
  </si>
  <si>
    <t>0x7a3a2511</t>
  </si>
  <si>
    <t>0x7a3a2527</t>
  </si>
  <si>
    <t>CL_DEBUG param32 2050631743(0x7A3A283F)</t>
  </si>
  <si>
    <t>0x7a3a2570</t>
  </si>
  <si>
    <t>0x7a3a2574</t>
  </si>
  <si>
    <t>0x7a3a257d</t>
  </si>
  <si>
    <t>0x7a3a284f</t>
  </si>
  <si>
    <t>0x7a3a2856</t>
  </si>
  <si>
    <t>0x7a3a285c</t>
  </si>
  <si>
    <t>0x7a3a2861</t>
  </si>
  <si>
    <t>0x7a3a288c</t>
  </si>
  <si>
    <t>0x7a3a2892</t>
  </si>
  <si>
    <t>0x7a3a31db</t>
  </si>
  <si>
    <t>LMMGR_DATA_CONF param32 0x7A3A2AF5</t>
  </si>
  <si>
    <t>0x7a3a31de</t>
  </si>
  <si>
    <t>0x7a3a322b</t>
  </si>
  <si>
    <t>CL_DEBUG param32 2050634122(0x7A3A318A)</t>
  </si>
  <si>
    <t>0x7a3a322e</t>
  </si>
  <si>
    <t>0x7a3a3235</t>
  </si>
  <si>
    <t>0x7a3a323d</t>
  </si>
  <si>
    <t>0x7a3a3243</t>
  </si>
  <si>
    <t>0x7a3a3248</t>
  </si>
  <si>
    <t>0x7a3a3255</t>
  </si>
  <si>
    <t>CL_NEXT_RX_TX nextTime 2050634630(0x7A3A3386)</t>
  </si>
  <si>
    <t>0x7a3a3395</t>
  </si>
  <si>
    <t>0x7a3a339b</t>
  </si>
  <si>
    <t>0x7a3a33b6</t>
  </si>
  <si>
    <t>0x7a3a343d</t>
  </si>
  <si>
    <t>0x7a3a39ab</t>
  </si>
  <si>
    <t>0x7a3a39bc</t>
  </si>
  <si>
    <t>0x7a3a39c1</t>
  </si>
  <si>
    <t>0x7a3a3a07</t>
  </si>
  <si>
    <t>0x7a3a3a17</t>
  </si>
  <si>
    <t>0x7a3a3a1e</t>
  </si>
  <si>
    <t>0x7a3a3c97</t>
  </si>
  <si>
    <t>0x7a3a3ca6</t>
  </si>
  <si>
    <t>0x7a3a3cac</t>
  </si>
  <si>
    <t>0x7a3a3cb2</t>
  </si>
  <si>
    <t>0x7a3a3cbd</t>
  </si>
  <si>
    <t>0x7a3a3cc0</t>
  </si>
  <si>
    <t>0x7a3a3cf0</t>
  </si>
  <si>
    <t>0x7a3a3cf6</t>
  </si>
  <si>
    <t>0x7a3a3e48</t>
  </si>
  <si>
    <t>0x7a3a3e4c</t>
  </si>
  <si>
    <t>0x7a3a3ea4</t>
  </si>
  <si>
    <t>0x7a3a3ea9</t>
  </si>
  <si>
    <t>0x7a3a3eb3</t>
  </si>
  <si>
    <t>0x7a3a3ebb</t>
  </si>
  <si>
    <t>0x7a3a3ec0</t>
  </si>
  <si>
    <t>0x7a3a3eda</t>
  </si>
  <si>
    <t>0x7a3a6a21</t>
  </si>
  <si>
    <t>0x7a3a6a49</t>
  </si>
  <si>
    <t>CL_DEBUG param32 2050648545(0x7A3A69E1)</t>
  </si>
  <si>
    <t>0x7a3a6a4d</t>
  </si>
  <si>
    <t>CL_NEXT_RX_TX nextTime 2050649545(0x7A3A6DC9)</t>
  </si>
  <si>
    <t>0x7a3a6a50</t>
  </si>
  <si>
    <t>0x7a3a6a56</t>
  </si>
  <si>
    <t>0x7a3a6a5f</t>
  </si>
  <si>
    <t xml:space="preserve">CL_SEQ_CTRL RX_SUCCESS SeqNum 126(0x7E) frag 0   </t>
  </si>
  <si>
    <t>0x7a3a6a65</t>
  </si>
  <si>
    <t>0x7a3a6a7c</t>
  </si>
  <si>
    <t>0x7a3a6a85</t>
  </si>
  <si>
    <t>0x7a3a6a8b</t>
  </si>
  <si>
    <t>0x7a3a6a9d</t>
  </si>
  <si>
    <t>0x7a3a6ab7</t>
  </si>
  <si>
    <t>CL_DEBUG param32 2050649545(0x7A3A6DC9)</t>
  </si>
  <si>
    <t>0x7a3a6dd9</t>
  </si>
  <si>
    <t>0x7a3a6e03</t>
  </si>
  <si>
    <t>0x7a3a6e08</t>
  </si>
  <si>
    <t>0x7a3a7995</t>
  </si>
  <si>
    <t>LMMGR_DATA_CONF param32 0x7A3A7080</t>
  </si>
  <si>
    <t>0x7a3a7998</t>
  </si>
  <si>
    <t>0x7a3a79e5</t>
  </si>
  <si>
    <t>CL_DEBUG param32 2050652482(0x7A3A7942)</t>
  </si>
  <si>
    <t>0x7a3a79ea</t>
  </si>
  <si>
    <t>CL_PDLL_FLAGS param32 13271(0x000033D7) RX_ET | POLLED | RX_DST | POLL_RXD | DATA_RXD | CLI_TXD | CLI_RXD | TX_ET | SENT_RSSI | RX_DLC_END</t>
  </si>
  <si>
    <t>0x7a3a79ee</t>
  </si>
  <si>
    <t>0x7a3a79f7</t>
  </si>
  <si>
    <t>0x7a3a79fd</t>
  </si>
  <si>
    <t>0x7a3a7a02</t>
  </si>
  <si>
    <t>0x7a3a7a0f</t>
  </si>
  <si>
    <t>CL_NEXT_RX_TX nextTime 2050652990(0x7A3A7B3E)</t>
  </si>
  <si>
    <t>0x7a3a7b5a</t>
  </si>
  <si>
    <t>0x7a3a7b62</t>
  </si>
  <si>
    <t>0x7a3a7b6f</t>
  </si>
  <si>
    <t>0x7a3a7b7f</t>
  </si>
  <si>
    <t>0x7a3a8160</t>
  </si>
  <si>
    <t>LMMGR_PHR_IND param32 0x000027B0</t>
  </si>
  <si>
    <t>0x7a3a8171</t>
  </si>
  <si>
    <t>0x7a3a8176</t>
  </si>
  <si>
    <t>0x7a3a81bc</t>
  </si>
  <si>
    <t>0x7a3a81cd</t>
  </si>
  <si>
    <t>0x7a3a81d2</t>
  </si>
  <si>
    <t>0x7a3a844c</t>
  </si>
  <si>
    <t>0x7a3a845b</t>
  </si>
  <si>
    <t>0x7a3a8461</t>
  </si>
  <si>
    <t>0x7a3a8467</t>
  </si>
  <si>
    <t>0x7a3a8471</t>
  </si>
  <si>
    <t>0x7a3a8477</t>
  </si>
  <si>
    <t>0x7a3a84a6</t>
  </si>
  <si>
    <t>0x7a3a84ab</t>
  </si>
  <si>
    <t>0x7a3aa825</t>
  </si>
  <si>
    <t>0x7a3aa83d</t>
  </si>
  <si>
    <t>CL_DEBUG param32 2050664422(0x7A3AA7E6)</t>
  </si>
  <si>
    <t>0x7a3aa841</t>
  </si>
  <si>
    <t>CL_NEXT_RX_TX nextTime 2050665422(0x7A3AABCE)</t>
  </si>
  <si>
    <t>0x7a3aa845</t>
  </si>
  <si>
    <t>CL_PDLL_FLAGS param32 13270(0x000033D6) POLLED | RX_DST | POLL_RXD | DATA_RXD | CLI_TXD | CLI_RXD | TX_ET | SENT_RSSI | RX_DLC_END</t>
  </si>
  <si>
    <t>0x7a3aa84a</t>
  </si>
  <si>
    <t>0x7a3aa850</t>
  </si>
  <si>
    <t xml:space="preserve">CL_SEQ_CTRL RX_SUCCESS SeqNum 127(0x7F) frag 0   </t>
  </si>
  <si>
    <t>0x7a3aa856</t>
  </si>
  <si>
    <t>0x7a3aa86d</t>
  </si>
  <si>
    <t>0x7a3aa877</t>
  </si>
  <si>
    <t>0x7a3aa87c</t>
  </si>
  <si>
    <t>0x7a3aa88e</t>
  </si>
  <si>
    <t>0x7a3aa8a4</t>
  </si>
  <si>
    <t>CL_DEBUG param32 2050665422(0x7A3AABCE)</t>
  </si>
  <si>
    <t>0x7a3aa97c</t>
  </si>
  <si>
    <t>0x7a3aa981</t>
  </si>
  <si>
    <t>0x7a3aa9de</t>
  </si>
  <si>
    <t>0x7a3aa9e2</t>
  </si>
  <si>
    <t>0x7a3aa9eb</t>
  </si>
  <si>
    <t>0x7a3aabe0</t>
  </si>
  <si>
    <t>0x7a3aabe8</t>
  </si>
  <si>
    <t>0x7a3aabee</t>
  </si>
  <si>
    <t>0x7a3aabf2</t>
  </si>
  <si>
    <t>0x7a3aac19</t>
  </si>
  <si>
    <t>0x7a3aac1f</t>
  </si>
  <si>
    <t>0x7a3ab3db</t>
  </si>
  <si>
    <t>LMMGR_DATA_CONF param32 0x7A3AAE86</t>
  </si>
  <si>
    <t>0x7a3ab3de</t>
  </si>
  <si>
    <t>0x7a3ab434</t>
  </si>
  <si>
    <t>CL_DEBUG param32 2050667400(0x7A3AB388)</t>
  </si>
  <si>
    <t>0x7a3ab437</t>
  </si>
  <si>
    <t>CL_PDLL_FLAGS param32 13142(0x00003356) POLLED | RX_DST | POLL_RXD | DATA_RXD | CLI_RXD | TX_ET | SENT_RSSI | RX_DLC_END</t>
  </si>
  <si>
    <t>0x7a3ab43b</t>
  </si>
  <si>
    <t>0x7a3ab443</t>
  </si>
  <si>
    <t>0x7a3ab448</t>
  </si>
  <si>
    <t>0x7a3ab44c</t>
  </si>
  <si>
    <t>0x7a3ab451</t>
  </si>
  <si>
    <t>LMFS_REMOVE_SCH_ENTRY ownr_Id OID_CL(0x11) sch_id 374(0x176)</t>
  </si>
  <si>
    <t>0x7a3ab457</t>
  </si>
  <si>
    <t>0x7a3ab466</t>
  </si>
  <si>
    <t>0x7a3ab46c</t>
  </si>
  <si>
    <t>0x7a3ab472</t>
  </si>
  <si>
    <t>0x7a3ab477</t>
  </si>
  <si>
    <t>0x7a3ab481</t>
  </si>
  <si>
    <t>0x7a3ab48d</t>
  </si>
  <si>
    <t>0x7a3ab495</t>
  </si>
  <si>
    <t>0x7a3ab4a0</t>
  </si>
  <si>
    <t>0x7a3ab4a4</t>
  </si>
  <si>
    <t>CL_END STS_SUCCESS(0,0x0) duration 37msec</t>
  </si>
  <si>
    <t>0x7a3ab9c5</t>
  </si>
  <si>
    <t>0x7a3ab9cb</t>
  </si>
  <si>
    <t>0x7a3ab9d9</t>
  </si>
  <si>
    <t>0x7a3ab9de</t>
  </si>
  <si>
    <t>0x7a3aba9a</t>
  </si>
  <si>
    <t>0x7a3abaa2</t>
  </si>
  <si>
    <t>0x7a3abb04</t>
  </si>
  <si>
    <t>0x7a3abb0a</t>
  </si>
  <si>
    <t>0x7a3abc10</t>
  </si>
  <si>
    <t>0x7a3abc16</t>
  </si>
  <si>
    <t>0x7a3abc6e</t>
  </si>
  <si>
    <t>0x7a3abc73</t>
  </si>
  <si>
    <t>0x7a3abc8d</t>
  </si>
  <si>
    <t>0x7a3abc95</t>
  </si>
  <si>
    <t>0x7a3abc99</t>
  </si>
  <si>
    <t>CL_OUT_REQ pktId 306(0x132)</t>
  </si>
  <si>
    <t>0x7a3abc9d</t>
  </si>
  <si>
    <t>0x7a3abcba</t>
  </si>
  <si>
    <t>0x7a3abcbe</t>
  </si>
  <si>
    <t>LMFS_ADD_SCH_ENTRY param32 0x7A3AC494</t>
  </si>
  <si>
    <t>0x7a3abcce</t>
  </si>
  <si>
    <t>0x7a3abcd3</t>
  </si>
  <si>
    <t>LMFS_ADD_SCH_EXIT param32 0x00017701</t>
  </si>
  <si>
    <t>0x7a3abcd8</t>
  </si>
  <si>
    <t>0x7a3abcdd</t>
  </si>
  <si>
    <t>0x7a3abceb</t>
  </si>
  <si>
    <t>0x7a3abcf1</t>
  </si>
  <si>
    <t>0x7a3abcf5</t>
  </si>
  <si>
    <t>CL_OUT_CNF STS_SUCCESS(0,0x0) CL Id 287</t>
  </si>
  <si>
    <t>0x7a3abd08</t>
  </si>
  <si>
    <t>0x7a3abd10</t>
  </si>
  <si>
    <t>0x7a3ac0c8</t>
  </si>
  <si>
    <t>HSM_EVENT_SCH_START evt 0x08,arg 0x177 state LMSM_FH(0x2)--&gt;FH_WAIT_CCA(0x1)</t>
  </si>
  <si>
    <t>0x7a3ac0cc</t>
  </si>
  <si>
    <t>HSM_EVENT_SCH_START evt 0x08,arg 0x177 state LMSM_FH(0x2)--&gt;FH_DO_NOTHING(0x0)</t>
  </si>
  <si>
    <t>0x7a3ac0d1</t>
  </si>
  <si>
    <t>HSM_EVENT_SCH_START evt 0x08,arg 0x177 state LMSM_TOP(0x0)</t>
  </si>
  <si>
    <t>0x7a3ac0d7</t>
  </si>
  <si>
    <t>0x7a3ac0dc</t>
  </si>
  <si>
    <t>0x7a3ac0e2</t>
  </si>
  <si>
    <t>0x7a3ac0ea</t>
  </si>
  <si>
    <t>0x7a3ac0ee</t>
  </si>
  <si>
    <t>0x7a3ac0f4</t>
  </si>
  <si>
    <t>CL_NEW CL Id 287 (0x11F) duration 400msec</t>
  </si>
  <si>
    <t>0x7a3ac105</t>
  </si>
  <si>
    <t>0x7a3ac11a</t>
  </si>
  <si>
    <t>CL_DEBUG param32 2050671764(0x7A3AC494)</t>
  </si>
  <si>
    <t>0x7a3ac4a6</t>
  </si>
  <si>
    <t>0x7a3ad0b1</t>
  </si>
  <si>
    <t>LMMGR_DATA_CONF param32 0x7A3AC74B</t>
  </si>
  <si>
    <t>0x7a3ad0b6</t>
  </si>
  <si>
    <t>0x7a3ad103</t>
  </si>
  <si>
    <t>CL_DEBUG param32 2050674783(0x7A3AD05F)</t>
  </si>
  <si>
    <t>0x7a3ad106</t>
  </si>
  <si>
    <t>0x7a3ad10a</t>
  </si>
  <si>
    <t>0x7a3ad113</t>
  </si>
  <si>
    <t>0x7a3ad119</t>
  </si>
  <si>
    <t>0x7a3ad11e</t>
  </si>
  <si>
    <t>0x7a3ad12d</t>
  </si>
  <si>
    <t>CL_NEXT_RX_TX nextTime 2050675291(0x7A3AD25B)</t>
  </si>
  <si>
    <t>0x7a3ad26a</t>
  </si>
  <si>
    <t>0x7a3ad270</t>
  </si>
  <si>
    <t>0x7a3ad27d</t>
  </si>
  <si>
    <t>0x7a3ad304</t>
  </si>
  <si>
    <t>0x7a3ad891</t>
  </si>
  <si>
    <t>0x7a3ad8a2</t>
  </si>
  <si>
    <t>0x7a3ad8a9</t>
  </si>
  <si>
    <t>0x7a3ad8ed</t>
  </si>
  <si>
    <t>0x7a3ad8fc</t>
  </si>
  <si>
    <t>0x7a3ad902</t>
  </si>
  <si>
    <t>0x7a3adb7d</t>
  </si>
  <si>
    <t>0x7a3adb8c</t>
  </si>
  <si>
    <t>0x7a3adb92</t>
  </si>
  <si>
    <t>0x7a3adb9b</t>
  </si>
  <si>
    <t>0x7a3adba5</t>
  </si>
  <si>
    <t>0x7a3adba9</t>
  </si>
  <si>
    <t>CL_DATA_REQ STS_SUCCESS(0,0x0) CL Id 287</t>
  </si>
  <si>
    <t>0x7a3adbd7</t>
  </si>
  <si>
    <t>0x7a3adbdd</t>
  </si>
  <si>
    <t>0x7a3adccb</t>
  </si>
  <si>
    <t>0x7a3adcd0</t>
  </si>
  <si>
    <t>0x7a3add2d</t>
  </si>
  <si>
    <t>0x7a3add31</t>
  </si>
  <si>
    <t>0x7a3add3b</t>
  </si>
  <si>
    <t>0x7a3add42</t>
  </si>
  <si>
    <t>0x7a3add48</t>
  </si>
  <si>
    <t>0x7a3ade37</t>
  </si>
  <si>
    <t>0x7a3ade4f</t>
  </si>
  <si>
    <t>CL_DEBUG param32 2050678264(0x7A3ADDF8)</t>
  </si>
  <si>
    <t>0x7a3ade55</t>
  </si>
  <si>
    <t>CL_NEXT_RX_TX nextTime 2050679264(0x7A3AE1E0)</t>
  </si>
  <si>
    <t>0x7a3ade58</t>
  </si>
  <si>
    <t>0x7a3ade5c</t>
  </si>
  <si>
    <t>0x7a3ade73</t>
  </si>
  <si>
    <t>0x7a3ade89</t>
  </si>
  <si>
    <t>0x7a3ade93</t>
  </si>
  <si>
    <t>0x7a3ade99</t>
  </si>
  <si>
    <t>0x7a3adeac</t>
  </si>
  <si>
    <t>0x7a3adeca</t>
  </si>
  <si>
    <t>0x7a3aded1</t>
  </si>
  <si>
    <t>CL_DEBUG param32 2050679264(0x7A3AE1E0)</t>
  </si>
  <si>
    <t>0x7a3ae1f2</t>
  </si>
  <si>
    <t>0x7a3ae21b</t>
  </si>
  <si>
    <t>0x7a3ae221</t>
  </si>
  <si>
    <t>0x7a3b04cd</t>
  </si>
  <si>
    <t>LMMGR_DATA_CONF param32 0x7A3AE498</t>
  </si>
  <si>
    <t>0x7a3b04d2</t>
  </si>
  <si>
    <t>0x7a3b0526</t>
  </si>
  <si>
    <t>CL_DEBUG param32 2050688121(0x7A3B0479)</t>
  </si>
  <si>
    <t>0x7a3b0529</t>
  </si>
  <si>
    <t>0x7a3b052d</t>
  </si>
  <si>
    <t>CL_NEXT_CLI rxTime 255ms, txTime 19ms</t>
  </si>
  <si>
    <t>0x7a3b0536</t>
  </si>
  <si>
    <t>0x7a3b053d</t>
  </si>
  <si>
    <t>0x7a3b0542</t>
  </si>
  <si>
    <t>0x7a3b0550</t>
  </si>
  <si>
    <t>CL_NEXT_RX_TX nextTime 2050688629(0x7A3B0675)</t>
  </si>
  <si>
    <t>0x7a3b0684</t>
  </si>
  <si>
    <t>0x7a3b068c</t>
  </si>
  <si>
    <t>0x7a3b0698</t>
  </si>
  <si>
    <t>0x7a3b06a8</t>
  </si>
  <si>
    <t>0x7a3b0c99</t>
  </si>
  <si>
    <t>0x7a3b0caa</t>
  </si>
  <si>
    <t>0x7a3b0cb1</t>
  </si>
  <si>
    <t>0x7a3b0cf5</t>
  </si>
  <si>
    <t>0x7a3b0d04</t>
  </si>
  <si>
    <t>0x7a3b0d0a</t>
  </si>
  <si>
    <t>0x7a3b0f85</t>
  </si>
  <si>
    <t>0x7a3b0f95</t>
  </si>
  <si>
    <t>0x7a3b0f9a</t>
  </si>
  <si>
    <t>0x7a3b0fa1</t>
  </si>
  <si>
    <t xml:space="preserve">CL_SEQ_CTRL TX_SUCCESS SeqNum 135(0x87) frag 0|70B   </t>
  </si>
  <si>
    <t>0x7a3b0fa6</t>
  </si>
  <si>
    <t>0x7a3b0fb2</t>
  </si>
  <si>
    <t>0x7a3b0fb5</t>
  </si>
  <si>
    <t>CL_TXDONE STS_SUCCESS(0,0x0) CL Id 287</t>
  </si>
  <si>
    <t>0x7a3b0fb9</t>
  </si>
  <si>
    <t>0x7a3b0fbe</t>
  </si>
  <si>
    <t>0x7a3b0fc1</t>
  </si>
  <si>
    <t>0x7a3b0fdd</t>
  </si>
  <si>
    <t>0x7a3b0fe7</t>
  </si>
  <si>
    <t>0x7a3b0fea</t>
  </si>
  <si>
    <t>0x7a3b1004</t>
  </si>
  <si>
    <t>0x7a3b100a</t>
  </si>
  <si>
    <t>0x7a3b1104</t>
  </si>
  <si>
    <t>0x7a3b110a</t>
  </si>
  <si>
    <t>0x7a3b12ba</t>
  </si>
  <si>
    <t>0x7a3b12bf</t>
  </si>
  <si>
    <t>0x7a3b1316</t>
  </si>
  <si>
    <t>0x7a3b131b</t>
  </si>
  <si>
    <t>0x7a3b1325</t>
  </si>
  <si>
    <t>0x7a3b132b</t>
  </si>
  <si>
    <t>0x7a3b1331</t>
  </si>
  <si>
    <t>0x7a3b1337</t>
  </si>
  <si>
    <t>0x7a3b1470</t>
  </si>
  <si>
    <t>0x7a3b1496</t>
  </si>
  <si>
    <t>CL_DEBUG param32 2050692144(0x7A3B1430)</t>
  </si>
  <si>
    <t>0x7a3b1499</t>
  </si>
  <si>
    <t>CL_NEXT_RX_TX nextTime 2050693144(0x7A3B1818)</t>
  </si>
  <si>
    <t>0x7a3b149d</t>
  </si>
  <si>
    <t>0x7a3b14a1</t>
  </si>
  <si>
    <t>0x7a3b14b3</t>
  </si>
  <si>
    <t>0x7a3b14ca</t>
  </si>
  <si>
    <t>0x7a3b14d4</t>
  </si>
  <si>
    <t>0x7a3b14da</t>
  </si>
  <si>
    <t>0x7a3b14ec</t>
  </si>
  <si>
    <t>0x7a3b1506</t>
  </si>
  <si>
    <t>0x7a3b150d</t>
  </si>
  <si>
    <t>CL_DEBUG param32 2050693144(0x7A3B1818)</t>
  </si>
  <si>
    <t>0x7a3b1829</t>
  </si>
  <si>
    <t>0x7a3b1855</t>
  </si>
  <si>
    <t>0x7a3b185b</t>
  </si>
  <si>
    <t>0x7a3b5d15</t>
  </si>
  <si>
    <t>LMMGR_DATA_CONF param32 0x7A3B1AD2</t>
  </si>
  <si>
    <t>0x7a3b5d18</t>
  </si>
  <si>
    <t>0x7a3b5d6a</t>
  </si>
  <si>
    <t>CL_DEBUG param32 2050710722(0x7A3B5CC2)</t>
  </si>
  <si>
    <t>0x7a3b5d6e</t>
  </si>
  <si>
    <t>0x7a3b5d72</t>
  </si>
  <si>
    <t>0x7a3b5d7c</t>
  </si>
  <si>
    <t>0x7a3b5d82</t>
  </si>
  <si>
    <t>0x7a3b5d87</t>
  </si>
  <si>
    <t>0x7a3b5d93</t>
  </si>
  <si>
    <t>CL_NEXT_RX_TX nextTime 2050711230(0x7A3B5EBE)</t>
  </si>
  <si>
    <t>0x7a3b5ecd</t>
  </si>
  <si>
    <t>0x7a3b5ed4</t>
  </si>
  <si>
    <t>0x7a3b5ee1</t>
  </si>
  <si>
    <t>0x7a3b5ef2</t>
  </si>
  <si>
    <t>0x7a3b64e0</t>
  </si>
  <si>
    <t>0x7a3b64f1</t>
  </si>
  <si>
    <t>0x7a3b64f7</t>
  </si>
  <si>
    <t>0x7a3b653c</t>
  </si>
  <si>
    <t>0x7a3b654b</t>
  </si>
  <si>
    <t>0x7a3b6551</t>
  </si>
  <si>
    <t>0x7a3b67cc</t>
  </si>
  <si>
    <t>0x7a3b67dc</t>
  </si>
  <si>
    <t>0x7a3b67e1</t>
  </si>
  <si>
    <t>0x7a3b67e7</t>
  </si>
  <si>
    <t xml:space="preserve">CL_SEQ_CTRL TX_SUCCESS SeqNum 136(0x88) frag 0|186B   </t>
  </si>
  <si>
    <t>0x7a3b67ec</t>
  </si>
  <si>
    <t>0x7a3b67f7</t>
  </si>
  <si>
    <t>0x7a3b67fa</t>
  </si>
  <si>
    <t>0x7a3b6800</t>
  </si>
  <si>
    <t>0x7a3b6806</t>
  </si>
  <si>
    <t>0x7a3b6825</t>
  </si>
  <si>
    <t>0x7a3b6828</t>
  </si>
  <si>
    <t>0x7a3b6842</t>
  </si>
  <si>
    <t>0x7a3b6847</t>
  </si>
  <si>
    <t>0x7a3b68f7</t>
  </si>
  <si>
    <t>0x7a3b690d</t>
  </si>
  <si>
    <t>CL_DEBUG param32 2050713783(0x7A3B68B7)</t>
  </si>
  <si>
    <t>0x7a3b6911</t>
  </si>
  <si>
    <t>CL_NEXT_RX_TX nextTime 2050714783(0x7A3B6C9F)</t>
  </si>
  <si>
    <t>0x7a3b6915</t>
  </si>
  <si>
    <t>0x7a3b6918</t>
  </si>
  <si>
    <t>0x7a3b6921</t>
  </si>
  <si>
    <t>0x7a3b693c</t>
  </si>
  <si>
    <t>0x7a3b6945</t>
  </si>
  <si>
    <t>0x7a3b694c</t>
  </si>
  <si>
    <t>0x7a3b6951</t>
  </si>
  <si>
    <t>0x7a3b6956</t>
  </si>
  <si>
    <t>0x7a3b6959</t>
  </si>
  <si>
    <t>LMFS_REMOVE_SCH_ENTRY ownr_Id OID_CL(0x11) sch_id 375(0x177)</t>
  </si>
  <si>
    <t>0x7a3b695e</t>
  </si>
  <si>
    <t>0x7a3b697a</t>
  </si>
  <si>
    <t>0x7a3b697f</t>
  </si>
  <si>
    <t>0x7a3b6992</t>
  </si>
  <si>
    <t>0x7a3b6997</t>
  </si>
  <si>
    <t>0x7a3b699c</t>
  </si>
  <si>
    <t>0x7a3b69a6</t>
  </si>
  <si>
    <t>0x7a3b69b1</t>
  </si>
  <si>
    <t>0x7a3b69b7</t>
  </si>
  <si>
    <t>0x7a3b69c2</t>
  </si>
  <si>
    <t>0x7a3b69c8</t>
  </si>
  <si>
    <t>CL_END STS_SUCCESS(0,0x0) duration 43msec</t>
  </si>
  <si>
    <t>0x7a3b6ee5</t>
  </si>
  <si>
    <t>0x7a3b6eeb</t>
  </si>
  <si>
    <t>0x7a3b6ef8</t>
  </si>
  <si>
    <t>0x7a3b6efd</t>
  </si>
  <si>
    <t>0x7a3b6fab</t>
  </si>
  <si>
    <t>0x7a3b6fb2</t>
  </si>
  <si>
    <t>0x7a3b702c</t>
  </si>
  <si>
    <t>0x7a3b7035</t>
  </si>
  <si>
    <t>0x7a3b708b</t>
  </si>
  <si>
    <t>0x7a3b7091</t>
  </si>
  <si>
    <t>0x7a3b70f3</t>
  </si>
  <si>
    <t>0x7a3b70f9</t>
  </si>
  <si>
    <t>0x7a3b7120</t>
  </si>
  <si>
    <t>0x7a3b7128</t>
  </si>
  <si>
    <t>0x7a3b7199</t>
  </si>
  <si>
    <t>0x7a3b719d</t>
  </si>
  <si>
    <t>0x7a3b71a9</t>
  </si>
  <si>
    <t>0x7a3b71b0</t>
  </si>
  <si>
    <t>0x7a3b7290</t>
  </si>
  <si>
    <t>0x7a3b7294</t>
  </si>
  <si>
    <t>0x7a3c5f89</t>
  </si>
  <si>
    <t>0x7a3c5f8e</t>
  </si>
  <si>
    <t>0x7a3c6021</t>
  </si>
  <si>
    <t>0x7a3c6031</t>
  </si>
  <si>
    <t>0x7a3c6036</t>
  </si>
  <si>
    <t>0x7a3c607c</t>
  </si>
  <si>
    <t>0x7a3c608b</t>
  </si>
  <si>
    <t>0x7a3c6091</t>
  </si>
  <si>
    <t>0x7a3c659c</t>
  </si>
  <si>
    <t>0x7a3c65ab</t>
  </si>
  <si>
    <t>0x7a3c65af</t>
  </si>
  <si>
    <t>0x7a3c65b3</t>
  </si>
  <si>
    <t>0x7a3c65b6</t>
  </si>
  <si>
    <t>0x7a3c65c4</t>
  </si>
  <si>
    <t>0x7a3c65ce</t>
  </si>
  <si>
    <t>LMFS_ADD_SCH_EXIT param32 0x00017801</t>
  </si>
  <si>
    <t>0x7a3c65d1</t>
  </si>
  <si>
    <t>0x7a3c65d8</t>
  </si>
  <si>
    <t>0x7a3c65f8</t>
  </si>
  <si>
    <t>0x7a3c65fe</t>
  </si>
  <si>
    <t>0x7a3c6608</t>
  </si>
  <si>
    <t>0x7a3c660c</t>
  </si>
  <si>
    <t>CL_START STS_SUCCESS(0,0x0) CL Id 288</t>
  </si>
  <si>
    <t>0x7a3c6614</t>
  </si>
  <si>
    <t>0x7a3c661a</t>
  </si>
  <si>
    <t>0x7a3c662d</t>
  </si>
  <si>
    <t>HSM_EVENT_SCH_START evt 0x08,arg 0x178 state LMSM_FH(0x2)--&gt;FH_DO_NOTHING(0x0)</t>
  </si>
  <si>
    <t>0x7a3c6646</t>
  </si>
  <si>
    <t>0x7a3c664a</t>
  </si>
  <si>
    <t>HSM_EVENT_SCH_START evt 0x08,arg 0x178 state LMSM_TOP(0x0)</t>
  </si>
  <si>
    <t>0x7a3c6650</t>
  </si>
  <si>
    <t>0x7a3c6654</t>
  </si>
  <si>
    <t>0x7a3c665a</t>
  </si>
  <si>
    <t>0x7a3c665e</t>
  </si>
  <si>
    <t>CL_NEW CL Id 288 (0x120) duration 400msec</t>
  </si>
  <si>
    <t>0x7a3c6665</t>
  </si>
  <si>
    <t>0x7a3c666e</t>
  </si>
  <si>
    <t>0x7a3c6678</t>
  </si>
  <si>
    <t>0x7a3c667b</t>
  </si>
  <si>
    <t>CL_DATA_REQ STS_SUCCESS(0,0x0) CL Id 288</t>
  </si>
  <si>
    <t>0x7a3c66ab</t>
  </si>
  <si>
    <t>0x7a3c66b0</t>
  </si>
  <si>
    <t>0x7a3c67a0</t>
  </si>
  <si>
    <t>0x7a3c67a8</t>
  </si>
  <si>
    <t>0x7a3c6847</t>
  </si>
  <si>
    <t>0x7a3c684c</t>
  </si>
  <si>
    <t>0x7a3c6859</t>
  </si>
  <si>
    <t>0x7a3c6876</t>
  </si>
  <si>
    <t>CL_DEBUG param32 2050779143(0x7A3C6807)</t>
  </si>
  <si>
    <t>0x7a3c687a</t>
  </si>
  <si>
    <t>CL_NEXT_RX_TX nextTime 2050780143(0x7A3C6BEF)</t>
  </si>
  <si>
    <t>0x7a3c687f</t>
  </si>
  <si>
    <t>0x7a3c6885</t>
  </si>
  <si>
    <t>0x7a3c6891</t>
  </si>
  <si>
    <t>0x7a3c68a6</t>
  </si>
  <si>
    <t>0x7a3c68ab</t>
  </si>
  <si>
    <t>0x7a3c68b5</t>
  </si>
  <si>
    <t>0x7a3c68c1</t>
  </si>
  <si>
    <t>0x7a3c68ca</t>
  </si>
  <si>
    <t>0x7a3c68d2</t>
  </si>
  <si>
    <t>0x7a3c68e7</t>
  </si>
  <si>
    <t>CL_DEBUG param32 2050780143(0x7A3C6BEF)</t>
  </si>
  <si>
    <t>0x7a3c6c00</t>
  </si>
  <si>
    <t>0x7a3c6c07</t>
  </si>
  <si>
    <t>0x7a3c6c0c</t>
  </si>
  <si>
    <t>0x7a3c6c10</t>
  </si>
  <si>
    <t>0x7a3c6c3b</t>
  </si>
  <si>
    <t>0x7a3c6c42</t>
  </si>
  <si>
    <t>0x7a3c758b</t>
  </si>
  <si>
    <t>LMMGR_DATA_CONF param32 0x7A3C6EA5</t>
  </si>
  <si>
    <t>0x7a3c758f</t>
  </si>
  <si>
    <t>0x7a3c75dc</t>
  </si>
  <si>
    <t>CL_DEBUG param32 2050782522(0x7A3C753A)</t>
  </si>
  <si>
    <t>0x7a3c75e0</t>
  </si>
  <si>
    <t>0x7a3c75e3</t>
  </si>
  <si>
    <t>0x7a3c75ec</t>
  </si>
  <si>
    <t>0x7a3c75f4</t>
  </si>
  <si>
    <t>0x7a3c75f9</t>
  </si>
  <si>
    <t>0x7a3c7606</t>
  </si>
  <si>
    <t>CL_NEXT_RX_TX nextTime 2050783029(0x7A3C7735)</t>
  </si>
  <si>
    <t>0x7a3c7744</t>
  </si>
  <si>
    <t>0x7a3c774b</t>
  </si>
  <si>
    <t>0x7a3c7757</t>
  </si>
  <si>
    <t>0x7a3c77de</t>
  </si>
  <si>
    <t>0x7a3c7d58</t>
  </si>
  <si>
    <t>0x7a3c7d69</t>
  </si>
  <si>
    <t>0x7a3c7d6e</t>
  </si>
  <si>
    <t>0x7a3c7db4</t>
  </si>
  <si>
    <t>0x7a3c7dc3</t>
  </si>
  <si>
    <t>0x7a3c7dc9</t>
  </si>
  <si>
    <t>0x7a3c8044</t>
  </si>
  <si>
    <t>0x7a3c8056</t>
  </si>
  <si>
    <t>0x7a3c805b</t>
  </si>
  <si>
    <t>0x7a3c8061</t>
  </si>
  <si>
    <t>0x7a3c806c</t>
  </si>
  <si>
    <t>0x7a3c806f</t>
  </si>
  <si>
    <t>0x7a3c809e</t>
  </si>
  <si>
    <t>0x7a3c80a3</t>
  </si>
  <si>
    <t>0x7a3c8156</t>
  </si>
  <si>
    <t>0x7a3c815a</t>
  </si>
  <si>
    <t>0x7a3c81b2</t>
  </si>
  <si>
    <t>0x7a3c81b7</t>
  </si>
  <si>
    <t>0x7a3c81c1</t>
  </si>
  <si>
    <t>0x7a3c81c7</t>
  </si>
  <si>
    <t>0x7a3c81e2</t>
  </si>
  <si>
    <t>0x7a3c81e8</t>
  </si>
  <si>
    <t>0x7a3cadce</t>
  </si>
  <si>
    <t>0x7a3cade9</t>
  </si>
  <si>
    <t>CL_DEBUG param32 2050796942(0x7A3CAD8E)</t>
  </si>
  <si>
    <t>0x7a3caded</t>
  </si>
  <si>
    <t>CL_NEXT_RX_TX nextTime 2050797942(0x7A3CB176)</t>
  </si>
  <si>
    <t>0x7a3cadf0</t>
  </si>
  <si>
    <t>0x7a3cadf4</t>
  </si>
  <si>
    <t>0x7a3cadfa</t>
  </si>
  <si>
    <t xml:space="preserve">CL_SEQ_CTRL RX_SUCCESS SeqNum 128(0x80) frag 0   </t>
  </si>
  <si>
    <t>0x7a3cae02</t>
  </si>
  <si>
    <t>0x7a3cae19</t>
  </si>
  <si>
    <t>0x7a3cae23</t>
  </si>
  <si>
    <t>0x7a3cae28</t>
  </si>
  <si>
    <t>0x7a3cae3a</t>
  </si>
  <si>
    <t>0x7a3cae51</t>
  </si>
  <si>
    <t>CL_DEBUG param32 2050797942(0x7A3CB176)</t>
  </si>
  <si>
    <t>0x7a3cb188</t>
  </si>
  <si>
    <t>0x7a3cb1b4</t>
  </si>
  <si>
    <t>0x7a3cb1b9</t>
  </si>
  <si>
    <t>0x7a3cbbb3</t>
  </si>
  <si>
    <t>LMMGR_DATA_CONF param32 0x7A3CB430</t>
  </si>
  <si>
    <t>0x7a3cbbb6</t>
  </si>
  <si>
    <t>0x7a3cbc04</t>
  </si>
  <si>
    <t>CL_DEBUG param32 2050800479(0x7A3CBB5F)</t>
  </si>
  <si>
    <t>0x7a3cbc07</t>
  </si>
  <si>
    <t>0x7a3cbc0b</t>
  </si>
  <si>
    <t>0x7a3cbc15</t>
  </si>
  <si>
    <t>0x7a3cbc27</t>
  </si>
  <si>
    <t>0x7a3cbc2b</t>
  </si>
  <si>
    <t>0x7a3cbc2f</t>
  </si>
  <si>
    <t>LMFS_REMOVE_SCH_ENTRY ownr_Id OID_CL(0x11) sch_id 376(0x178)</t>
  </si>
  <si>
    <t>0x7a3cbc34</t>
  </si>
  <si>
    <t>0x7a3cbc43</t>
  </si>
  <si>
    <t>0x7a3cbc49</t>
  </si>
  <si>
    <t>0x7a3cbc50</t>
  </si>
  <si>
    <t>0x7a3cbc55</t>
  </si>
  <si>
    <t>0x7a3cbc5f</t>
  </si>
  <si>
    <t>0x7a3cbc6b</t>
  </si>
  <si>
    <t>0x7a3cbc71</t>
  </si>
  <si>
    <t>0x7a3cbc7c</t>
  </si>
  <si>
    <t>0x7a3cbc80</t>
  </si>
  <si>
    <t>0x7a3cc19d</t>
  </si>
  <si>
    <t>0x7a3cc1a5</t>
  </si>
  <si>
    <t>0x7a3cc1b3</t>
  </si>
  <si>
    <t>0x7a3cc1b8</t>
  </si>
  <si>
    <t>0x7a3cc265</t>
  </si>
  <si>
    <t>0x7a3cc26b</t>
  </si>
  <si>
    <t>0x7a3cc2da</t>
  </si>
  <si>
    <t>0x7a3cc2e0</t>
  </si>
  <si>
    <t>0x7a3cc3e7</t>
  </si>
  <si>
    <t>0x7a3cc3ed</t>
  </si>
  <si>
    <t>0x7a3cc449</t>
  </si>
  <si>
    <t>0x7a3cc44e</t>
  </si>
  <si>
    <t>0x7a3cc45a</t>
  </si>
  <si>
    <t>0x7a3cc461</t>
  </si>
  <si>
    <t>0x7a3cc466</t>
  </si>
  <si>
    <t>CL_OUT_REQ pktId 308(0x134)</t>
  </si>
  <si>
    <t>0x7a3cc46b</t>
  </si>
  <si>
    <t>0x7a3cc495</t>
  </si>
  <si>
    <t>0x7a3cc499</t>
  </si>
  <si>
    <t>LMFS_ADD_SCH_ENTRY param32 0x7A3CCC64</t>
  </si>
  <si>
    <t>0x7a3cc4a9</t>
  </si>
  <si>
    <t>0x7a3cc4ad</t>
  </si>
  <si>
    <t>LMFS_ADD_SCH_EXIT param32 0x00017901</t>
  </si>
  <si>
    <t>0x7a3cc4b0</t>
  </si>
  <si>
    <t>0x7a3cc4b6</t>
  </si>
  <si>
    <t>0x7a3cc4c6</t>
  </si>
  <si>
    <t>0x7a3cc4cb</t>
  </si>
  <si>
    <t>0x7a3cc4cf</t>
  </si>
  <si>
    <t>CL_OUT_CNF STS_SUCCESS(0,0x0) CL Id 289</t>
  </si>
  <si>
    <t>0x7a3cc4e3</t>
  </si>
  <si>
    <t>0x7a3cc4e9</t>
  </si>
  <si>
    <t>0x7a3cc89d</t>
  </si>
  <si>
    <t>HSM_EVENT_SCH_START evt 0x08,arg 0x179 state LMSM_FH(0x2)--&gt;FH_WAIT_CCA(0x1)</t>
  </si>
  <si>
    <t>0x7a3cc8a2</t>
  </si>
  <si>
    <t>HSM_EVENT_SCH_START evt 0x08,arg 0x179 state LMSM_FH(0x2)--&gt;FH_DO_NOTHING(0x0)</t>
  </si>
  <si>
    <t>0x7a3cc8a8</t>
  </si>
  <si>
    <t>HSM_EVENT_SCH_START evt 0x08,arg 0x179 state LMSM_TOP(0x0)</t>
  </si>
  <si>
    <t>0x7a3cc8ae</t>
  </si>
  <si>
    <t>0x7a3cc8b3</t>
  </si>
  <si>
    <t>0x7a3cc8b9</t>
  </si>
  <si>
    <t>0x7a3cc8bf</t>
  </si>
  <si>
    <t>0x7a3cc8c4</t>
  </si>
  <si>
    <t>0x7a3cc8c9</t>
  </si>
  <si>
    <t>CL_NEW CL Id 289 (0x121) duration 400msec</t>
  </si>
  <si>
    <t>0x7a3cc8da</t>
  </si>
  <si>
    <t>0x7a3cc8f0</t>
  </si>
  <si>
    <t>CL_DEBUG param32 2050804836(0x7A3CCC64)</t>
  </si>
  <si>
    <t>0x7a3ccc76</t>
  </si>
  <si>
    <t>0x7a3cd881</t>
  </si>
  <si>
    <t>LMMGR_DATA_CONF param32 0x7A3CCF1B</t>
  </si>
  <si>
    <t>0x7a3cd884</t>
  </si>
  <si>
    <t>0x7a3cd8d5</t>
  </si>
  <si>
    <t>CL_DEBUG param32 2050807855(0x7A3CD82F)</t>
  </si>
  <si>
    <t>0x7a3cd8d9</t>
  </si>
  <si>
    <t>0x7a3cd8de</t>
  </si>
  <si>
    <t>0x7a3cd8e7</t>
  </si>
  <si>
    <t>0x7a3cd8ed</t>
  </si>
  <si>
    <t>0x7a3cd8f2</t>
  </si>
  <si>
    <t>0x7a3cd8ff</t>
  </si>
  <si>
    <t>CL_NEXT_RX_TX nextTime 2050808362(0x7A3CDA2A)</t>
  </si>
  <si>
    <t>0x7a3cda39</t>
  </si>
  <si>
    <t>0x7a3cda4d</t>
  </si>
  <si>
    <t>0x7a3cda5b</t>
  </si>
  <si>
    <t>0x7a3cdae2</t>
  </si>
  <si>
    <t>0x7a3ce069</t>
  </si>
  <si>
    <t>0x7a3ce07a</t>
  </si>
  <si>
    <t>0x7a3ce080</t>
  </si>
  <si>
    <t>0x7a3ce0c5</t>
  </si>
  <si>
    <t>0x7a3ce0d4</t>
  </si>
  <si>
    <t>0x7a3ce0db</t>
  </si>
  <si>
    <t>0x7a3ce355</t>
  </si>
  <si>
    <t>0x7a3ce365</t>
  </si>
  <si>
    <t>0x7a3ce36a</t>
  </si>
  <si>
    <t>0x7a3ce371</t>
  </si>
  <si>
    <t>0x7a3ce37c</t>
  </si>
  <si>
    <t>0x7a3ce37f</t>
  </si>
  <si>
    <t>CL_DATA_REQ STS_SUCCESS(0,0x0) CL Id 289</t>
  </si>
  <si>
    <t>0x7a3ce3af</t>
  </si>
  <si>
    <t>0x7a3ce3b5</t>
  </si>
  <si>
    <t>0x7a3ce4fa</t>
  </si>
  <si>
    <t>0x7a3ce4ff</t>
  </si>
  <si>
    <t>0x7a3ce557</t>
  </si>
  <si>
    <t>0x7a3ce55b</t>
  </si>
  <si>
    <t>0x7a3ce565</t>
  </si>
  <si>
    <t>0x7a3ce56d</t>
  </si>
  <si>
    <t>0x7a3ce572</t>
  </si>
  <si>
    <t>0x7a3ce577</t>
  </si>
  <si>
    <t>0x7a3ce610</t>
  </si>
  <si>
    <t>0x7a3ce627</t>
  </si>
  <si>
    <t>CL_DEBUG param32 2050811344(0x7A3CE5D0)</t>
  </si>
  <si>
    <t>0x7a3ce62a</t>
  </si>
  <si>
    <t>CL_NEXT_RX_TX nextTime 2050812344(0x7A3CE9B8)</t>
  </si>
  <si>
    <t>0x7a3ce62e</t>
  </si>
  <si>
    <t>0x7a3ce633</t>
  </si>
  <si>
    <t>0x7a3ce645</t>
  </si>
  <si>
    <t>0x7a3ce65b</t>
  </si>
  <si>
    <t>0x7a3ce665</t>
  </si>
  <si>
    <t>0x7a3ce66a</t>
  </si>
  <si>
    <t>0x7a3ce67c</t>
  </si>
  <si>
    <t>0x7a3ce69a</t>
  </si>
  <si>
    <t>0x7a3ce6a4</t>
  </si>
  <si>
    <t>CL_DEBUG param32 2050812344(0x7A3CE9B8)</t>
  </si>
  <si>
    <t>0x7a3ce9c9</t>
  </si>
  <si>
    <t>0x7a3ce9f3</t>
  </si>
  <si>
    <t>0x7a3ce9f8</t>
  </si>
  <si>
    <t>0x7a3d0ca5</t>
  </si>
  <si>
    <t>LMMGR_DATA_CONF param32 0x7A3CEC70</t>
  </si>
  <si>
    <t>0x7a3d0ca8</t>
  </si>
  <si>
    <t>0x7a3d0cfa</t>
  </si>
  <si>
    <t>CL_DEBUG param32 2050821201(0x7A3D0C51)</t>
  </si>
  <si>
    <t>0x7a3d0cff</t>
  </si>
  <si>
    <t>0x7a3d0d03</t>
  </si>
  <si>
    <t>0x7a3d0d17</t>
  </si>
  <si>
    <t>0x7a3d0d1e</t>
  </si>
  <si>
    <t>0x7a3d0d23</t>
  </si>
  <si>
    <t>0x7a3d0d30</t>
  </si>
  <si>
    <t>CL_NEXT_RX_TX nextTime 2050821709(0x7A3D0E4D)</t>
  </si>
  <si>
    <t>0x7a3d0e5b</t>
  </si>
  <si>
    <t>0x7a3d0e64</t>
  </si>
  <si>
    <t>0x7a3d0e71</t>
  </si>
  <si>
    <t>0x7a3d0e81</t>
  </si>
  <si>
    <t>0x7a3d146f</t>
  </si>
  <si>
    <t>0x7a3d1480</t>
  </si>
  <si>
    <t>0x7a3d1486</t>
  </si>
  <si>
    <t>0x7a3d14cb</t>
  </si>
  <si>
    <t>0x7a3d14dc</t>
  </si>
  <si>
    <t>0x7a3d14e1</t>
  </si>
  <si>
    <t>0x7a3d175b</t>
  </si>
  <si>
    <t>0x7a3d176a</t>
  </si>
  <si>
    <t>0x7a3d1770</t>
  </si>
  <si>
    <t>0x7a3d1775</t>
  </si>
  <si>
    <t xml:space="preserve">CL_SEQ_CTRL TX_SUCCESS SeqNum 137(0x89) frag 0|70B   </t>
  </si>
  <si>
    <t>0x7a3d177a</t>
  </si>
  <si>
    <t>0x7a3d1787</t>
  </si>
  <si>
    <t>0x7a3d178a</t>
  </si>
  <si>
    <t>CL_TXDONE STS_SUCCESS(0,0x0) CL Id 289</t>
  </si>
  <si>
    <t>0x7a3d178e</t>
  </si>
  <si>
    <t>0x7a3d1794</t>
  </si>
  <si>
    <t>0x7a3d17b3</t>
  </si>
  <si>
    <t>0x7a3d17b6</t>
  </si>
  <si>
    <t>0x7a3d17d0</t>
  </si>
  <si>
    <t>0x7a3d17d8</t>
  </si>
  <si>
    <t>0x7a3d18d2</t>
  </si>
  <si>
    <t>0x7a3d18d7</t>
  </si>
  <si>
    <t>0x7a3d2282</t>
  </si>
  <si>
    <t>0x7a3d2289</t>
  </si>
  <si>
    <t>0x7a3d22a9</t>
  </si>
  <si>
    <t>0x7a3d22b0</t>
  </si>
  <si>
    <t>0x7a3d2306</t>
  </si>
  <si>
    <t>0x7a3d230c</t>
  </si>
  <si>
    <t>0x7a3d237b</t>
  </si>
  <si>
    <t>0x7a3d2381</t>
  </si>
  <si>
    <t>0x7a3d9859</t>
  </si>
  <si>
    <t>0x7a3d985e</t>
  </si>
  <si>
    <t>0x7a3d98f0</t>
  </si>
  <si>
    <t>0x7a3d98ff</t>
  </si>
  <si>
    <t>0x7a3d9905</t>
  </si>
  <si>
    <t>0x7a3d994c</t>
  </si>
  <si>
    <t>0x7a3d995a</t>
  </si>
  <si>
    <t>0x7a3d9962</t>
  </si>
  <si>
    <t>0x7a3d9e6b</t>
  </si>
  <si>
    <t>0x7a3d9e79</t>
  </si>
  <si>
    <t>0x7a3d9e7c</t>
  </si>
  <si>
    <t>0x7a3d9e80</t>
  </si>
  <si>
    <t>0x7a3d9e83</t>
  </si>
  <si>
    <t>0x7a3d9e91</t>
  </si>
  <si>
    <t>0x7a3d9e9d</t>
  </si>
  <si>
    <t>LMFS_ADD_SCH_EXIT param32 0x00017A01</t>
  </si>
  <si>
    <t>0x7a3d9ea1</t>
  </si>
  <si>
    <t>0x7a3d9ea6</t>
  </si>
  <si>
    <t>0x7a3d9ec7</t>
  </si>
  <si>
    <t>0x7a3d9ecd</t>
  </si>
  <si>
    <t>BUFMGR_GET ownr_Id OID_CL(0x11) subFunc_Id 0x02 block_ptr 0x260C</t>
  </si>
  <si>
    <t>0x7a3d9ed7</t>
  </si>
  <si>
    <t>0x7a3d9edb</t>
  </si>
  <si>
    <t>CL_START STS_SUCCESS(0,0x0) CL Id 290</t>
  </si>
  <si>
    <t>0x7a3d9ee4</t>
  </si>
  <si>
    <t>0x7a3d9eea</t>
  </si>
  <si>
    <t>0x7a3d9efb</t>
  </si>
  <si>
    <t>HSM_EVENT_SCH_START evt 0x08,arg 0x17A state LMSM_FH(0x2)--&gt;FH_DO_NOTHING(0x0)</t>
  </si>
  <si>
    <t>0x7a3d9f14</t>
  </si>
  <si>
    <t>0x7a3d9f17</t>
  </si>
  <si>
    <t>HSM_EVENT_SCH_START evt 0x08,arg 0x17A state LMSM_TOP(0x0)</t>
  </si>
  <si>
    <t>0x7a3d9f1d</t>
  </si>
  <si>
    <t>0x7a3d9f21</t>
  </si>
  <si>
    <t>0x7a3d9f29</t>
  </si>
  <si>
    <t>0x7a3d9f2d</t>
  </si>
  <si>
    <t>CL_NEW CL Id 290 (0x122) duration 400msec</t>
  </si>
  <si>
    <t>0x7a3d9f32</t>
  </si>
  <si>
    <t>0x7a3d9f3c</t>
  </si>
  <si>
    <t>0x7a3d9f45</t>
  </si>
  <si>
    <t>0x7a3d9f48</t>
  </si>
  <si>
    <t>CL_DATA_REQ STS_SUCCESS(0,0x0) CL Id 290</t>
  </si>
  <si>
    <t>0x7a3d9f79</t>
  </si>
  <si>
    <t>0x7a3d9f80</t>
  </si>
  <si>
    <t>0x7a3da06f</t>
  </si>
  <si>
    <t>0x7a3da075</t>
  </si>
  <si>
    <t>0x7a3da112</t>
  </si>
  <si>
    <t>0x7a3da116</t>
  </si>
  <si>
    <t>0x7a3da129</t>
  </si>
  <si>
    <t>0x7a3da144</t>
  </si>
  <si>
    <t>CL_DEBUG param32 2050859222(0x7A3DA0D6)</t>
  </si>
  <si>
    <t>0x7a3da14b</t>
  </si>
  <si>
    <t>CL_NEXT_RX_TX nextTime 2050860222(0x7A3DA4BE)</t>
  </si>
  <si>
    <t>0x7a3da14f</t>
  </si>
  <si>
    <t>0x7a3da154</t>
  </si>
  <si>
    <t>0x7a3da15f</t>
  </si>
  <si>
    <t>0x7a3da170</t>
  </si>
  <si>
    <t>0x7a3da175</t>
  </si>
  <si>
    <t>0x7a3da17f</t>
  </si>
  <si>
    <t>0x7a3da190</t>
  </si>
  <si>
    <t>0x7a3da199</t>
  </si>
  <si>
    <t>0x7a3da1ac</t>
  </si>
  <si>
    <t>0x7a3da1c1</t>
  </si>
  <si>
    <t>CL_DEBUG param32 2050860222(0x7A3DA4BE)</t>
  </si>
  <si>
    <t>0x7a3da4cf</t>
  </si>
  <si>
    <t>0x7a3da4d6</t>
  </si>
  <si>
    <t>0x7a3da4dc</t>
  </si>
  <si>
    <t>0x7a3da4e2</t>
  </si>
  <si>
    <t>0x7a3da50c</t>
  </si>
  <si>
    <t>0x7a3da511</t>
  </si>
  <si>
    <t>0x7a3dae5b</t>
  </si>
  <si>
    <t>LMMGR_DATA_CONF param32 0x7A3DA778</t>
  </si>
  <si>
    <t>0x7a3dae5e</t>
  </si>
  <si>
    <t>0x7a3daeab</t>
  </si>
  <si>
    <t>CL_DEBUG param32 2050862602(0x7A3DAE0A)</t>
  </si>
  <si>
    <t>0x7a3daeae</t>
  </si>
  <si>
    <t>0x7a3daeb4</t>
  </si>
  <si>
    <t>0x7a3daebc</t>
  </si>
  <si>
    <t>0x7a3daec2</t>
  </si>
  <si>
    <t>0x7a3daec8</t>
  </si>
  <si>
    <t>0x7a3daed4</t>
  </si>
  <si>
    <t>CL_NEXT_RX_TX nextTime 2050863111(0x7A3DB007)</t>
  </si>
  <si>
    <t>0x7a3db015</t>
  </si>
  <si>
    <t>0x7a3db01c</t>
  </si>
  <si>
    <t>0x7a3db02b</t>
  </si>
  <si>
    <t>0x7a3db0b1</t>
  </si>
  <si>
    <t>0x7a3db627</t>
  </si>
  <si>
    <t>0x7a3db638</t>
  </si>
  <si>
    <t>0x7a3db63d</t>
  </si>
  <si>
    <t>0x7a3db683</t>
  </si>
  <si>
    <t>0x7a3db692</t>
  </si>
  <si>
    <t>0x7a3db699</t>
  </si>
  <si>
    <t>0x7a3db913</t>
  </si>
  <si>
    <t>0x7a3db923</t>
  </si>
  <si>
    <t>0x7a3db928</t>
  </si>
  <si>
    <t>0x7a3db92e</t>
  </si>
  <si>
    <t>0x7a3db939</t>
  </si>
  <si>
    <t>0x7a3db93c</t>
  </si>
  <si>
    <t>0x7a3db96c</t>
  </si>
  <si>
    <t>0x7a3db972</t>
  </si>
  <si>
    <t>0x7a3dba37</t>
  </si>
  <si>
    <t>0x7a3dba3b</t>
  </si>
  <si>
    <t>0x7a3dba93</t>
  </si>
  <si>
    <t>0x7a3dba98</t>
  </si>
  <si>
    <t>0x7a3dbaa6</t>
  </si>
  <si>
    <t>0x7a3dbabf</t>
  </si>
  <si>
    <t>0x7a3dbac5</t>
  </si>
  <si>
    <t>0x7a3dbac9</t>
  </si>
  <si>
    <t>0x7a3ddf1d</t>
  </si>
  <si>
    <t>0x7a3ddf37</t>
  </si>
  <si>
    <t>CL_DEBUG param32 2050875102(0x7A3DDEDE)</t>
  </si>
  <si>
    <t>0x7a3ddf3b</t>
  </si>
  <si>
    <t>CL_NEXT_RX_TX nextTime 2050876102(0x7A3DE2C6)</t>
  </si>
  <si>
    <t>0x7a3ddf3e</t>
  </si>
  <si>
    <t>0x7a3ddf44</t>
  </si>
  <si>
    <t>0x7a3ddf4b</t>
  </si>
  <si>
    <t xml:space="preserve">CL_SEQ_CTRL RX_SUCCESS SeqNum 129(0x81) frag 0   </t>
  </si>
  <si>
    <t>0x7a3ddf51</t>
  </si>
  <si>
    <t>0x7a3ddf73</t>
  </si>
  <si>
    <t>0x7a3ddf7d</t>
  </si>
  <si>
    <t>0x7a3ddf83</t>
  </si>
  <si>
    <t>0x7a3ddf94</t>
  </si>
  <si>
    <t>0x7a3ddfae</t>
  </si>
  <si>
    <t>CL_DEBUG param32 2050876102(0x7A3DE2C6)</t>
  </si>
  <si>
    <t>0x7a3de2d7</t>
  </si>
  <si>
    <t>0x7a3de301</t>
  </si>
  <si>
    <t>0x7a3de306</t>
  </si>
  <si>
    <t>0x7a3ded03</t>
  </si>
  <si>
    <t>LMMGR_DATA_CONF param32 0x7A3DE57D</t>
  </si>
  <si>
    <t>0x7a3ded06</t>
  </si>
  <si>
    <t>0x7a3ded58</t>
  </si>
  <si>
    <t>CL_DEBUG param32 2050878639(0x7A3DECAF)</t>
  </si>
  <si>
    <t>0x7a3ded5e</t>
  </si>
  <si>
    <t>0x7a3ded61</t>
  </si>
  <si>
    <t>0x7a3ded6a</t>
  </si>
  <si>
    <t>0x7a3ded6f</t>
  </si>
  <si>
    <t>0x7a3ded73</t>
  </si>
  <si>
    <t>0x7a3ded77</t>
  </si>
  <si>
    <t>LMFS_REMOVE_SCH_ENTRY ownr_Id OID_CL(0x11) sch_id 378(0x17A)</t>
  </si>
  <si>
    <t>0x7a3ded7b</t>
  </si>
  <si>
    <t>0x7a3ded8c</t>
  </si>
  <si>
    <t>0x7a3ded92</t>
  </si>
  <si>
    <t>0x7a3ded99</t>
  </si>
  <si>
    <t>0x7a3ded9c</t>
  </si>
  <si>
    <t>0x7a3deda6</t>
  </si>
  <si>
    <t>0x7a3dedb4</t>
  </si>
  <si>
    <t>0x7a3dedb9</t>
  </si>
  <si>
    <t>0x7a3dedc6</t>
  </si>
  <si>
    <t>0x7a3dedca</t>
  </si>
  <si>
    <t>CL_END STS_SUCCESS(0,0x0) duration 20msec</t>
  </si>
  <si>
    <t>0x7a3df2f2</t>
  </si>
  <si>
    <t>0x7a3df2f9</t>
  </si>
  <si>
    <t>0x7a3df306</t>
  </si>
  <si>
    <t>0x7a3df30b</t>
  </si>
  <si>
    <t>0x7a3df3b9</t>
  </si>
  <si>
    <t>0x7a3df3bf</t>
  </si>
  <si>
    <t>0x7a3df423</t>
  </si>
  <si>
    <t>0x7a3df42a</t>
  </si>
  <si>
    <t>0x7a3df87b</t>
  </si>
  <si>
    <t>0x7a3df881</t>
  </si>
  <si>
    <t>0x7a3df8dd</t>
  </si>
  <si>
    <t>0x7a3df8e2</t>
  </si>
  <si>
    <t>0x7a3df8ed</t>
  </si>
  <si>
    <t>0x7a3df8f7</t>
  </si>
  <si>
    <t>0x7a3df8fb</t>
  </si>
  <si>
    <t>CL_OUT_REQ pktId 309(0x135)</t>
  </si>
  <si>
    <t>0x7a3df8ff</t>
  </si>
  <si>
    <t>0x7a3df91c</t>
  </si>
  <si>
    <t>0x7a3df920</t>
  </si>
  <si>
    <t>LMFS_ADD_SCH_ENTRY param32 0x7A3E00F7</t>
  </si>
  <si>
    <t>0x7a3df92f</t>
  </si>
  <si>
    <t>0x7a3df933</t>
  </si>
  <si>
    <t>LMFS_ADD_SCH_EXIT param32 0x00017B01</t>
  </si>
  <si>
    <t>0x7a3df939</t>
  </si>
  <si>
    <t>0x7a3df93f</t>
  </si>
  <si>
    <t>0x7a3df959</t>
  </si>
  <si>
    <t>0x7a3df95e</t>
  </si>
  <si>
    <t>0x7a3df962</t>
  </si>
  <si>
    <t>CL_OUT_CNF STS_SUCCESS(0,0x0) CL Id 291</t>
  </si>
  <si>
    <t>0x7a3df977</t>
  </si>
  <si>
    <t>0x7a3df97d</t>
  </si>
  <si>
    <t>0x7a3dfd2b</t>
  </si>
  <si>
    <t>HSM_EVENT_SCH_START evt 0x08,arg 0x17B state LMSM_FH(0x2)--&gt;FH_WAIT_CCA(0x1)</t>
  </si>
  <si>
    <t>0x7a3dfd2f</t>
  </si>
  <si>
    <t>HSM_EVENT_SCH_START evt 0x08,arg 0x17B state LMSM_FH(0x2)--&gt;FH_DO_NOTHING(0x0)</t>
  </si>
  <si>
    <t>0x7a3dfd34</t>
  </si>
  <si>
    <t>HSM_EVENT_SCH_START evt 0x08,arg 0x17B state LMSM_TOP(0x0)</t>
  </si>
  <si>
    <t>0x7a3dfd3b</t>
  </si>
  <si>
    <t>0x7a3dfd3f</t>
  </si>
  <si>
    <t>0x7a3dfd52</t>
  </si>
  <si>
    <t>0x7a3dfd58</t>
  </si>
  <si>
    <t>0x7a3dfd5e</t>
  </si>
  <si>
    <t>0x7a3dfd64</t>
  </si>
  <si>
    <t>CL_NEW CL Id 291 (0x123) duration 400msec</t>
  </si>
  <si>
    <t>0x7a3dfd73</t>
  </si>
  <si>
    <t>0x7a3dfd89</t>
  </si>
  <si>
    <t>CL_DEBUG param32 2050883831(0x7A3E00F7)</t>
  </si>
  <si>
    <t>0x7a3e0108</t>
  </si>
  <si>
    <t>0x7a3e0d13</t>
  </si>
  <si>
    <t>LMMGR_DATA_CONF param32 0x7A3E03AD</t>
  </si>
  <si>
    <t>0x7a3e0d16</t>
  </si>
  <si>
    <t>0x7a3e0d68</t>
  </si>
  <si>
    <t>CL_DEBUG param32 2050886848(0x7A3E0CC0)</t>
  </si>
  <si>
    <t>0x7a3e0d6b</t>
  </si>
  <si>
    <t>0x7a3e0d6f</t>
  </si>
  <si>
    <t>0x7a3e0d79</t>
  </si>
  <si>
    <t>0x7a3e0d7f</t>
  </si>
  <si>
    <t>0x7a3e0d84</t>
  </si>
  <si>
    <t>0x7a3e0d90</t>
  </si>
  <si>
    <t>CL_NEXT_RX_TX nextTime 2050887357(0x7A3E0EBD)</t>
  </si>
  <si>
    <t>0x7a3e0ecc</t>
  </si>
  <si>
    <t>0x7a3e0ed3</t>
  </si>
  <si>
    <t>0x7a3e0edf</t>
  </si>
  <si>
    <t>0x7a3e0f72</t>
  </si>
  <si>
    <t>0x7a3e14d7</t>
  </si>
  <si>
    <t>0x7a3e14e8</t>
  </si>
  <si>
    <t>0x7a3e14ee</t>
  </si>
  <si>
    <t>0x7a3e1533</t>
  </si>
  <si>
    <t>0x7a3e1542</t>
  </si>
  <si>
    <t>0x7a3e1548</t>
  </si>
  <si>
    <t>0x7a3e17c3</t>
  </si>
  <si>
    <t>0x7a3e17d3</t>
  </si>
  <si>
    <t>0x7a3e17d8</t>
  </si>
  <si>
    <t>0x7a3e17df</t>
  </si>
  <si>
    <t>0x7a3e17ec</t>
  </si>
  <si>
    <t>0x7a3e17ef</t>
  </si>
  <si>
    <t>CL_DATA_REQ STS_SUCCESS(0,0x0) CL Id 291</t>
  </si>
  <si>
    <t>0x7a3e181e</t>
  </si>
  <si>
    <t>0x7a3e1824</t>
  </si>
  <si>
    <t>0x7a3e18ff</t>
  </si>
  <si>
    <t>0x7a3e1904</t>
  </si>
  <si>
    <t>0x7a3e195d</t>
  </si>
  <si>
    <t>0x7a3e1962</t>
  </si>
  <si>
    <t>0x7a3e196c</t>
  </si>
  <si>
    <t>0x7a3e1979</t>
  </si>
  <si>
    <t>0x7a3e197e</t>
  </si>
  <si>
    <t>0x7a3e1982</t>
  </si>
  <si>
    <t>0x7a3e1a7e</t>
  </si>
  <si>
    <t>0x7a3e1a95</t>
  </si>
  <si>
    <t>CL_DEBUG param32 2050890302(0x7A3E1A3E)</t>
  </si>
  <si>
    <t>0x7a3e1a9a</t>
  </si>
  <si>
    <t>CL_NEXT_RX_TX nextTime 2050891302(0x7A3E1E26)</t>
  </si>
  <si>
    <t>0x7a3e1a9e</t>
  </si>
  <si>
    <t>0x7a3e1aa2</t>
  </si>
  <si>
    <t>0x7a3e1ab3</t>
  </si>
  <si>
    <t>0x7a3e1ad5</t>
  </si>
  <si>
    <t>0x7a3e1adf</t>
  </si>
  <si>
    <t>0x7a3e1ae5</t>
  </si>
  <si>
    <t>0x7a3e1af9</t>
  </si>
  <si>
    <t>0x7a3e1b17</t>
  </si>
  <si>
    <t>0x7a3e1b1e</t>
  </si>
  <si>
    <t>CL_DEBUG param32 2050891302(0x7A3E1E26)</t>
  </si>
  <si>
    <t>0x7a3e1e38</t>
  </si>
  <si>
    <t>0x7a3e1e62</t>
  </si>
  <si>
    <t>0x7a3e1e67</t>
  </si>
  <si>
    <t>0x7a3e6553</t>
  </si>
  <si>
    <t>LMMGR_DATA_CONF param32 0x7A3E20DF</t>
  </si>
  <si>
    <t>0x7a3e6558</t>
  </si>
  <si>
    <t>0x7a3e65a9</t>
  </si>
  <si>
    <t>CL_DEBUG param32 2050909438(0x7A3E64FE)</t>
  </si>
  <si>
    <t>0x7a3e65ac</t>
  </si>
  <si>
    <t>0x7a3e65b0</t>
  </si>
  <si>
    <t>0x7a3e65b8</t>
  </si>
  <si>
    <t>0x7a3e65bf</t>
  </si>
  <si>
    <t>0x7a3e65c4</t>
  </si>
  <si>
    <t>0x7a3e65d2</t>
  </si>
  <si>
    <t>CL_NEXT_RX_TX nextTime 2050909946(0x7A3E66FA)</t>
  </si>
  <si>
    <t>0x7a3e6708</t>
  </si>
  <si>
    <t>0x7a3e670f</t>
  </si>
  <si>
    <t>0x7a3e6728</t>
  </si>
  <si>
    <t>0x7a3e6738</t>
  </si>
  <si>
    <t>0x7a3e6d1f</t>
  </si>
  <si>
    <t>0x7a3e6d30</t>
  </si>
  <si>
    <t>0x7a3e6d38</t>
  </si>
  <si>
    <t>0x7a3e6d7b</t>
  </si>
  <si>
    <t>0x7a3e6d8b</t>
  </si>
  <si>
    <t>0x7a3e6d90</t>
  </si>
  <si>
    <t>0x7a3e700b</t>
  </si>
  <si>
    <t>0x7a3e701b</t>
  </si>
  <si>
    <t>0x7a3e7021</t>
  </si>
  <si>
    <t>0x7a3e7027</t>
  </si>
  <si>
    <t xml:space="preserve">CL_SEQ_CTRL TX_SUCCESS SeqNum 138(0x8A) frag 0|186B   </t>
  </si>
  <si>
    <t>0x7a3e702c</t>
  </si>
  <si>
    <t>0x7a3e7037</t>
  </si>
  <si>
    <t>0x7a3e703b</t>
  </si>
  <si>
    <t>CL_TXDONE STS_SUCCESS(0,0x0) CL Id 291</t>
  </si>
  <si>
    <t>0x7a3e703f</t>
  </si>
  <si>
    <t>0x7a3e7045</t>
  </si>
  <si>
    <t>0x7a3e7064</t>
  </si>
  <si>
    <t>0x7a3e7069</t>
  </si>
  <si>
    <t>0x7a3e7083</t>
  </si>
  <si>
    <t>0x7a3e7089</t>
  </si>
  <si>
    <t>0x7a3e7184</t>
  </si>
  <si>
    <t>0x7a3e7189</t>
  </si>
  <si>
    <t>0x7a3e72fc</t>
  </si>
  <si>
    <t>0x7a3e7301</t>
  </si>
  <si>
    <t>0x7a3e735e</t>
  </si>
  <si>
    <t>0x7a3e7362</t>
  </si>
  <si>
    <t>0x7a3e736c</t>
  </si>
  <si>
    <t>0x7a3e737c</t>
  </si>
  <si>
    <t>0x7a3e738b</t>
  </si>
  <si>
    <t>0x7a3e7391</t>
  </si>
  <si>
    <t>0x7a3e7396</t>
  </si>
  <si>
    <t>0x7a3e73a6</t>
  </si>
  <si>
    <t>CL_DEBUG param32 2050913060(0x7A3E7324)</t>
  </si>
  <si>
    <t>0x7a3e73aa</t>
  </si>
  <si>
    <t>CL_NEXT_RX_TX nextTime 2050914060(0x7A3E770C)</t>
  </si>
  <si>
    <t>0x7a3e73ad</t>
  </si>
  <si>
    <t>0x7a3e73b1</t>
  </si>
  <si>
    <t>0x7a3e73b9</t>
  </si>
  <si>
    <t>0x7a3e73cf</t>
  </si>
  <si>
    <t>0x7a3e73d9</t>
  </si>
  <si>
    <t>0x7a3e73e0</t>
  </si>
  <si>
    <t>0x7a3e73e5</t>
  </si>
  <si>
    <t>0x7a3e73e9</t>
  </si>
  <si>
    <t>0x7a3e73ed</t>
  </si>
  <si>
    <t>LMFS_REMOVE_SCH_ENTRY ownr_Id OID_CL(0x11) sch_id 379(0x17B)</t>
  </si>
  <si>
    <t>0x7a3e73f1</t>
  </si>
  <si>
    <t>0x7a3e740d</t>
  </si>
  <si>
    <t>0x7a3e7412</t>
  </si>
  <si>
    <t>0x7a3e7425</t>
  </si>
  <si>
    <t>0x7a3e742b</t>
  </si>
  <si>
    <t>0x7a3e742f</t>
  </si>
  <si>
    <t>0x7a3e7439</t>
  </si>
  <si>
    <t>0x7a3e7445</t>
  </si>
  <si>
    <t>0x7a3e744b</t>
  </si>
  <si>
    <t>0x7a3e7456</t>
  </si>
  <si>
    <t>0x7a3e745b</t>
  </si>
  <si>
    <t>CL_END STS_SUCCESS(0,0x0) duration 30msec</t>
  </si>
  <si>
    <t>0x7a3e7977</t>
  </si>
  <si>
    <t>0x7a3e797d</t>
  </si>
  <si>
    <t>0x7a3e798b</t>
  </si>
  <si>
    <t>0x7a3e7990</t>
  </si>
  <si>
    <t>0x7a3e7a4a</t>
  </si>
  <si>
    <t>0x7a3e7a51</t>
  </si>
  <si>
    <t>0x7a3e7ab3</t>
  </si>
  <si>
    <t>0x7a3e7abc</t>
  </si>
  <si>
    <t>0x7a3e7b1e</t>
  </si>
  <si>
    <t>0x7a3e7b24</t>
  </si>
  <si>
    <t>0x7a3eafba</t>
  </si>
  <si>
    <t>0x7a3eafbe</t>
  </si>
  <si>
    <t>0x7a3eb051</t>
  </si>
  <si>
    <t>0x7a3eb061</t>
  </si>
  <si>
    <t>0x7a3eb068</t>
  </si>
  <si>
    <t>0x7a3eb0ad</t>
  </si>
  <si>
    <t>0x7a3eb0bc</t>
  </si>
  <si>
    <t>0x7a3eb0c1</t>
  </si>
  <si>
    <t>0x7a3eb5cc</t>
  </si>
  <si>
    <t>0x7a3eb5da</t>
  </si>
  <si>
    <t>0x7a3eb5dd</t>
  </si>
  <si>
    <t>0x7a3eb5e3</t>
  </si>
  <si>
    <t>0x7a3eb5e6</t>
  </si>
  <si>
    <t>0x7a3eb5f4</t>
  </si>
  <si>
    <t>0x7a3eb5fe</t>
  </si>
  <si>
    <t>LMFS_ADD_SCH_EXIT param32 0x00017C01</t>
  </si>
  <si>
    <t>0x7a3eb601</t>
  </si>
  <si>
    <t>0x7a3eb606</t>
  </si>
  <si>
    <t>0x7a3eb627</t>
  </si>
  <si>
    <t>0x7a3eb62f</t>
  </si>
  <si>
    <t>0x7a3eb639</t>
  </si>
  <si>
    <t>0x7a3eb63d</t>
  </si>
  <si>
    <t>CL_START STS_SUCCESS(0,0x0) CL Id 292</t>
  </si>
  <si>
    <t>0x7a3eb645</t>
  </si>
  <si>
    <t>0x7a3eb64a</t>
  </si>
  <si>
    <t>0x7a3eb65b</t>
  </si>
  <si>
    <t>HSM_EVENT_SCH_START evt 0x08,arg 0x17C state LMSM_FH(0x2)--&gt;FH_DO_NOTHING(0x0)</t>
  </si>
  <si>
    <t>0x7a3eb675</t>
  </si>
  <si>
    <t>0x7a3eb67a</t>
  </si>
  <si>
    <t>HSM_EVENT_SCH_START evt 0x08,arg 0x17C state LMSM_TOP(0x0)</t>
  </si>
  <si>
    <t>0x7a3eb680</t>
  </si>
  <si>
    <t>0x7a3eb684</t>
  </si>
  <si>
    <t>0x7a3eb68a</t>
  </si>
  <si>
    <t>0x7a3eb68e</t>
  </si>
  <si>
    <t>CL_NEW CL Id 292 (0x124) duration 400msec</t>
  </si>
  <si>
    <t>0x7a3eb694</t>
  </si>
  <si>
    <t>0x7a3eb69d</t>
  </si>
  <si>
    <t>0x7a3eb6a8</t>
  </si>
  <si>
    <t>0x7a3eb6ab</t>
  </si>
  <si>
    <t>CL_DATA_REQ STS_SUCCESS(0,0x0) CL Id 292</t>
  </si>
  <si>
    <t>0x7a3eb6db</t>
  </si>
  <si>
    <t>0x7a3eb6e1</t>
  </si>
  <si>
    <t>0x7a3eb7d1</t>
  </si>
  <si>
    <t>0x7a3eb7d7</t>
  </si>
  <si>
    <t>0x7a3eb87b</t>
  </si>
  <si>
    <t>0x7a3eb882</t>
  </si>
  <si>
    <t>0x7a3eb8a6</t>
  </si>
  <si>
    <t>CL_DEBUG param32 2050930744(0x7A3EB838)</t>
  </si>
  <si>
    <t>0x7a3eb8ab</t>
  </si>
  <si>
    <t>CL_NEXT_RX_TX nextTime 2050931744(0x7A3EBC20)</t>
  </si>
  <si>
    <t>0x7a3eb8af</t>
  </si>
  <si>
    <t>0x7a3eb8b4</t>
  </si>
  <si>
    <t>0x7a3eb8c0</t>
  </si>
  <si>
    <t>0x7a3eb8db</t>
  </si>
  <si>
    <t>0x7a3eb8e0</t>
  </si>
  <si>
    <t>0x7a3eb8ea</t>
  </si>
  <si>
    <t>0x7a3eb8f2</t>
  </si>
  <si>
    <t>0x7a3eb8fa</t>
  </si>
  <si>
    <t>0x7a3eb901</t>
  </si>
  <si>
    <t>0x7a3eb916</t>
  </si>
  <si>
    <t>CL_DEBUG param32 2050931744(0x7A3EBC20)</t>
  </si>
  <si>
    <t>0x7a3ebc32</t>
  </si>
  <si>
    <t>0x7a3ebc39</t>
  </si>
  <si>
    <t>0x7a3ebc3e</t>
  </si>
  <si>
    <t>0x7a3ebc43</t>
  </si>
  <si>
    <t>0x7a3ebc6e</t>
  </si>
  <si>
    <t>0x7a3ebc73</t>
  </si>
  <si>
    <t>0x7a3ec5bd</t>
  </si>
  <si>
    <t>LMMGR_DATA_CONF param32 0x7A3EBEDA</t>
  </si>
  <si>
    <t>0x7a3ec5c2</t>
  </si>
  <si>
    <t>0x7a3ec60e</t>
  </si>
  <si>
    <t>CL_DEBUG param32 2050934124(0x7A3EC56C)</t>
  </si>
  <si>
    <t>0x7a3ec612</t>
  </si>
  <si>
    <t>0x7a3ec615</t>
  </si>
  <si>
    <t>0x7a3ec61e</t>
  </si>
  <si>
    <t>0x7a3ec624</t>
  </si>
  <si>
    <t>0x7a3ec62a</t>
  </si>
  <si>
    <t>0x7a3ec638</t>
  </si>
  <si>
    <t>CL_NEXT_RX_TX nextTime 2050934632(0x7A3EC768)</t>
  </si>
  <si>
    <t>0x7a3ec776</t>
  </si>
  <si>
    <t>0x7a3ec77e</t>
  </si>
  <si>
    <t>0x7a3ec78a</t>
  </si>
  <si>
    <t>0x7a3ec811</t>
  </si>
  <si>
    <t>0x7a3ecd8b</t>
  </si>
  <si>
    <t>0x7a3ecd9b</t>
  </si>
  <si>
    <t>0x7a3ecda3</t>
  </si>
  <si>
    <t>0x7a3ecde6</t>
  </si>
  <si>
    <t>0x7a3ecdf6</t>
  </si>
  <si>
    <t>0x7a3ecdfb</t>
  </si>
  <si>
    <t>0x7a3ed076</t>
  </si>
  <si>
    <t>0x7a3ed086</t>
  </si>
  <si>
    <t>0x7a3ed08c</t>
  </si>
  <si>
    <t>0x7a3ed094</t>
  </si>
  <si>
    <t>0x7a3ed09e</t>
  </si>
  <si>
    <t>0x7a3ed0a1</t>
  </si>
  <si>
    <t>0x7a3ed0d0</t>
  </si>
  <si>
    <t>0x7a3ed0d5</t>
  </si>
  <si>
    <t>0x7a3ed190</t>
  </si>
  <si>
    <t>0x7a3ed194</t>
  </si>
  <si>
    <t>0x7a3ed1ee</t>
  </si>
  <si>
    <t>0x7a3ed1f2</t>
  </si>
  <si>
    <t>0x7a3ed1fc</t>
  </si>
  <si>
    <t>0x7a3ed218</t>
  </si>
  <si>
    <t>0x7a3ed21d</t>
  </si>
  <si>
    <t>0x7a3ed221</t>
  </si>
  <si>
    <t>0x7a3efe01</t>
  </si>
  <si>
    <t>0x7a3efe1d</t>
  </si>
  <si>
    <t>CL_DEBUG param32 2050948545(0x7A3EFDC1)</t>
  </si>
  <si>
    <t>0x7a3efe21</t>
  </si>
  <si>
    <t>CL_NEXT_RX_TX nextTime 2050949545(0x7A3F01A9)</t>
  </si>
  <si>
    <t>0x7a3efe24</t>
  </si>
  <si>
    <t>0x7a3efe28</t>
  </si>
  <si>
    <t>0x7a3efe2e</t>
  </si>
  <si>
    <t xml:space="preserve">CL_SEQ_CTRL RX_SUCCESS SeqNum 130(0x82) frag 0   </t>
  </si>
  <si>
    <t>0x7a3efe34</t>
  </si>
  <si>
    <t>0x7a3efe4b</t>
  </si>
  <si>
    <t>0x7a3efe57</t>
  </si>
  <si>
    <t>0x7a3efe5c</t>
  </si>
  <si>
    <t>0x7a3efe6d</t>
  </si>
  <si>
    <t>0x7a3efe85</t>
  </si>
  <si>
    <t>CL_DEBUG param32 2050949545(0x7A3F01A9)</t>
  </si>
  <si>
    <t>0x7a3f01b9</t>
  </si>
  <si>
    <t>0x7a3f01e4</t>
  </si>
  <si>
    <t>0x7a3f01e9</t>
  </si>
  <si>
    <t>0x7a3f0be5</t>
  </si>
  <si>
    <t>LMMGR_DATA_CONF param32 0x7A3F0462</t>
  </si>
  <si>
    <t>0x7a3f0be8</t>
  </si>
  <si>
    <t>0x7a3f0c35</t>
  </si>
  <si>
    <t>CL_DEBUG param32 2050952081(0x7A3F0B91)</t>
  </si>
  <si>
    <t>0x7a3f0c38</t>
  </si>
  <si>
    <t>0x7a3f0c3d</t>
  </si>
  <si>
    <t>0x7a3f0c45</t>
  </si>
  <si>
    <t>0x7a3f0c4a</t>
  </si>
  <si>
    <t>0x7a3f0c51</t>
  </si>
  <si>
    <t>0x7a3f0c55</t>
  </si>
  <si>
    <t>LMFS_REMOVE_SCH_ENTRY ownr_Id OID_CL(0x11) sch_id 380(0x17C)</t>
  </si>
  <si>
    <t>0x7a3f0c59</t>
  </si>
  <si>
    <t>0x7a3f0c74</t>
  </si>
  <si>
    <t>0x7a3f0c7b</t>
  </si>
  <si>
    <t>0x7a3f0c80</t>
  </si>
  <si>
    <t>0x7a3f0c85</t>
  </si>
  <si>
    <t>0x7a3f0c90</t>
  </si>
  <si>
    <t>0x7a3f0c9d</t>
  </si>
  <si>
    <t>0x7a3f0ca3</t>
  </si>
  <si>
    <t>0x7a3f0caf</t>
  </si>
  <si>
    <t>0x7a3f0cb2</t>
  </si>
  <si>
    <t>0x7a3f11ce</t>
  </si>
  <si>
    <t>0x7a3f11d5</t>
  </si>
  <si>
    <t>0x7a3f11e2</t>
  </si>
  <si>
    <t>0x7a3f11e8</t>
  </si>
  <si>
    <t>0x7a3f1296</t>
  </si>
  <si>
    <t>0x7a3f129c</t>
  </si>
  <si>
    <t>0x7a3f130b</t>
  </si>
  <si>
    <t>0x7a3f1311</t>
  </si>
  <si>
    <t>0x7a3f1fb6</t>
  </si>
  <si>
    <t>0x7a3f1fbc</t>
  </si>
  <si>
    <t>0x7a3f201a</t>
  </si>
  <si>
    <t>0x7a3f201f</t>
  </si>
  <si>
    <t>0x7a3f202b</t>
  </si>
  <si>
    <t>0x7a3f2032</t>
  </si>
  <si>
    <t>0x7a3f2037</t>
  </si>
  <si>
    <t>0x7a3f203b</t>
  </si>
  <si>
    <t>0x7a3f2058</t>
  </si>
  <si>
    <t>0x7a3f205e</t>
  </si>
  <si>
    <t>LMFS_ADD_SCH_ENTRY param32 0x7A3F3025</t>
  </si>
  <si>
    <t>0x7a3f206e</t>
  </si>
  <si>
    <t>LMFS_ADD_SCH_EXIT param32 0x00000BD8</t>
  </si>
  <si>
    <t>0x7a3f2071</t>
  </si>
  <si>
    <t>LMFS_ADD_SCH_EXIT param32 0x00017D01</t>
  </si>
  <si>
    <t>0x7a3f2075</t>
  </si>
  <si>
    <t>0x7a3f207b</t>
  </si>
  <si>
    <t>0x7a3f2089</t>
  </si>
  <si>
    <t>0x7a3f208e</t>
  </si>
  <si>
    <t>0x7a3f2094</t>
  </si>
  <si>
    <t>CL_OUT_CNF STS_SUCCESS(0,0x0) CL Id 293</t>
  </si>
  <si>
    <t>0x7a3f20a7</t>
  </si>
  <si>
    <t>0x7a3f20ae</t>
  </si>
  <si>
    <t>0x7a3f2c59</t>
  </si>
  <si>
    <t>HSM_EVENT_SCH_START evt 0x08,arg 0x17D state LMSM_FH(0x2)--&gt;FH_WAIT_CCA(0x1)</t>
  </si>
  <si>
    <t>0x7a3f2c5e</t>
  </si>
  <si>
    <t>HSM_EVENT_SCH_START evt 0x08,arg 0x17D state LMSM_FH(0x2)--&gt;FH_DO_NOTHING(0x0)</t>
  </si>
  <si>
    <t>0x7a3f2c61</t>
  </si>
  <si>
    <t>HSM_EVENT_SCH_START evt 0x08,arg 0x17D state LMSM_TOP(0x0)</t>
  </si>
  <si>
    <t>0x7a3f2c68</t>
  </si>
  <si>
    <t>0x7a3f2c6f</t>
  </si>
  <si>
    <t>0x7a3f2c75</t>
  </si>
  <si>
    <t>0x7a3f2c7b</t>
  </si>
  <si>
    <t>0x7a3f2c7f</t>
  </si>
  <si>
    <t>0x7a3f2c85</t>
  </si>
  <si>
    <t>CL_NEW CL Id 293 (0x125) duration 400msec</t>
  </si>
  <si>
    <t>0x7a3f2c94</t>
  </si>
  <si>
    <t>0x7a3f2caa</t>
  </si>
  <si>
    <t>CL_DEBUG param32 2050961445(0x7A3F3025)</t>
  </si>
  <si>
    <t>0x7a3f3035</t>
  </si>
  <si>
    <t>0x7a3f3c41</t>
  </si>
  <si>
    <t>LMMGR_DATA_CONF param32 0x7A3F32DB</t>
  </si>
  <si>
    <t>0x7a3f3c44</t>
  </si>
  <si>
    <t>0x7a3f3c9d</t>
  </si>
  <si>
    <t>CL_DEBUG param32 2050964462(0x7A3F3BEE)</t>
  </si>
  <si>
    <t>0x7a3f3ca1</t>
  </si>
  <si>
    <t>0x7a3f3ca4</t>
  </si>
  <si>
    <t>0x7a3f3cad</t>
  </si>
  <si>
    <t>0x7a3f3cb5</t>
  </si>
  <si>
    <t>0x7a3f3cbb</t>
  </si>
  <si>
    <t>0x7a3f3cc7</t>
  </si>
  <si>
    <t>CL_NEXT_RX_TX nextTime 2050964971(0x7A3F3DEB)</t>
  </si>
  <si>
    <t>0x7a3f3df9</t>
  </si>
  <si>
    <t>0x7a3f3e00</t>
  </si>
  <si>
    <t>0x7a3f3e0d</t>
  </si>
  <si>
    <t>0x7a3f3e94</t>
  </si>
  <si>
    <t>0x7a3f441f</t>
  </si>
  <si>
    <t>0x7a3f4430</t>
  </si>
  <si>
    <t>0x7a3f4436</t>
  </si>
  <si>
    <t>0x7a3f447b</t>
  </si>
  <si>
    <t>0x7a3f448b</t>
  </si>
  <si>
    <t>0x7a3f4490</t>
  </si>
  <si>
    <t>0x7a3f470b</t>
  </si>
  <si>
    <t>0x7a3f471d</t>
  </si>
  <si>
    <t>0x7a3f4722</t>
  </si>
  <si>
    <t>0x7a3f472a</t>
  </si>
  <si>
    <t>0x7a3f4734</t>
  </si>
  <si>
    <t>0x7a3f4737</t>
  </si>
  <si>
    <t>CL_DATA_REQ STS_SUCCESS(0,0x0) CL Id 293</t>
  </si>
  <si>
    <t>0x7a3f4766</t>
  </si>
  <si>
    <t>0x7a3f476c</t>
  </si>
  <si>
    <t>0x7a3f487c</t>
  </si>
  <si>
    <t>0x7a3f4881</t>
  </si>
  <si>
    <t>0x7a3f48d9</t>
  </si>
  <si>
    <t>0x7a3f48de</t>
  </si>
  <si>
    <t>0x7a3f48ec</t>
  </si>
  <si>
    <t>0x7a3f4903</t>
  </si>
  <si>
    <t>0x7a3f4908</t>
  </si>
  <si>
    <t>0x7a3f490e</t>
  </si>
  <si>
    <t>0x7a3f49c6</t>
  </si>
  <si>
    <t>0x7a3f49dd</t>
  </si>
  <si>
    <t>CL_DEBUG param32 2050967942(0x7A3F4986)</t>
  </si>
  <si>
    <t>0x7a3f49e0</t>
  </si>
  <si>
    <t>CL_NEXT_RX_TX nextTime 2050968942(0x7A3F4D6E)</t>
  </si>
  <si>
    <t>0x7a3f49e4</t>
  </si>
  <si>
    <t>0x7a3f49e8</t>
  </si>
  <si>
    <t>0x7a3f49f9</t>
  </si>
  <si>
    <t>0x7a3f4a11</t>
  </si>
  <si>
    <t>0x7a3f4a1b</t>
  </si>
  <si>
    <t>0x7a3f4a21</t>
  </si>
  <si>
    <t>0x7a3f4a3f</t>
  </si>
  <si>
    <t>0x7a3f4a5e</t>
  </si>
  <si>
    <t>0x7a3f4a64</t>
  </si>
  <si>
    <t>CL_DEBUG param32 2050968942(0x7A3F4D6E)</t>
  </si>
  <si>
    <t>0x7a3f4d80</t>
  </si>
  <si>
    <t>0x7a3f4daa</t>
  </si>
  <si>
    <t>0x7a3f4db0</t>
  </si>
  <si>
    <t>0x7a3f705b</t>
  </si>
  <si>
    <t>LMMGR_DATA_CONF param32 0x7A3F5027</t>
  </si>
  <si>
    <t>0x7a3f705e</t>
  </si>
  <si>
    <t>0x7a3f70af</t>
  </si>
  <si>
    <t>CL_DEBUG param32 2050977799(0x7A3F7007)</t>
  </si>
  <si>
    <t>0x7a3f70b3</t>
  </si>
  <si>
    <t>0x7a3f70b6</t>
  </si>
  <si>
    <t>0x7a3f70c1</t>
  </si>
  <si>
    <t>0x7a3f70c7</t>
  </si>
  <si>
    <t>0x7a3f70cc</t>
  </si>
  <si>
    <t>0x7a3f70d8</t>
  </si>
  <si>
    <t>CL_NEXT_RX_TX nextTime 2050978307(0x7A3F7203)</t>
  </si>
  <si>
    <t>0x7a3f7212</t>
  </si>
  <si>
    <t>0x7a3f7218</t>
  </si>
  <si>
    <t>0x7a3f7226</t>
  </si>
  <si>
    <t>0x7a3f7237</t>
  </si>
  <si>
    <t>0x7a3f7829</t>
  </si>
  <si>
    <t>0x7a3f783b</t>
  </si>
  <si>
    <t>0x7a3f7840</t>
  </si>
  <si>
    <t>0x7a3f7885</t>
  </si>
  <si>
    <t>0x7a3f7894</t>
  </si>
  <si>
    <t>0x7a3f789a</t>
  </si>
  <si>
    <t>0x7a3f7b15</t>
  </si>
  <si>
    <t>0x7a3f7b25</t>
  </si>
  <si>
    <t>0x7a3f7b2a</t>
  </si>
  <si>
    <t>0x7a3f7b2f</t>
  </si>
  <si>
    <t xml:space="preserve">CL_SEQ_CTRL TX_SUCCESS SeqNum 139(0x8B) frag 0|70B   </t>
  </si>
  <si>
    <t>0x7a3f7b34</t>
  </si>
  <si>
    <t>0x7a3f7b3f</t>
  </si>
  <si>
    <t>0x7a3f7b43</t>
  </si>
  <si>
    <t>CL_TXDONE STS_SUCCESS(0,0x0) CL Id 293</t>
  </si>
  <si>
    <t>0x7a3f7b49</t>
  </si>
  <si>
    <t>0x7a3f7b4f</t>
  </si>
  <si>
    <t>0x7a3f7b6e</t>
  </si>
  <si>
    <t>0x7a3f7b71</t>
  </si>
  <si>
    <t>0x7a3f7b8b</t>
  </si>
  <si>
    <t>0x7a3f7b91</t>
  </si>
  <si>
    <t>0x7a3f7c8b</t>
  </si>
  <si>
    <t>0x7a3f7c93</t>
  </si>
  <si>
    <t>0x7a3f7f8e</t>
  </si>
  <si>
    <t>0x7a3f7f93</t>
  </si>
  <si>
    <t>0x7a3f7fee</t>
  </si>
  <si>
    <t>0x7a3f7ff2</t>
  </si>
  <si>
    <t>0x7a3f7ffc</t>
  </si>
  <si>
    <t>0x7a3f8003</t>
  </si>
  <si>
    <t>0x7a3f800a</t>
  </si>
  <si>
    <t>0x7a3f800e</t>
  </si>
  <si>
    <t>0x7a3fa89f</t>
  </si>
  <si>
    <t>0x7a3fa8ba</t>
  </si>
  <si>
    <t>CL_DEBUG param32 2050992224(0x7A3FA860)</t>
  </si>
  <si>
    <t>0x7a3fa8be</t>
  </si>
  <si>
    <t>CL_NEXT_RX_TX nextTime 2050993224(0x7A3FAC48)</t>
  </si>
  <si>
    <t>0x7a3fa8c1</t>
  </si>
  <si>
    <t>CL_PDLL_FLAGS param32 13303(0x000033F7) RX_ET | POLLED | RX_DST | POLL_RXD | DATA_TXD | DATA_RXD | CLI_TXD | CLI_RXD | TX_ET | SENT_RSSI | RX_DLC_END</t>
  </si>
  <si>
    <t>0x7a3fa8c5</t>
  </si>
  <si>
    <t>0x7a3fa8cd</t>
  </si>
  <si>
    <t xml:space="preserve">CL_SEQ_CTRL RX_SUCCESS SeqNum 131(0x83) frag 0   </t>
  </si>
  <si>
    <t>0x7a3fa8d3</t>
  </si>
  <si>
    <t>0x7a3fa8ea</t>
  </si>
  <si>
    <t>0x7a3fa8f4</t>
  </si>
  <si>
    <t>0x7a3fa8f9</t>
  </si>
  <si>
    <t>0x7a3fa90b</t>
  </si>
  <si>
    <t>0x7a3fa91f</t>
  </si>
  <si>
    <t>CL_DEBUG param32 2050993224(0x7A3FAC48)</t>
  </si>
  <si>
    <t>0x7a3fac59</t>
  </si>
  <si>
    <t>0x7a3fac84</t>
  </si>
  <si>
    <t>0x7a3fac8a</t>
  </si>
  <si>
    <t>0x7a3fb455</t>
  </si>
  <si>
    <t>LMMGR_DATA_CONF param32 0x7A3FAF01</t>
  </si>
  <si>
    <t>0x7a3fb458</t>
  </si>
  <si>
    <t>0x7a3fb4a5</t>
  </si>
  <si>
    <t>CL_DEBUG param32 2050995202(0x7A3FB402)</t>
  </si>
  <si>
    <t>0x7a3fb4a8</t>
  </si>
  <si>
    <t>0x7a3fb4af</t>
  </si>
  <si>
    <t>0x7a3fb4b6</t>
  </si>
  <si>
    <t>0x7a3fb4bb</t>
  </si>
  <si>
    <t>0x7a3fb4c0</t>
  </si>
  <si>
    <t>0x7a3fb4c4</t>
  </si>
  <si>
    <t>LMFS_REMOVE_SCH_ENTRY ownr_Id OID_CL(0x11) sch_id 381(0x17D)</t>
  </si>
  <si>
    <t>0x7a3fb4c9</t>
  </si>
  <si>
    <t>0x7a3fb4d7</t>
  </si>
  <si>
    <t>0x7a3fb4df</t>
  </si>
  <si>
    <t>0x7a3fb4e5</t>
  </si>
  <si>
    <t>0x7a3fb4e9</t>
  </si>
  <si>
    <t>0x7a3fb500</t>
  </si>
  <si>
    <t>0x7a3fb50c</t>
  </si>
  <si>
    <t>0x7a3fb512</t>
  </si>
  <si>
    <t>0x7a3fb51d</t>
  </si>
  <si>
    <t>0x7a3fb523</t>
  </si>
  <si>
    <t>CL_END STS_SUCCESS(0,0x0) duration 34msec</t>
  </si>
  <si>
    <t>0x7a3fba4d</t>
  </si>
  <si>
    <t>0x7a3fba54</t>
  </si>
  <si>
    <t>0x7a3fba61</t>
  </si>
  <si>
    <t>0x7a3fba66</t>
  </si>
  <si>
    <t>0x7a3fbb15</t>
  </si>
  <si>
    <t>0x7a3fbb1b</t>
  </si>
  <si>
    <t>0x7a3fbb89</t>
  </si>
  <si>
    <t>0x7a3fbb92</t>
  </si>
  <si>
    <t>0x7a403659</t>
  </si>
  <si>
    <t>0x7a40365e</t>
  </si>
  <si>
    <t>0x7a4036f1</t>
  </si>
  <si>
    <t>0x7a403700</t>
  </si>
  <si>
    <t>0x7a403706</t>
  </si>
  <si>
    <t>0x7a40374d</t>
  </si>
  <si>
    <t>0x7a40375d</t>
  </si>
  <si>
    <t>0x7a403763</t>
  </si>
  <si>
    <t>0x7a403c6c</t>
  </si>
  <si>
    <t>0x7a403c7a</t>
  </si>
  <si>
    <t>0x7a403c7d</t>
  </si>
  <si>
    <t>0x7a403c81</t>
  </si>
  <si>
    <t>0x7a403c84</t>
  </si>
  <si>
    <t>0x7a403c94</t>
  </si>
  <si>
    <t>0x7a403c9e</t>
  </si>
  <si>
    <t>LMFS_ADD_SCH_EXIT param32 0x00017E01</t>
  </si>
  <si>
    <t>0x7a403ca1</t>
  </si>
  <si>
    <t>0x7a403ca6</t>
  </si>
  <si>
    <t>0x7a403cc6</t>
  </si>
  <si>
    <t>0x7a403ccc</t>
  </si>
  <si>
    <t>0x7a403cd6</t>
  </si>
  <si>
    <t>0x7a403cdd</t>
  </si>
  <si>
    <t>CL_START STS_SUCCESS(0,0x0) CL Id 294</t>
  </si>
  <si>
    <t>0x7a403ce4</t>
  </si>
  <si>
    <t>0x7a403cea</t>
  </si>
  <si>
    <t>0x7a403cfb</t>
  </si>
  <si>
    <t>HSM_EVENT_SCH_START evt 0x08,arg 0x17E state LMSM_FH(0x2)--&gt;FH_DO_NOTHING(0x0)</t>
  </si>
  <si>
    <t>0x7a403d15</t>
  </si>
  <si>
    <t>0x7a403d18</t>
  </si>
  <si>
    <t>HSM_EVENT_SCH_START evt 0x08,arg 0x17E state LMSM_TOP(0x0)</t>
  </si>
  <si>
    <t>0x7a403d1e</t>
  </si>
  <si>
    <t>0x7a403d24</t>
  </si>
  <si>
    <t>0x7a403d2a</t>
  </si>
  <si>
    <t>0x7a403d2e</t>
  </si>
  <si>
    <t>CL_NEW CL Id 294 (0x126) duration 400msec</t>
  </si>
  <si>
    <t>0x7a403d33</t>
  </si>
  <si>
    <t>0x7a403d3c</t>
  </si>
  <si>
    <t>0x7a403d46</t>
  </si>
  <si>
    <t>0x7a403d49</t>
  </si>
  <si>
    <t>CL_DATA_REQ STS_SUCCESS(0,0x0) CL Id 294</t>
  </si>
  <si>
    <t>0x7a403d7b</t>
  </si>
  <si>
    <t>0x7a403d80</t>
  </si>
  <si>
    <t>0x7a403e71</t>
  </si>
  <si>
    <t>0x7a403e76</t>
  </si>
  <si>
    <t>0x7a403f08</t>
  </si>
  <si>
    <t>0x7a403f0e</t>
  </si>
  <si>
    <t>0x7a403f28</t>
  </si>
  <si>
    <t>0x7a403f46</t>
  </si>
  <si>
    <t>CL_DEBUG param32 2051030743(0x7A403ED7)</t>
  </si>
  <si>
    <t>0x7a403f4a</t>
  </si>
  <si>
    <t>CL_NEXT_RX_TX nextTime 2051031743(0x7A4042BF)</t>
  </si>
  <si>
    <t>0x7a403f4e</t>
  </si>
  <si>
    <t>0x7a403f5e</t>
  </si>
  <si>
    <t>0x7a403f6a</t>
  </si>
  <si>
    <t>0x7a403f6e</t>
  </si>
  <si>
    <t>0x7a403f79</t>
  </si>
  <si>
    <t>0x7a403f84</t>
  </si>
  <si>
    <t>0x7a403f99</t>
  </si>
  <si>
    <t>0x7a403fa2</t>
  </si>
  <si>
    <t>0x7a403fa8</t>
  </si>
  <si>
    <t>0x7a403fbe</t>
  </si>
  <si>
    <t>CL_DEBUG param32 2051031743(0x7A4042BF)</t>
  </si>
  <si>
    <t>0x7a4042d0</t>
  </si>
  <si>
    <t>0x7a4042d7</t>
  </si>
  <si>
    <t>0x7a4042de</t>
  </si>
  <si>
    <t>0x7a4042e2</t>
  </si>
  <si>
    <t>0x7a40430c</t>
  </si>
  <si>
    <t>0x7a404312</t>
  </si>
  <si>
    <t>0x7a404c5b</t>
  </si>
  <si>
    <t>LMMGR_DATA_CONF param32 0x7A404575</t>
  </si>
  <si>
    <t>0x7a404c5e</t>
  </si>
  <si>
    <t>0x7a404cab</t>
  </si>
  <si>
    <t>CL_DEBUG param32 2051034122(0x7A404C0A)</t>
  </si>
  <si>
    <t>0x7a404cb1</t>
  </si>
  <si>
    <t>0x7a404cb5</t>
  </si>
  <si>
    <t>0x7a404cbd</t>
  </si>
  <si>
    <t>0x7a404cc3</t>
  </si>
  <si>
    <t>0x7a404cc8</t>
  </si>
  <si>
    <t>0x7a404cd5</t>
  </si>
  <si>
    <t>CL_NEXT_RX_TX nextTime 2051034631(0x7A404E07)</t>
  </si>
  <si>
    <t>0x7a404e15</t>
  </si>
  <si>
    <t>0x7a404e2a</t>
  </si>
  <si>
    <t>0x7a404e37</t>
  </si>
  <si>
    <t>0x7a404ebd</t>
  </si>
  <si>
    <t>0x7a40542b</t>
  </si>
  <si>
    <t>0x7a40543c</t>
  </si>
  <si>
    <t>0x7a405442</t>
  </si>
  <si>
    <t>0x7a405487</t>
  </si>
  <si>
    <t>0x7a405498</t>
  </si>
  <si>
    <t>0x7a40549e</t>
  </si>
  <si>
    <t>0x7a405717</t>
  </si>
  <si>
    <t>0x7a405727</t>
  </si>
  <si>
    <t>0x7a40572c</t>
  </si>
  <si>
    <t>0x7a405732</t>
  </si>
  <si>
    <t>0x7a40573d</t>
  </si>
  <si>
    <t>0x7a405742</t>
  </si>
  <si>
    <t>0x7a405770</t>
  </si>
  <si>
    <t>0x7a405776</t>
  </si>
  <si>
    <t>0x7a40582c</t>
  </si>
  <si>
    <t>0x7a405830</t>
  </si>
  <si>
    <t>0x7a405888</t>
  </si>
  <si>
    <t>0x7a40588d</t>
  </si>
  <si>
    <t>0x7a405898</t>
  </si>
  <si>
    <t>0x7a4058b4</t>
  </si>
  <si>
    <t>0x7a4058ba</t>
  </si>
  <si>
    <t>0x7a4058be</t>
  </si>
  <si>
    <t>0x7a4084a1</t>
  </si>
  <si>
    <t>0x7a4084c9</t>
  </si>
  <si>
    <t>CL_DEBUG param32 2051048546(0x7A408462)</t>
  </si>
  <si>
    <t>0x7a4084cd</t>
  </si>
  <si>
    <t>CL_NEXT_RX_TX nextTime 2051049546(0x7A40884A)</t>
  </si>
  <si>
    <t>0x7a4084d3</t>
  </si>
  <si>
    <t>0x7a4084d6</t>
  </si>
  <si>
    <t>0x7a4084dd</t>
  </si>
  <si>
    <t xml:space="preserve">CL_SEQ_CTRL RX_SUCCESS SeqNum 132(0x84) frag 0   </t>
  </si>
  <si>
    <t>0x7a4084e2</t>
  </si>
  <si>
    <t>0x7a4084f9</t>
  </si>
  <si>
    <t>0x7a408503</t>
  </si>
  <si>
    <t>0x7a408509</t>
  </si>
  <si>
    <t>0x7a40851c</t>
  </si>
  <si>
    <t>0x7a408533</t>
  </si>
  <si>
    <t>CL_DEBUG param32 2051049546(0x7A40884A)</t>
  </si>
  <si>
    <t>0x7a40885c</t>
  </si>
  <si>
    <t>0x7a408885</t>
  </si>
  <si>
    <t>0x7a40888a</t>
  </si>
  <si>
    <t>0x7a409287</t>
  </si>
  <si>
    <t>LMMGR_DATA_CONF param32 0x7A408B02</t>
  </si>
  <si>
    <t>0x7a40928a</t>
  </si>
  <si>
    <t>0x7a4092d9</t>
  </si>
  <si>
    <t>CL_DEBUG param32 2051052083(0x7A409233)</t>
  </si>
  <si>
    <t>0x7a4092dc</t>
  </si>
  <si>
    <t>0x7a4092e0</t>
  </si>
  <si>
    <t>0x7a4092e8</t>
  </si>
  <si>
    <t>0x7a4092ee</t>
  </si>
  <si>
    <t>0x7a4092f3</t>
  </si>
  <si>
    <t>0x7a4092f6</t>
  </si>
  <si>
    <t>LMFS_REMOVE_SCH_ENTRY ownr_Id OID_CL(0x11) sch_id 382(0x17E)</t>
  </si>
  <si>
    <t>0x7a4092fd</t>
  </si>
  <si>
    <t>0x7a40930b</t>
  </si>
  <si>
    <t>0x7a409311</t>
  </si>
  <si>
    <t>0x7a409318</t>
  </si>
  <si>
    <t>0x7a40931b</t>
  </si>
  <si>
    <t>0x7a409325</t>
  </si>
  <si>
    <t>0x7a409333</t>
  </si>
  <si>
    <t>0x7a409347</t>
  </si>
  <si>
    <t>0x7a409352</t>
  </si>
  <si>
    <t>0x7a409356</t>
  </si>
  <si>
    <t>0x7a409872</t>
  </si>
  <si>
    <t>0x7a409878</t>
  </si>
  <si>
    <t>0x7a409885</t>
  </si>
  <si>
    <t>0x7a40988a</t>
  </si>
  <si>
    <t>0x7a409938</t>
  </si>
  <si>
    <t>0x7a409941</t>
  </si>
  <si>
    <t>0x7a4099ae</t>
  </si>
  <si>
    <t>0x7a4099b4</t>
  </si>
  <si>
    <t>0x7a409ac2</t>
  </si>
  <si>
    <t>0x7a409ac8</t>
  </si>
  <si>
    <t>0x7a409b22</t>
  </si>
  <si>
    <t>0x7a409b27</t>
  </si>
  <si>
    <t>0x7a409b35</t>
  </si>
  <si>
    <t>0x7a409b3c</t>
  </si>
  <si>
    <t>0x7a409b41</t>
  </si>
  <si>
    <t>CL_OUT_REQ pktId 311(0x137)</t>
  </si>
  <si>
    <t>0x7a409b44</t>
  </si>
  <si>
    <t>0x7a409b62</t>
  </si>
  <si>
    <t>0x7a409b65</t>
  </si>
  <si>
    <t>LMFS_ADD_SCH_ENTRY param32 0x7A40A33C</t>
  </si>
  <si>
    <t>0x7a409b75</t>
  </si>
  <si>
    <t>0x7a409b7b</t>
  </si>
  <si>
    <t>LMFS_ADD_SCH_EXIT param32 0x00017F01</t>
  </si>
  <si>
    <t>0x7a409b7e</t>
  </si>
  <si>
    <t>0x7a409b84</t>
  </si>
  <si>
    <t>0x7a409b92</t>
  </si>
  <si>
    <t>0x7a409b98</t>
  </si>
  <si>
    <t>0x7a409ba8</t>
  </si>
  <si>
    <t>CL_OUT_CNF STS_SUCCESS(0,0x0) CL Id 295</t>
  </si>
  <si>
    <t>0x7a409bbc</t>
  </si>
  <si>
    <t>0x7a409bc4</t>
  </si>
  <si>
    <t>0x7a409f71</t>
  </si>
  <si>
    <t>HSM_EVENT_SCH_START evt 0x08,arg 0x17F state LMSM_FH(0x2)--&gt;FH_WAIT_CCA(0x1)</t>
  </si>
  <si>
    <t>0x7a409f75</t>
  </si>
  <si>
    <t>HSM_EVENT_SCH_START evt 0x08,arg 0x17F state LMSM_FH(0x2)--&gt;FH_DO_NOTHING(0x0)</t>
  </si>
  <si>
    <t>0x7a409f79</t>
  </si>
  <si>
    <t>HSM_EVENT_SCH_START evt 0x08,arg 0x17F state LMSM_TOP(0x0)</t>
  </si>
  <si>
    <t>0x7a409f81</t>
  </si>
  <si>
    <t>0x7a409f85</t>
  </si>
  <si>
    <t>0x7a409f8c</t>
  </si>
  <si>
    <t>0x7a409f93</t>
  </si>
  <si>
    <t>0x7a409f97</t>
  </si>
  <si>
    <t>0x7a409faa</t>
  </si>
  <si>
    <t>CL_NEW CL Id 295 (0x127) duration 400msec</t>
  </si>
  <si>
    <t>0x7a409fb9</t>
  </si>
  <si>
    <t>0x7a409fcf</t>
  </si>
  <si>
    <t>CL_DEBUG param32 2051056444(0x7A40A33C)</t>
  </si>
  <si>
    <t>0x7a40a34e</t>
  </si>
  <si>
    <t>0x7a40af59</t>
  </si>
  <si>
    <t>LMMGR_DATA_CONF param32 0x7A40A5F3</t>
  </si>
  <si>
    <t>0x7a40af5e</t>
  </si>
  <si>
    <t>0x7a40afaf</t>
  </si>
  <si>
    <t>CL_DEBUG param32 2051059463(0x7A40AF07)</t>
  </si>
  <si>
    <t>0x7a40afb2</t>
  </si>
  <si>
    <t>0x7a40afb6</t>
  </si>
  <si>
    <t>0x7a40afbe</t>
  </si>
  <si>
    <t>0x7a40afc5</t>
  </si>
  <si>
    <t>0x7a40afca</t>
  </si>
  <si>
    <t>0x7a40afd8</t>
  </si>
  <si>
    <t>CL_NEXT_RX_TX nextTime 2051059971(0x7A40B103)</t>
  </si>
  <si>
    <t>0x7a40b112</t>
  </si>
  <si>
    <t>0x7a40b119</t>
  </si>
  <si>
    <t>0x7a40b126</t>
  </si>
  <si>
    <t>0x7a40b1ad</t>
  </si>
  <si>
    <t>0x7a40b737</t>
  </si>
  <si>
    <t>0x7a40b747</t>
  </si>
  <si>
    <t>0x7a40b74f</t>
  </si>
  <si>
    <t>0x7a40b792</t>
  </si>
  <si>
    <t>0x7a40b7a2</t>
  </si>
  <si>
    <t>0x7a40b7a7</t>
  </si>
  <si>
    <t>0x7a40ba22</t>
  </si>
  <si>
    <t>0x7a40ba32</t>
  </si>
  <si>
    <t>0x7a40ba38</t>
  </si>
  <si>
    <t>0x7a40ba41</t>
  </si>
  <si>
    <t>0x7a40ba4b</t>
  </si>
  <si>
    <t>0x7a40ba4e</t>
  </si>
  <si>
    <t>CL_DATA_REQ STS_SUCCESS(0,0x0) CL Id 295</t>
  </si>
  <si>
    <t>0x7a40ba7d</t>
  </si>
  <si>
    <t>0x7a40ba82</t>
  </si>
  <si>
    <t>0x7a40bb61</t>
  </si>
  <si>
    <t>0x7a40bb66</t>
  </si>
  <si>
    <t>0x7a40bbc3</t>
  </si>
  <si>
    <t>0x7a40bbc7</t>
  </si>
  <si>
    <t>0x7a40bbd1</t>
  </si>
  <si>
    <t>0x7a40bbd8</t>
  </si>
  <si>
    <t>0x7a40bbdf</t>
  </si>
  <si>
    <t>0x7a40bcdd</t>
  </si>
  <si>
    <t>0x7a40bcf4</t>
  </si>
  <si>
    <t>CL_DEBUG param32 2051062941(0x7A40BC9D)</t>
  </si>
  <si>
    <t>0x7a40bcfa</t>
  </si>
  <si>
    <t>CL_NEXT_RX_TX nextTime 2051063941(0x7A40C085)</t>
  </si>
  <si>
    <t>0x7a40bcfe</t>
  </si>
  <si>
    <t>0x7a40bd01</t>
  </si>
  <si>
    <t>0x7a40bd24</t>
  </si>
  <si>
    <t>0x7a40bd3a</t>
  </si>
  <si>
    <t>0x7a40bd44</t>
  </si>
  <si>
    <t>0x7a40bd4a</t>
  </si>
  <si>
    <t>0x7a40bd5d</t>
  </si>
  <si>
    <t>0x7a40bd7c</t>
  </si>
  <si>
    <t>0x7a40bd82</t>
  </si>
  <si>
    <t>CL_DEBUG param32 2051063941(0x7A40C085)</t>
  </si>
  <si>
    <t>0x7a40c096</t>
  </si>
  <si>
    <t>0x7a40c0bf</t>
  </si>
  <si>
    <t>0x7a40c0c6</t>
  </si>
  <si>
    <t>0x7a40e371</t>
  </si>
  <si>
    <t>LMMGR_DATA_CONF param32 0x7A40C33D</t>
  </si>
  <si>
    <t>0x7a40e376</t>
  </si>
  <si>
    <t>0x7a40e3c7</t>
  </si>
  <si>
    <t>CL_DEBUG param32 2051072797(0x7A40E31D)</t>
  </si>
  <si>
    <t>0x7a40e3ca</t>
  </si>
  <si>
    <t>0x7a40e3ce</t>
  </si>
  <si>
    <t>0x7a40e3d6</t>
  </si>
  <si>
    <t>0x7a40e3dd</t>
  </si>
  <si>
    <t>0x7a40e3e2</t>
  </si>
  <si>
    <t>0x7a40e3f0</t>
  </si>
  <si>
    <t>CL_NEXT_RX_TX nextTime 2051073305(0x7A40E519)</t>
  </si>
  <si>
    <t>0x7a40e534</t>
  </si>
  <si>
    <t>0x7a40e53b</t>
  </si>
  <si>
    <t>0x7a40e548</t>
  </si>
  <si>
    <t>0x7a40e558</t>
  </si>
  <si>
    <t>0x7a40eb3f</t>
  </si>
  <si>
    <t>0x7a40eb50</t>
  </si>
  <si>
    <t>0x7a40eb58</t>
  </si>
  <si>
    <t>0x7a40eb9b</t>
  </si>
  <si>
    <t>0x7a40ebab</t>
  </si>
  <si>
    <t>0x7a40ebb1</t>
  </si>
  <si>
    <t>0x7a40ee2b</t>
  </si>
  <si>
    <t>0x7a40ee3b</t>
  </si>
  <si>
    <t>0x7a40ee41</t>
  </si>
  <si>
    <t>0x7a40ee47</t>
  </si>
  <si>
    <t xml:space="preserve">CL_SEQ_CTRL TX_SUCCESS SeqNum 140(0x8C) frag 0|70B   </t>
  </si>
  <si>
    <t>0x7a40ee4c</t>
  </si>
  <si>
    <t>0x7a40ee57</t>
  </si>
  <si>
    <t>0x7a40ee5b</t>
  </si>
  <si>
    <t>CL_TXDONE STS_SUCCESS(0,0x0) CL Id 295</t>
  </si>
  <si>
    <t>0x7a40ee5f</t>
  </si>
  <si>
    <t>0x7a40ee63</t>
  </si>
  <si>
    <t>0x7a40ee67</t>
  </si>
  <si>
    <t>0x7a40ee83</t>
  </si>
  <si>
    <t>0x7a40ee8c</t>
  </si>
  <si>
    <t>0x7a40ee90</t>
  </si>
  <si>
    <t>0x7a40eeaa</t>
  </si>
  <si>
    <t>0x7a40eeaf</t>
  </si>
  <si>
    <t>0x7a40ef34</t>
  </si>
  <si>
    <t>0x7a40ef3a</t>
  </si>
  <si>
    <t>0x7a40efc6</t>
  </si>
  <si>
    <t>0x7a40efcb</t>
  </si>
  <si>
    <t>0x7a40f023</t>
  </si>
  <si>
    <t>0x7a40f027</t>
  </si>
  <si>
    <t>0x7a40f032</t>
  </si>
  <si>
    <t>0x7a40f038</t>
  </si>
  <si>
    <t>0x7a40f03d</t>
  </si>
  <si>
    <t>0x7a40f043</t>
  </si>
  <si>
    <t>0x7a40f316</t>
  </si>
  <si>
    <t>0x7a40f32f</t>
  </si>
  <si>
    <t>CL_DEBUG param32 2051076822(0x7A40F2D6)</t>
  </si>
  <si>
    <t>0x7a40f333</t>
  </si>
  <si>
    <t>CL_NEXT_RX_TX nextTime 2051077822(0x7A40F6BE)</t>
  </si>
  <si>
    <t>0x7a40f337</t>
  </si>
  <si>
    <t>0x7a40f33a</t>
  </si>
  <si>
    <t>0x7a40f34c</t>
  </si>
  <si>
    <t>0x7a40f364</t>
  </si>
  <si>
    <t>0x7a40f36e</t>
  </si>
  <si>
    <t>0x7a40f374</t>
  </si>
  <si>
    <t>0x7a40f385</t>
  </si>
  <si>
    <t>0x7a40f3ad</t>
  </si>
  <si>
    <t>0x7a40f3b3</t>
  </si>
  <si>
    <t>CL_DEBUG param32 2051077822(0x7A40F6BE)</t>
  </si>
  <si>
    <t>0x7a40f6d0</t>
  </si>
  <si>
    <t>0x7a40f6fb</t>
  </si>
  <si>
    <t>0x7a40f701</t>
  </si>
  <si>
    <t>0x7a41177b</t>
  </si>
  <si>
    <t>LMMGR_DATA_CONF param32 0x7A40F978</t>
  </si>
  <si>
    <t>0x7a41177e</t>
  </si>
  <si>
    <t>0x7a4117d0</t>
  </si>
  <si>
    <t>CL_DEBUG param32 2051086121(0x7A411729)</t>
  </si>
  <si>
    <t>0x7a4117d3</t>
  </si>
  <si>
    <t>0x7a4117d7</t>
  </si>
  <si>
    <t>0x7a4117e1</t>
  </si>
  <si>
    <t>0x7a4117e8</t>
  </si>
  <si>
    <t>0x7a4117ed</t>
  </si>
  <si>
    <t>0x7a4117f9</t>
  </si>
  <si>
    <t>CL_NEXT_RX_TX nextTime 2051086629(0x7A411925)</t>
  </si>
  <si>
    <t>0x7a411933</t>
  </si>
  <si>
    <t>0x7a41193b</t>
  </si>
  <si>
    <t>0x7a411947</t>
  </si>
  <si>
    <t>0x7a411959</t>
  </si>
  <si>
    <t>0x7a411f47</t>
  </si>
  <si>
    <t>0x7a411f58</t>
  </si>
  <si>
    <t>0x7a411f5e</t>
  </si>
  <si>
    <t>0x7a411fa3</t>
  </si>
  <si>
    <t>0x7a411fb2</t>
  </si>
  <si>
    <t>0x7a411fb8</t>
  </si>
  <si>
    <t>0x7a412233</t>
  </si>
  <si>
    <t>0x7a412243</t>
  </si>
  <si>
    <t>0x7a412248</t>
  </si>
  <si>
    <t>0x7a41224d</t>
  </si>
  <si>
    <t xml:space="preserve">CL_SEQ_CTRL TX_SUCCESS SeqNum 141(0x8D) frag 0|70B   </t>
  </si>
  <si>
    <t>0x7a412252</t>
  </si>
  <si>
    <t>0x7a41225d</t>
  </si>
  <si>
    <t>0x7a412260</t>
  </si>
  <si>
    <t>0x7a412266</t>
  </si>
  <si>
    <t>0x7a41226c</t>
  </si>
  <si>
    <t>0x7a41228b</t>
  </si>
  <si>
    <t>0x7a41228e</t>
  </si>
  <si>
    <t>0x7a4122a8</t>
  </si>
  <si>
    <t>0x7a4122ae</t>
  </si>
  <si>
    <t>0x7a41235e</t>
  </si>
  <si>
    <t>0x7a412374</t>
  </si>
  <si>
    <t>CL_DEBUG param32 2051089182(0x7A41231E)</t>
  </si>
  <si>
    <t>0x7a412378</t>
  </si>
  <si>
    <t>CL_NEXT_RX_TX nextTime 2051090182(0x7A412706)</t>
  </si>
  <si>
    <t>0x7a41237c</t>
  </si>
  <si>
    <t>0x7a412380</t>
  </si>
  <si>
    <t>0x7a412388</t>
  </si>
  <si>
    <t>0x7a4123a3</t>
  </si>
  <si>
    <t>0x7a4123ad</t>
  </si>
  <si>
    <t>0x7a4123b3</t>
  </si>
  <si>
    <t>0x7a4123b8</t>
  </si>
  <si>
    <t>0x7a4123bc</t>
  </si>
  <si>
    <t>0x7a4123c1</t>
  </si>
  <si>
    <t>LMFS_REMOVE_SCH_ENTRY ownr_Id OID_CL(0x11) sch_id 383(0x17F)</t>
  </si>
  <si>
    <t>0x7a4123c5</t>
  </si>
  <si>
    <t>0x7a4123d4</t>
  </si>
  <si>
    <t>0x7a4123d9</t>
  </si>
  <si>
    <t>0x7a4123ec</t>
  </si>
  <si>
    <t>0x7a4123f2</t>
  </si>
  <si>
    <t>0x7a4123f6</t>
  </si>
  <si>
    <t>0x7a412400</t>
  </si>
  <si>
    <t>0x7a41240c</t>
  </si>
  <si>
    <t>0x7a412412</t>
  </si>
  <si>
    <t>0x7a41241d</t>
  </si>
  <si>
    <t>0x7a412423</t>
  </si>
  <si>
    <t>0x7a41293e</t>
  </si>
  <si>
    <t>0x7a412951</t>
  </si>
  <si>
    <t>0x7a41295e</t>
  </si>
  <si>
    <t>0x7a412963</t>
  </si>
  <si>
    <t>0x7a412a12</t>
  </si>
  <si>
    <t>0x7a412a19</t>
  </si>
  <si>
    <t>0x7a412a87</t>
  </si>
  <si>
    <t>0x7a412a90</t>
  </si>
  <si>
    <t>0x7a412af2</t>
  </si>
  <si>
    <t>0x7a412af8</t>
  </si>
  <si>
    <t>0x7a412b4d</t>
  </si>
  <si>
    <t>0x7a412b52</t>
  </si>
  <si>
    <t>0x7a412b6d</t>
  </si>
  <si>
    <t>0x7a412b75</t>
  </si>
  <si>
    <t>0x7a412bf5</t>
  </si>
  <si>
    <t>0x7a412bfa</t>
  </si>
  <si>
    <t>0x7a412c05</t>
  </si>
  <si>
    <t>0x7a412c0d</t>
  </si>
  <si>
    <t>0x7a412ced</t>
  </si>
  <si>
    <t>0x7a412cf2</t>
  </si>
  <si>
    <t>0x7a41bcf9</t>
  </si>
  <si>
    <t>0x7a41bcfd</t>
  </si>
  <si>
    <t>0x7a41bd90</t>
  </si>
  <si>
    <t>0x7a41bda0</t>
  </si>
  <si>
    <t>0x7a41bda5</t>
  </si>
  <si>
    <t>0x7a41bdec</t>
  </si>
  <si>
    <t>0x7a41bdfb</t>
  </si>
  <si>
    <t>0x7a41be01</t>
  </si>
  <si>
    <t>0x7a41c30c</t>
  </si>
  <si>
    <t>0x7a41c31b</t>
  </si>
  <si>
    <t>0x7a41c31e</t>
  </si>
  <si>
    <t>0x7a41c322</t>
  </si>
  <si>
    <t>0x7a41c326</t>
  </si>
  <si>
    <t>0x7a41c334</t>
  </si>
  <si>
    <t>0x7a41c33e</t>
  </si>
  <si>
    <t>LMFS_ADD_SCH_EXIT param32 0x00018001</t>
  </si>
  <si>
    <t>0x7a41c341</t>
  </si>
  <si>
    <t>0x7a41c348</t>
  </si>
  <si>
    <t>0x7a41c369</t>
  </si>
  <si>
    <t>0x7a41c36f</t>
  </si>
  <si>
    <t>0x7a41c379</t>
  </si>
  <si>
    <t>0x7a41c37d</t>
  </si>
  <si>
    <t>CL_START STS_SUCCESS(0,0x0) CL Id 296</t>
  </si>
  <si>
    <t>0x7a41c384</t>
  </si>
  <si>
    <t>0x7a41c38a</t>
  </si>
  <si>
    <t>0x7a41c39d</t>
  </si>
  <si>
    <t>HSM_EVENT_SCH_START evt 0x08,arg 0x180 state LMSM_FH(0x2)--&gt;FH_DO_NOTHING(0x0)</t>
  </si>
  <si>
    <t>0x7a41c3b6</t>
  </si>
  <si>
    <t>0x7a41c3ba</t>
  </si>
  <si>
    <t>HSM_EVENT_SCH_START evt 0x08,arg 0x180 state LMSM_TOP(0x0)</t>
  </si>
  <si>
    <t>0x7a41c3c0</t>
  </si>
  <si>
    <t>0x7a41c3c4</t>
  </si>
  <si>
    <t>0x7a41c3ca</t>
  </si>
  <si>
    <t>0x7a41c3ce</t>
  </si>
  <si>
    <t>CL_NEW CL Id 296 (0x128) duration 400msec</t>
  </si>
  <si>
    <t>0x7a41c3d5</t>
  </si>
  <si>
    <t>0x7a41c3de</t>
  </si>
  <si>
    <t>0x7a41c3e8</t>
  </si>
  <si>
    <t>0x7a41c3eb</t>
  </si>
  <si>
    <t>CL_DATA_REQ STS_SUCCESS(0,0x0) CL Id 296</t>
  </si>
  <si>
    <t>0x7a41c41b</t>
  </si>
  <si>
    <t>0x7a41c421</t>
  </si>
  <si>
    <t>0x7a41c510</t>
  </si>
  <si>
    <t>0x7a41c517</t>
  </si>
  <si>
    <t>0x7a41c5a9</t>
  </si>
  <si>
    <t>0x7a41c5ae</t>
  </si>
  <si>
    <t>0x7a41c5c7</t>
  </si>
  <si>
    <t>0x7a41c5e3</t>
  </si>
  <si>
    <t>CL_DEBUG param32 2051130743(0x7A41C577)</t>
  </si>
  <si>
    <t>0x7a41c5e7</t>
  </si>
  <si>
    <t>CL_NEXT_RX_TX nextTime 2051131743(0x7A41C95F)</t>
  </si>
  <si>
    <t>0x7a41c5ec</t>
  </si>
  <si>
    <t>0x7a41c5f2</t>
  </si>
  <si>
    <t>0x7a41c5fe</t>
  </si>
  <si>
    <t>0x7a41c613</t>
  </si>
  <si>
    <t>0x7a41c618</t>
  </si>
  <si>
    <t>0x7a41c622</t>
  </si>
  <si>
    <t>0x7a41c638</t>
  </si>
  <si>
    <t>0x7a41c641</t>
  </si>
  <si>
    <t>0x7a41c649</t>
  </si>
  <si>
    <t>0x7a41c65e</t>
  </si>
  <si>
    <t>CL_DEBUG param32 2051131743(0x7A41C95F)</t>
  </si>
  <si>
    <t>0x7a41c970</t>
  </si>
  <si>
    <t>0x7a41c977</t>
  </si>
  <si>
    <t>0x7a41c97c</t>
  </si>
  <si>
    <t>0x7a41c981</t>
  </si>
  <si>
    <t>0x7a41c9ab</t>
  </si>
  <si>
    <t>0x7a41c9b3</t>
  </si>
  <si>
    <t>0x7a41d2fb</t>
  </si>
  <si>
    <t>LMMGR_DATA_CONF param32 0x7A41CC16</t>
  </si>
  <si>
    <t>0x7a41d2fe</t>
  </si>
  <si>
    <t>0x7a41d34b</t>
  </si>
  <si>
    <t>CL_DEBUG param32 2051134122(0x7A41D2AA)</t>
  </si>
  <si>
    <t>0x7a41d34e</t>
  </si>
  <si>
    <t>0x7a41d352</t>
  </si>
  <si>
    <t>0x7a41d35a</t>
  </si>
  <si>
    <t>0x7a41d362</t>
  </si>
  <si>
    <t>0x7a41d368</t>
  </si>
  <si>
    <t>0x7a41d374</t>
  </si>
  <si>
    <t>CL_NEXT_RX_TX nextTime 2051134631(0x7A41D4A7)</t>
  </si>
  <si>
    <t>0x7a41d4b5</t>
  </si>
  <si>
    <t>0x7a41d4bc</t>
  </si>
  <si>
    <t>0x7a41d4c8</t>
  </si>
  <si>
    <t>0x7a41d55b</t>
  </si>
  <si>
    <t>0x7a41daca</t>
  </si>
  <si>
    <t>0x7a41dadb</t>
  </si>
  <si>
    <t>0x7a41dae1</t>
  </si>
  <si>
    <t>0x7a41db26</t>
  </si>
  <si>
    <t>0x7a41db35</t>
  </si>
  <si>
    <t>0x7a41db3a</t>
  </si>
  <si>
    <t>0x7a41ddb6</t>
  </si>
  <si>
    <t>0x7a41ddc7</t>
  </si>
  <si>
    <t>0x7a41ddcc</t>
  </si>
  <si>
    <t>0x7a41ddd3</t>
  </si>
  <si>
    <t>0x7a41dddd</t>
  </si>
  <si>
    <t>0x7a41dde0</t>
  </si>
  <si>
    <t>0x7a41ddfe</t>
  </si>
  <si>
    <t>0x7a41de03</t>
  </si>
  <si>
    <t>0x7a41ded6</t>
  </si>
  <si>
    <t>0x7a41dedb</t>
  </si>
  <si>
    <t>0x7a41df33</t>
  </si>
  <si>
    <t>0x7a41df37</t>
  </si>
  <si>
    <t>0x7a41df45</t>
  </si>
  <si>
    <t>0x7a41df5c</t>
  </si>
  <si>
    <t>0x7a41df62</t>
  </si>
  <si>
    <t>0x7a41df68</t>
  </si>
  <si>
    <t>0x7a420b40</t>
  </si>
  <si>
    <t>0x7a420b5b</t>
  </si>
  <si>
    <t>CL_DEBUG param32 2051148544(0x7A420B00)</t>
  </si>
  <si>
    <t>0x7a420b5e</t>
  </si>
  <si>
    <t>CL_NEXT_RX_TX nextTime 2051149544(0x7A420EE8)</t>
  </si>
  <si>
    <t>0x7a420b62</t>
  </si>
  <si>
    <t>0x7a420b66</t>
  </si>
  <si>
    <t>0x7a420b6c</t>
  </si>
  <si>
    <t xml:space="preserve">CL_SEQ_CTRL RX_SUCCESS SeqNum 133(0x85) frag 0   </t>
  </si>
  <si>
    <t>0x7a420b74</t>
  </si>
  <si>
    <t>0x7a420b8b</t>
  </si>
  <si>
    <t>0x7a420b95</t>
  </si>
  <si>
    <t>0x7a420b9a</t>
  </si>
  <si>
    <t>0x7a420bac</t>
  </si>
  <si>
    <t>0x7a420bc3</t>
  </si>
  <si>
    <t>CL_DEBUG param32 2051149544(0x7A420EE8)</t>
  </si>
  <si>
    <t>0x7a420ef9</t>
  </si>
  <si>
    <t>0x7a420f25</t>
  </si>
  <si>
    <t>0x7a420f2b</t>
  </si>
  <si>
    <t>0x7a421925</t>
  </si>
  <si>
    <t>LMMGR_DATA_CONF param32 0x7A4211A2</t>
  </si>
  <si>
    <t>0x7a421928</t>
  </si>
  <si>
    <t>0x7a421976</t>
  </si>
  <si>
    <t>CL_DEBUG param32 2051152081(0x7A4218D1)</t>
  </si>
  <si>
    <t>0x7a421979</t>
  </si>
  <si>
    <t>0x7a42197d</t>
  </si>
  <si>
    <t>0x7a421987</t>
  </si>
  <si>
    <t>0x7a42198c</t>
  </si>
  <si>
    <t>0x7a421991</t>
  </si>
  <si>
    <t>0x7a421995</t>
  </si>
  <si>
    <t>LMFS_REMOVE_SCH_ENTRY ownr_Id OID_CL(0x11) sch_id 384(0x180)</t>
  </si>
  <si>
    <t>0x7a421999</t>
  </si>
  <si>
    <t>0x7a4219a7</t>
  </si>
  <si>
    <t>0x7a4219ae</t>
  </si>
  <si>
    <t>0x7a4219b6</t>
  </si>
  <si>
    <t>0x7a4219c6</t>
  </si>
  <si>
    <t>0x7a4219d0</t>
  </si>
  <si>
    <t>0x7a4219dd</t>
  </si>
  <si>
    <t>0x7a4219e3</t>
  </si>
  <si>
    <t>0x7a4219ee</t>
  </si>
  <si>
    <t>0x7a4219f2</t>
  </si>
  <si>
    <t>0x7a421f0e</t>
  </si>
  <si>
    <t>0x7a421f17</t>
  </si>
  <si>
    <t>0x7a421f24</t>
  </si>
  <si>
    <t>0x7a421f29</t>
  </si>
  <si>
    <t>0x7a421fd6</t>
  </si>
  <si>
    <t>0x7a421fdd</t>
  </si>
  <si>
    <t>0x7a42204b</t>
  </si>
  <si>
    <t>0x7a422052</t>
  </si>
  <si>
    <t>0x7a42219a</t>
  </si>
  <si>
    <t>0x7a42219f</t>
  </si>
  <si>
    <t>0x7a4221fb</t>
  </si>
  <si>
    <t>0x7a422200</t>
  </si>
  <si>
    <t>0x7a42220c</t>
  </si>
  <si>
    <t>0x7a422213</t>
  </si>
  <si>
    <t>0x7a422217</t>
  </si>
  <si>
    <t>CL_OUT_REQ pktId 313(0x139)</t>
  </si>
  <si>
    <t>0x7a42222a</t>
  </si>
  <si>
    <t>0x7a422247</t>
  </si>
  <si>
    <t>0x7a42224b</t>
  </si>
  <si>
    <t>LMFS_ADD_SCH_ENTRY param32 0x7A422A22</t>
  </si>
  <si>
    <t>0x7a42225b</t>
  </si>
  <si>
    <t>0x7a42225f</t>
  </si>
  <si>
    <t>LMFS_ADD_SCH_EXIT param32 0x00018101</t>
  </si>
  <si>
    <t>0x7a422262</t>
  </si>
  <si>
    <t>0x7a422269</t>
  </si>
  <si>
    <t>0x7a422278</t>
  </si>
  <si>
    <t>0x7a42227e</t>
  </si>
  <si>
    <t>0x7a422281</t>
  </si>
  <si>
    <t>CL_OUT_CNF STS_SUCCESS(0,0x0) CL Id 297</t>
  </si>
  <si>
    <t>0x7a422295</t>
  </si>
  <si>
    <t>0x7a42229c</t>
  </si>
  <si>
    <t>0x7a422657</t>
  </si>
  <si>
    <t>HSM_EVENT_SCH_START evt 0x08,arg 0x181 state LMSM_FH(0x2)--&gt;FH_WAIT_CCA(0x1)</t>
  </si>
  <si>
    <t>0x7a42265b</t>
  </si>
  <si>
    <t>HSM_EVENT_SCH_START evt 0x08,arg 0x181 state LMSM_FH(0x2)--&gt;FH_DO_NOTHING(0x0)</t>
  </si>
  <si>
    <t>0x7a422661</t>
  </si>
  <si>
    <t>HSM_EVENT_SCH_START evt 0x08,arg 0x181 state LMSM_TOP(0x0)</t>
  </si>
  <si>
    <t>0x7a422669</t>
  </si>
  <si>
    <t>0x7a42266c</t>
  </si>
  <si>
    <t>0x7a422674</t>
  </si>
  <si>
    <t>0x7a422679</t>
  </si>
  <si>
    <t>0x7a42267e</t>
  </si>
  <si>
    <t>0x7a422683</t>
  </si>
  <si>
    <t>CL_NEW CL Id 297 (0x129) duration 400msec</t>
  </si>
  <si>
    <t>0x7a422695</t>
  </si>
  <si>
    <t>0x7a4226aa</t>
  </si>
  <si>
    <t>CL_DEBUG param32 2051156514(0x7A422A22)</t>
  </si>
  <si>
    <t>0x7a422a34</t>
  </si>
  <si>
    <t>0x7a42363f</t>
  </si>
  <si>
    <t>LMMGR_DATA_CONF param32 0x7A422CD9</t>
  </si>
  <si>
    <t>0x7a423642</t>
  </si>
  <si>
    <t>0x7a423694</t>
  </si>
  <si>
    <t>CL_DEBUG param32 2051159533(0x7A4235ED)</t>
  </si>
  <si>
    <t>0x7a423697</t>
  </si>
  <si>
    <t>0x7a42369d</t>
  </si>
  <si>
    <t>0x7a4236a5</t>
  </si>
  <si>
    <t>0x7a4236ac</t>
  </si>
  <si>
    <t>0x7a4236b2</t>
  </si>
  <si>
    <t>0x7a4236be</t>
  </si>
  <si>
    <t>CL_NEXT_RX_TX nextTime 2051160041(0x7A4237E9)</t>
  </si>
  <si>
    <t>0x7a4237f8</t>
  </si>
  <si>
    <t>0x7a4237ff</t>
  </si>
  <si>
    <t>0x7a42380d</t>
  </si>
  <si>
    <t>0x7a423894</t>
  </si>
  <si>
    <t>0x7a4240f9</t>
  </si>
  <si>
    <t>0x7a4240fd</t>
  </si>
  <si>
    <t>0x7a424102</t>
  </si>
  <si>
    <t>0x7a424106</t>
  </si>
  <si>
    <t>0x7a42410a</t>
  </si>
  <si>
    <t>LMFS_REMOVE_SCH_ENTRY ownr_Id OID_CL(0x11) sch_id 385(0x181)</t>
  </si>
  <si>
    <t>0x7a42410f</t>
  </si>
  <si>
    <t>0x7a42411e</t>
  </si>
  <si>
    <t>0x7a424125</t>
  </si>
  <si>
    <t>0x7a424136</t>
  </si>
  <si>
    <t>0x7a42414a</t>
  </si>
  <si>
    <t>0x7a424157</t>
  </si>
  <si>
    <t>0x7a42415b</t>
  </si>
  <si>
    <t>CL_TXDONE STS_NO_ACK(233,0xE9) CL Id 297</t>
  </si>
  <si>
    <t>0x7a42415f</t>
  </si>
  <si>
    <t>0x7a424165</t>
  </si>
  <si>
    <t>0x7a42416b</t>
  </si>
  <si>
    <t>0x7a424175</t>
  </si>
  <si>
    <t>0x7a424181</t>
  </si>
  <si>
    <t>0x7a424186</t>
  </si>
  <si>
    <t>0x7a424192</t>
  </si>
  <si>
    <t>0x7a424196</t>
  </si>
  <si>
    <t>0x7a4246b1</t>
  </si>
  <si>
    <t>0x7a4246b7</t>
  </si>
  <si>
    <t>0x7a4246c7</t>
  </si>
  <si>
    <t>0x7a4246cc</t>
  </si>
  <si>
    <t>0x7a424778</t>
  </si>
  <si>
    <t>0x7a42477f</t>
  </si>
  <si>
    <t>0x7a4247fc</t>
  </si>
  <si>
    <t>0x7a424803</t>
  </si>
  <si>
    <t>0x7a424878</t>
  </si>
  <si>
    <t>0x7a424880</t>
  </si>
  <si>
    <t>0x7a43e2b4</t>
  </si>
  <si>
    <t>0x7a43e2b8</t>
  </si>
  <si>
    <t>0x7a43e33f</t>
  </si>
  <si>
    <t>0x7a43e34f</t>
  </si>
  <si>
    <t>0x7a43e354</t>
  </si>
  <si>
    <t>0x7a43e39b</t>
  </si>
  <si>
    <t>0x7a43e3ab</t>
  </si>
  <si>
    <t>0x7a43e3b1</t>
  </si>
  <si>
    <t>0x7a43e8ba</t>
  </si>
  <si>
    <t>0x7a43e8c8</t>
  </si>
  <si>
    <t>0x7a43e8cb</t>
  </si>
  <si>
    <t>0x7a43e8cf</t>
  </si>
  <si>
    <t>0x7a43e8d2</t>
  </si>
  <si>
    <t>0x7a43e8e3</t>
  </si>
  <si>
    <t>0x7a43e8ec</t>
  </si>
  <si>
    <t>LMFS_ADD_SCH_EXIT param32 0x00018201</t>
  </si>
  <si>
    <t>0x7a43e8f0</t>
  </si>
  <si>
    <t>0x7a43e8f5</t>
  </si>
  <si>
    <t>0x7a43e916</t>
  </si>
  <si>
    <t>0x7a43e91c</t>
  </si>
  <si>
    <t>0x7a43e926</t>
  </si>
  <si>
    <t>0x7a43e92c</t>
  </si>
  <si>
    <t>CL_START STS_SUCCESS(0,0x0) CL Id 298</t>
  </si>
  <si>
    <t>0x7a43e934</t>
  </si>
  <si>
    <t>0x7a43e939</t>
  </si>
  <si>
    <t>0x7a43e94a</t>
  </si>
  <si>
    <t>HSM_EVENT_SCH_START evt 0x08,arg 0x182 state LMSM_FH(0x2)--&gt;FH_DO_NOTHING(0x0)</t>
  </si>
  <si>
    <t>0x7a43e963</t>
  </si>
  <si>
    <t>0x7a43e967</t>
  </si>
  <si>
    <t>HSM_EVENT_SCH_START evt 0x08,arg 0x182 state LMSM_TOP(0x0)</t>
  </si>
  <si>
    <t>0x7a43e96d</t>
  </si>
  <si>
    <t>0x7a43e973</t>
  </si>
  <si>
    <t>0x7a43e979</t>
  </si>
  <si>
    <t>0x7a43e97d</t>
  </si>
  <si>
    <t>CL_NEW CL Id 298 (0x12A) duration 400msec</t>
  </si>
  <si>
    <t>0x7a43e982</t>
  </si>
  <si>
    <t>0x7a43e98b</t>
  </si>
  <si>
    <t>0x7a43e995</t>
  </si>
  <si>
    <t>0x7a43e998</t>
  </si>
  <si>
    <t>CL_DATA_REQ STS_SUCCESS(0,0x0) CL Id 298</t>
  </si>
  <si>
    <t>0x7a43e9ca</t>
  </si>
  <si>
    <t>0x7a43e9cf</t>
  </si>
  <si>
    <t>0x7a43eabf</t>
  </si>
  <si>
    <t>0x7a43eac4</t>
  </si>
  <si>
    <t>0x7a43eb66</t>
  </si>
  <si>
    <t>0x7a43eb6e</t>
  </si>
  <si>
    <t>0x7a43eb73</t>
  </si>
  <si>
    <t>0x7a43eb94</t>
  </si>
  <si>
    <t>CL_DEBUG param32 2051271462(0x7A43EB26)</t>
  </si>
  <si>
    <t>0x7a43eb98</t>
  </si>
  <si>
    <t>CL_NEXT_RX_TX nextTime 2051272462(0x7A43EF0E)</t>
  </si>
  <si>
    <t>0x7a43eb9d</t>
  </si>
  <si>
    <t>0x7a43eba1</t>
  </si>
  <si>
    <t>0x7a43ebad</t>
  </si>
  <si>
    <t>0x7a43ebc5</t>
  </si>
  <si>
    <t>0x7a43ebd1</t>
  </si>
  <si>
    <t>0x7a43ebd8</t>
  </si>
  <si>
    <t>0x7a43ebee</t>
  </si>
  <si>
    <t>0x7a43ebf5</t>
  </si>
  <si>
    <t>0x7a43ebfc</t>
  </si>
  <si>
    <t>0x7a43ec11</t>
  </si>
  <si>
    <t>CL_DEBUG param32 2051272462(0x7A43EF0E)</t>
  </si>
  <si>
    <t>0x7a43ef20</t>
  </si>
  <si>
    <t>0x7a43ef26</t>
  </si>
  <si>
    <t>0x7a43ef2d</t>
  </si>
  <si>
    <t>0x7a43ef32</t>
  </si>
  <si>
    <t>0x7a43ef5c</t>
  </si>
  <si>
    <t>0x7a43ef62</t>
  </si>
  <si>
    <t>0x7a43f8ab</t>
  </si>
  <si>
    <t>LMMGR_DATA_CONF param32 0x7A43F1C5</t>
  </si>
  <si>
    <t>0x7a43f8ae</t>
  </si>
  <si>
    <t>0x7a43f8fb</t>
  </si>
  <si>
    <t>CL_DEBUG param32 2051274842(0x7A43F85A)</t>
  </si>
  <si>
    <t>0x7a43f901</t>
  </si>
  <si>
    <t>0x7a43f905</t>
  </si>
  <si>
    <t>0x7a43f90d</t>
  </si>
  <si>
    <t>0x7a43f913</t>
  </si>
  <si>
    <t>0x7a43f918</t>
  </si>
  <si>
    <t>0x7a43f925</t>
  </si>
  <si>
    <t>CL_NEXT_RX_TX nextTime 2051275351(0x7A43FA57)</t>
  </si>
  <si>
    <t>0x7a43fa65</t>
  </si>
  <si>
    <t>0x7a43fa6d</t>
  </si>
  <si>
    <t>0x7a43fa7a</t>
  </si>
  <si>
    <t>0x7a43fb0d</t>
  </si>
  <si>
    <t>0x7a440077</t>
  </si>
  <si>
    <t>0x7a440088</t>
  </si>
  <si>
    <t>0x7a44008d</t>
  </si>
  <si>
    <t>0x7a4400d3</t>
  </si>
  <si>
    <t>0x7a4400e4</t>
  </si>
  <si>
    <t>0x7a4400ea</t>
  </si>
  <si>
    <t>0x7a440363</t>
  </si>
  <si>
    <t>0x7a440372</t>
  </si>
  <si>
    <t>0x7a440378</t>
  </si>
  <si>
    <t>0x7a44037e</t>
  </si>
  <si>
    <t>0x7a440388</t>
  </si>
  <si>
    <t>0x7a44038d</t>
  </si>
  <si>
    <t>0x7a4403bc</t>
  </si>
  <si>
    <t>0x7a4403c2</t>
  </si>
  <si>
    <t>0x7a440462</t>
  </si>
  <si>
    <t>0x7a440466</t>
  </si>
  <si>
    <t>0x7a4404be</t>
  </si>
  <si>
    <t>0x7a4404c3</t>
  </si>
  <si>
    <t>0x7a4404ce</t>
  </si>
  <si>
    <t>0x7a4404d5</t>
  </si>
  <si>
    <t>0x7a4404da</t>
  </si>
  <si>
    <t>0x7a4404de</t>
  </si>
  <si>
    <t>0x7a4430ed</t>
  </si>
  <si>
    <t>0x7a443108</t>
  </si>
  <si>
    <t>CL_DEBUG param32 2051289261(0x7A4430AD)</t>
  </si>
  <si>
    <t>0x7a44310c</t>
  </si>
  <si>
    <t>CL_NEXT_RX_TX nextTime 2051290261(0x7A443495)</t>
  </si>
  <si>
    <t>0x7a443111</t>
  </si>
  <si>
    <t>0x7a443115</t>
  </si>
  <si>
    <t>0x7a44312a</t>
  </si>
  <si>
    <t xml:space="preserve">CL_SEQ_CTRL RX_SUCCESS SeqNum 135(0x87) frag 0   </t>
  </si>
  <si>
    <t>0x7a443130</t>
  </si>
  <si>
    <t>0x7a443147</t>
  </si>
  <si>
    <t>0x7a443151</t>
  </si>
  <si>
    <t>0x7a443156</t>
  </si>
  <si>
    <t>0x7a443169</t>
  </si>
  <si>
    <t>0x7a443182</t>
  </si>
  <si>
    <t>CL_DEBUG param32 2051290261(0x7A443495)</t>
  </si>
  <si>
    <t>0x7a4434a5</t>
  </si>
  <si>
    <t>0x7a4434cf</t>
  </si>
  <si>
    <t>0x7a4434d4</t>
  </si>
  <si>
    <t>0x7a444061</t>
  </si>
  <si>
    <t>LMMGR_DATA_CONF param32 0x7A44374C</t>
  </si>
  <si>
    <t>0x7a444064</t>
  </si>
  <si>
    <t>0x7a4440b3</t>
  </si>
  <si>
    <t>CL_DEBUG param32 2051293198(0x7A44400E)</t>
  </si>
  <si>
    <t>0x7a4440b6</t>
  </si>
  <si>
    <t>0x7a4440ba</t>
  </si>
  <si>
    <t>0x7a4440c3</t>
  </si>
  <si>
    <t>0x7a4440c9</t>
  </si>
  <si>
    <t>0x7a4440cf</t>
  </si>
  <si>
    <t>0x7a4440db</t>
  </si>
  <si>
    <t>CL_NEXT_RX_TX nextTime 2051293706(0x7A44420A)</t>
  </si>
  <si>
    <t>0x7a444219</t>
  </si>
  <si>
    <t>0x7a444220</t>
  </si>
  <si>
    <t>0x7a444239</t>
  </si>
  <si>
    <t>0x7a444249</t>
  </si>
  <si>
    <t>0x7a44482e</t>
  </si>
  <si>
    <t>LMMGR_PHR_IND param32 0x00002F30</t>
  </si>
  <si>
    <t>0x7a44483f</t>
  </si>
  <si>
    <t>0x7a444845</t>
  </si>
  <si>
    <t>0x7a44488a</t>
  </si>
  <si>
    <t>0x7a444899</t>
  </si>
  <si>
    <t>0x7a44489f</t>
  </si>
  <si>
    <t>0x7a444b1a</t>
  </si>
  <si>
    <t>0x7a444b2a</t>
  </si>
  <si>
    <t>0x7a444b2f</t>
  </si>
  <si>
    <t>0x7a444b35</t>
  </si>
  <si>
    <t>0x7a444b41</t>
  </si>
  <si>
    <t>0x7a444b45</t>
  </si>
  <si>
    <t>0x7a444b74</t>
  </si>
  <si>
    <t>0x7a444b79</t>
  </si>
  <si>
    <t>0x7a444c8a</t>
  </si>
  <si>
    <t>0x7a444c8f</t>
  </si>
  <si>
    <t>0x7a444ce7</t>
  </si>
  <si>
    <t>0x7a444ced</t>
  </si>
  <si>
    <t>0x7a444cfb</t>
  </si>
  <si>
    <t>0x7a444d12</t>
  </si>
  <si>
    <t>0x7a444d17</t>
  </si>
  <si>
    <t>0x7a444d1b</t>
  </si>
  <si>
    <t>0x7a447674</t>
  </si>
  <si>
    <t>0x7a44768c</t>
  </si>
  <si>
    <t>CL_DEBUG param32 2051307061(0x7A447635)</t>
  </si>
  <si>
    <t>0x7a447692</t>
  </si>
  <si>
    <t>CL_NEXT_RX_TX nextTime 2051308061(0x7A447A1D)</t>
  </si>
  <si>
    <t>0x7a447695</t>
  </si>
  <si>
    <t>0x7a447699</t>
  </si>
  <si>
    <t>0x7a4476a2</t>
  </si>
  <si>
    <t xml:space="preserve">CL_SEQ_CTRL RX_SUCCESS SeqNum 136(0x88) frag 0   </t>
  </si>
  <si>
    <t>0x7a4476a8</t>
  </si>
  <si>
    <t>0x7a4476be</t>
  </si>
  <si>
    <t>0x7a4476c9</t>
  </si>
  <si>
    <t>0x7a4476d0</t>
  </si>
  <si>
    <t>0x7a4476e2</t>
  </si>
  <si>
    <t>0x7a4476f7</t>
  </si>
  <si>
    <t>CL_DEBUG param32 2051308061(0x7A447A1D)</t>
  </si>
  <si>
    <t>0x7a447a2e</t>
  </si>
  <si>
    <t>0x7a447a57</t>
  </si>
  <si>
    <t>0x7a447a5c</t>
  </si>
  <si>
    <t>0x7a4483b9</t>
  </si>
  <si>
    <t>LMMGR_DATA_CONF param32 0x7A447CD4</t>
  </si>
  <si>
    <t>0x7a4483be</t>
  </si>
  <si>
    <t>0x7a44840b</t>
  </si>
  <si>
    <t>CL_DEBUG param32 2051310440(0x7A448368)</t>
  </si>
  <si>
    <t>0x7a44840e</t>
  </si>
  <si>
    <t>0x7a448412</t>
  </si>
  <si>
    <t>0x7a44841b</t>
  </si>
  <si>
    <t>0x7a448421</t>
  </si>
  <si>
    <t>0x7a448426</t>
  </si>
  <si>
    <t>0x7a448435</t>
  </si>
  <si>
    <t>CL_NEXT_RX_TX nextTime 2051310948(0x7A448564)</t>
  </si>
  <si>
    <t>0x7a448573</t>
  </si>
  <si>
    <t>0x7a44857a</t>
  </si>
  <si>
    <t>0x7a448586</t>
  </si>
  <si>
    <t>0x7a448597</t>
  </si>
  <si>
    <t>0x7a448b86</t>
  </si>
  <si>
    <t>0x7a448b97</t>
  </si>
  <si>
    <t>0x7a448b9f</t>
  </si>
  <si>
    <t>0x7a448be2</t>
  </si>
  <si>
    <t>0x7a448bf2</t>
  </si>
  <si>
    <t>0x7a448bf7</t>
  </si>
  <si>
    <t>0x7a448e72</t>
  </si>
  <si>
    <t>0x7a448e82</t>
  </si>
  <si>
    <t>0x7a448e88</t>
  </si>
  <si>
    <t>0x7a448e8f</t>
  </si>
  <si>
    <t>0x7a448e9a</t>
  </si>
  <si>
    <t>0x7a448e9d</t>
  </si>
  <si>
    <t>0x7a448ecc</t>
  </si>
  <si>
    <t>0x7a448ed1</t>
  </si>
  <si>
    <t>0x7a448faf</t>
  </si>
  <si>
    <t>0x7a448fb3</t>
  </si>
  <si>
    <t>0x7a44900e</t>
  </si>
  <si>
    <t>0x7a449012</t>
  </si>
  <si>
    <t>0x7a44901c</t>
  </si>
  <si>
    <t>0x7a449027</t>
  </si>
  <si>
    <t>0x7a44902d</t>
  </si>
  <si>
    <t>0x7a449031</t>
  </si>
  <si>
    <t>0x7a44b9cc</t>
  </si>
  <si>
    <t>0x7a44b9f3</t>
  </si>
  <si>
    <t>CL_DEBUG param32 2051324301(0x7A44B98D)</t>
  </si>
  <si>
    <t>0x7a44b9f7</t>
  </si>
  <si>
    <t>CL_NEXT_RX_TX nextTime 2051325301(0x7A44BD75)</t>
  </si>
  <si>
    <t>0x7a44b9fb</t>
  </si>
  <si>
    <t>0x7a44b9fe</t>
  </si>
  <si>
    <t>0x7a44ba05</t>
  </si>
  <si>
    <t xml:space="preserve">CL_SEQ_CTRL RX_SUCCESS SeqNum 137(0x89) frag 0   </t>
  </si>
  <si>
    <t>0x7a44ba0a</t>
  </si>
  <si>
    <t>0x7a44ba21</t>
  </si>
  <si>
    <t>0x7a44ba2d</t>
  </si>
  <si>
    <t>0x7a44ba32</t>
  </si>
  <si>
    <t>0x7a44ba44</t>
  </si>
  <si>
    <t>0x7a44ba58</t>
  </si>
  <si>
    <t>CL_DEBUG param32 2051325301(0x7A44BD75)</t>
  </si>
  <si>
    <t>0x7a44bd86</t>
  </si>
  <si>
    <t>0x7a44bdaf</t>
  </si>
  <si>
    <t>0x7a44bdb4</t>
  </si>
  <si>
    <t>0x7a44c581</t>
  </si>
  <si>
    <t>LMMGR_DATA_CONF param32 0x7A44C02E</t>
  </si>
  <si>
    <t>0x7a44c584</t>
  </si>
  <si>
    <t>0x7a44c5d6</t>
  </si>
  <si>
    <t>CL_DEBUG param32 2051327278(0x7A44C52E)</t>
  </si>
  <si>
    <t>0x7a44c5d9</t>
  </si>
  <si>
    <t>0x7a44c5dd</t>
  </si>
  <si>
    <t>0x7a44c5e4</t>
  </si>
  <si>
    <t>0x7a44c5ea</t>
  </si>
  <si>
    <t>0x7a44c5f0</t>
  </si>
  <si>
    <t>0x7a44c5f4</t>
  </si>
  <si>
    <t>LMFS_REMOVE_SCH_ENTRY ownr_Id OID_CL(0x11) sch_id 386(0x182)</t>
  </si>
  <si>
    <t>0x7a44c5f8</t>
  </si>
  <si>
    <t>0x7a44c607</t>
  </si>
  <si>
    <t>0x7a44c60d</t>
  </si>
  <si>
    <t>0x7a44c613</t>
  </si>
  <si>
    <t>0x7a44c618</t>
  </si>
  <si>
    <t>0x7a44c623</t>
  </si>
  <si>
    <t>0x7a44c63d</t>
  </si>
  <si>
    <t>0x7a44c643</t>
  </si>
  <si>
    <t>0x7a44c64e</t>
  </si>
  <si>
    <t>0x7a44c652</t>
  </si>
  <si>
    <t>CL_END STS_SUCCESS(0,0x0) duration 56msec</t>
  </si>
  <si>
    <t>0x7a44cb6e</t>
  </si>
  <si>
    <t>0x7a44cb74</t>
  </si>
  <si>
    <t>0x7a44cb82</t>
  </si>
  <si>
    <t>0x7a44cb89</t>
  </si>
  <si>
    <t>0x7a44cc3a</t>
  </si>
  <si>
    <t>0x7a44cc40</t>
  </si>
  <si>
    <t>0x7a44ccaf</t>
  </si>
  <si>
    <t>0x7a44ccb5</t>
  </si>
  <si>
    <t>0x7a44ced7</t>
  </si>
  <si>
    <t>0x7a44cedc</t>
  </si>
  <si>
    <t>0x7a44cf38</t>
  </si>
  <si>
    <t>0x7a44cf3c</t>
  </si>
  <si>
    <t>0x7a44cf48</t>
  </si>
  <si>
    <t>0x7a44cf4f</t>
  </si>
  <si>
    <t>0x7a44cf54</t>
  </si>
  <si>
    <t>CL_OUT_REQ pktId 314(0x13A)</t>
  </si>
  <si>
    <t>0x7a44cf58</t>
  </si>
  <si>
    <t>0x7a44cf75</t>
  </si>
  <si>
    <t>0x7a44cf7a</t>
  </si>
  <si>
    <t>LMFS_ADD_SCH_ENTRY param32 0x7A44D74F</t>
  </si>
  <si>
    <t>0x7a44cf8a</t>
  </si>
  <si>
    <t>0x7a44cf9a</t>
  </si>
  <si>
    <t>LMFS_ADD_SCH_EXIT param32 0x00018301</t>
  </si>
  <si>
    <t>0x7a44cf9e</t>
  </si>
  <si>
    <t>0x7a44cfa4</t>
  </si>
  <si>
    <t>0x7a44cfb2</t>
  </si>
  <si>
    <t>0x7a44cfb7</t>
  </si>
  <si>
    <t>0x7a44cfbd</t>
  </si>
  <si>
    <t>CL_OUT_CNF STS_SUCCESS(0,0x0) CL Id 299</t>
  </si>
  <si>
    <t>0x7a44cfd1</t>
  </si>
  <si>
    <t>0x7a44cfd8</t>
  </si>
  <si>
    <t>0x7a44d383</t>
  </si>
  <si>
    <t>HSM_EVENT_SCH_START evt 0x08,arg 0x183 state LMSM_FH(0x2)--&gt;FH_WAIT_CCA(0x1)</t>
  </si>
  <si>
    <t>0x7a44d387</t>
  </si>
  <si>
    <t>HSM_EVENT_SCH_START evt 0x08,arg 0x183 state LMSM_FH(0x2)--&gt;FH_DO_NOTHING(0x0)</t>
  </si>
  <si>
    <t>0x7a44d398</t>
  </si>
  <si>
    <t>HSM_EVENT_SCH_START evt 0x08,arg 0x183 state LMSM_TOP(0x0)</t>
  </si>
  <si>
    <t>0x7a44d39f</t>
  </si>
  <si>
    <t>0x7a44d3a5</t>
  </si>
  <si>
    <t>0x7a44d3ac</t>
  </si>
  <si>
    <t>0x7a44d3b2</t>
  </si>
  <si>
    <t>0x7a44d3b6</t>
  </si>
  <si>
    <t>0x7a44d3bc</t>
  </si>
  <si>
    <t>CL_NEW CL Id 299 (0x12B) duration 400msec</t>
  </si>
  <si>
    <t>0x7a44d3cb</t>
  </si>
  <si>
    <t>0x7a44d3e1</t>
  </si>
  <si>
    <t>CL_DEBUG param32 2051331919(0x7A44D74F)</t>
  </si>
  <si>
    <t>0x7a44d760</t>
  </si>
  <si>
    <t>0x7a44e36b</t>
  </si>
  <si>
    <t>LMMGR_DATA_CONF param32 0x7A44DA05</t>
  </si>
  <si>
    <t>0x7a44e36e</t>
  </si>
  <si>
    <t>0x7a44e3bc</t>
  </si>
  <si>
    <t>CL_DEBUG param32 2051334937(0x7A44E319)</t>
  </si>
  <si>
    <t>0x7a44e3bf</t>
  </si>
  <si>
    <t>0x7a44e3c3</t>
  </si>
  <si>
    <t>0x7a44e3cc</t>
  </si>
  <si>
    <t>0x7a44e3d4</t>
  </si>
  <si>
    <t>0x7a44e3da</t>
  </si>
  <si>
    <t>0x7a44e3e6</t>
  </si>
  <si>
    <t>CL_NEXT_RX_TX nextTime 2051335446(0x7A44E516)</t>
  </si>
  <si>
    <t>0x7a44e524</t>
  </si>
  <si>
    <t>0x7a44e52b</t>
  </si>
  <si>
    <t>0x7a44e538</t>
  </si>
  <si>
    <t>0x7a44e5cb</t>
  </si>
  <si>
    <t>0x7a44eb4e</t>
  </si>
  <si>
    <t>0x7a44eb5f</t>
  </si>
  <si>
    <t>0x7a44eb64</t>
  </si>
  <si>
    <t>0x7a44ebaa</t>
  </si>
  <si>
    <t>0x7a44ebb9</t>
  </si>
  <si>
    <t>0x7a44ebbe</t>
  </si>
  <si>
    <t>0x7a44ee3a</t>
  </si>
  <si>
    <t>0x7a44ee4b</t>
  </si>
  <si>
    <t>0x7a44ee50</t>
  </si>
  <si>
    <t>0x7a44ee58</t>
  </si>
  <si>
    <t>0x7a44ee62</t>
  </si>
  <si>
    <t>0x7a44ee66</t>
  </si>
  <si>
    <t>CL_DATA_REQ STS_SUCCESS(0,0x0) CL Id 299</t>
  </si>
  <si>
    <t>0x7a44ee94</t>
  </si>
  <si>
    <t>0x7a44ee9a</t>
  </si>
  <si>
    <t>0x7a44ef5a</t>
  </si>
  <si>
    <t>0x7a44ef5e</t>
  </si>
  <si>
    <t>0x7a44efb9</t>
  </si>
  <si>
    <t>0x7a44efbd</t>
  </si>
  <si>
    <t>0x7a44efcc</t>
  </si>
  <si>
    <t>0x7a44efe3</t>
  </si>
  <si>
    <t>0x7a44efea</t>
  </si>
  <si>
    <t>0x7a44f0f4</t>
  </si>
  <si>
    <t>0x7a44f10b</t>
  </si>
  <si>
    <t>CL_DEBUG param32 2051338420(0x7A44F0B4)</t>
  </si>
  <si>
    <t>0x7a44f10f</t>
  </si>
  <si>
    <t>CL_NEXT_RX_TX nextTime 2051339420(0x7A44F49C)</t>
  </si>
  <si>
    <t>0x7a44f112</t>
  </si>
  <si>
    <t>0x7a44f116</t>
  </si>
  <si>
    <t>0x7a44f12d</t>
  </si>
  <si>
    <t>0x7a44f143</t>
  </si>
  <si>
    <t>0x7a44f14f</t>
  </si>
  <si>
    <t>0x7a44f155</t>
  </si>
  <si>
    <t>0x7a44f167</t>
  </si>
  <si>
    <t>0x7a44f185</t>
  </si>
  <si>
    <t>0x7a44f18c</t>
  </si>
  <si>
    <t>CL_DEBUG param32 2051339420(0x7A44F49C)</t>
  </si>
  <si>
    <t>0x7a44f4ae</t>
  </si>
  <si>
    <t>0x7a44f4d7</t>
  </si>
  <si>
    <t>0x7a44f4de</t>
  </si>
  <si>
    <t>0x7a451789</t>
  </si>
  <si>
    <t>LMMGR_DATA_CONF param32 0x7A44F756</t>
  </si>
  <si>
    <t>0x7a45178c</t>
  </si>
  <si>
    <t>0x7a4517de</t>
  </si>
  <si>
    <t>CL_DEBUG param32 2051348277(0x7A451735)</t>
  </si>
  <si>
    <t>0x7a4517e1</t>
  </si>
  <si>
    <t>0x7a4517e5</t>
  </si>
  <si>
    <t>0x7a4517ed</t>
  </si>
  <si>
    <t>0x7a4517f5</t>
  </si>
  <si>
    <t>0x7a4517fb</t>
  </si>
  <si>
    <t>0x7a451814</t>
  </si>
  <si>
    <t>CL_NEXT_RX_TX nextTime 2051348785(0x7A451931)</t>
  </si>
  <si>
    <t>0x7a451940</t>
  </si>
  <si>
    <t>0x7a451948</t>
  </si>
  <si>
    <t>0x7a451954</t>
  </si>
  <si>
    <t>0x7a451964</t>
  </si>
  <si>
    <t>0x7a451f55</t>
  </si>
  <si>
    <t>0x7a451f66</t>
  </si>
  <si>
    <t>0x7a451f6c</t>
  </si>
  <si>
    <t>0x7a451fb1</t>
  </si>
  <si>
    <t>0x7a451fc0</t>
  </si>
  <si>
    <t>0x7a451fc6</t>
  </si>
  <si>
    <t>0x7a452241</t>
  </si>
  <si>
    <t>0x7a452252</t>
  </si>
  <si>
    <t>0x7a452258</t>
  </si>
  <si>
    <t>0x7a45225d</t>
  </si>
  <si>
    <t xml:space="preserve">CL_SEQ_CTRL TX_SUCCESS SeqNum 142(0x8E) frag 0|70B   </t>
  </si>
  <si>
    <t>0x7a452262</t>
  </si>
  <si>
    <t>0x7a45226d</t>
  </si>
  <si>
    <t>0x7a452270</t>
  </si>
  <si>
    <t>CL_TXDONE STS_SUCCESS(0,0x0) CL Id 299</t>
  </si>
  <si>
    <t>0x7a452275</t>
  </si>
  <si>
    <t>0x7a45227b</t>
  </si>
  <si>
    <t>0x7a45227e</t>
  </si>
  <si>
    <t>0x7a452299</t>
  </si>
  <si>
    <t>0x7a4522a2</t>
  </si>
  <si>
    <t>0x7a4522a5</t>
  </si>
  <si>
    <t>0x7a4522c0</t>
  </si>
  <si>
    <t>0x7a4522c6</t>
  </si>
  <si>
    <t>0x7a4523c2</t>
  </si>
  <si>
    <t>0x7a4523c7</t>
  </si>
  <si>
    <t>0x7a45254c</t>
  </si>
  <si>
    <t>0x7a452551</t>
  </si>
  <si>
    <t>0x7a4525a9</t>
  </si>
  <si>
    <t>0x7a4525ad</t>
  </si>
  <si>
    <t>0x7a4525bc</t>
  </si>
  <si>
    <t>0x7a4525d4</t>
  </si>
  <si>
    <t>0x7a4525db</t>
  </si>
  <si>
    <t>0x7a45272c</t>
  </si>
  <si>
    <t>0x7a452745</t>
  </si>
  <si>
    <t>CL_DEBUG param32 2051352300(0x7A4526EC)</t>
  </si>
  <si>
    <t>0x7a452749</t>
  </si>
  <si>
    <t>CL_NEXT_RX_TX nextTime 2051353300(0x7A452AD4)</t>
  </si>
  <si>
    <t>0x7a45274d</t>
  </si>
  <si>
    <t>0x7a452750</t>
  </si>
  <si>
    <t>0x7a452769</t>
  </si>
  <si>
    <t>0x7a45277f</t>
  </si>
  <si>
    <t>0x7a452796</t>
  </si>
  <si>
    <t>0x7a45279c</t>
  </si>
  <si>
    <t>0x7a4527ae</t>
  </si>
  <si>
    <t>0x7a4527c8</t>
  </si>
  <si>
    <t>0x7a4527cf</t>
  </si>
  <si>
    <t>CL_DEBUG param32 2051353300(0x7A452AD4)</t>
  </si>
  <si>
    <t>0x7a452ae6</t>
  </si>
  <si>
    <t>0x7a452b10</t>
  </si>
  <si>
    <t>0x7a452b15</t>
  </si>
  <si>
    <t>0x7a454b91</t>
  </si>
  <si>
    <t>LMMGR_DATA_CONF param32 0x7A452D8C</t>
  </si>
  <si>
    <t>0x7a454b94</t>
  </si>
  <si>
    <t>0x7a454be5</t>
  </si>
  <si>
    <t>CL_DEBUG param32 2051361599(0x7A454B3F)</t>
  </si>
  <si>
    <t>0x7a454be8</t>
  </si>
  <si>
    <t>0x7a454bee</t>
  </si>
  <si>
    <t>0x7a454bf6</t>
  </si>
  <si>
    <t>0x7a454bfc</t>
  </si>
  <si>
    <t>0x7a454c02</t>
  </si>
  <si>
    <t>0x7a454c0e</t>
  </si>
  <si>
    <t>CL_NEXT_RX_TX nextTime 2051362106(0x7A454D3A)</t>
  </si>
  <si>
    <t>0x7a454d49</t>
  </si>
  <si>
    <t>0x7a454d50</t>
  </si>
  <si>
    <t>0x7a454d5e</t>
  </si>
  <si>
    <t>0x7a454d6f</t>
  </si>
  <si>
    <t>0x7a45535e</t>
  </si>
  <si>
    <t>0x7a45536f</t>
  </si>
  <si>
    <t>0x7a455375</t>
  </si>
  <si>
    <t>0x7a4553ba</t>
  </si>
  <si>
    <t>0x7a4553ca</t>
  </si>
  <si>
    <t>0x7a4553d1</t>
  </si>
  <si>
    <t>0x7a45564a</t>
  </si>
  <si>
    <t>0x7a45565a</t>
  </si>
  <si>
    <t>0x7a455660</t>
  </si>
  <si>
    <t>0x7a455664</t>
  </si>
  <si>
    <t xml:space="preserve">CL_SEQ_CTRL TX_SUCCESS SeqNum 143(0x8F) frag 0|70B   </t>
  </si>
  <si>
    <t>0x7a45566a</t>
  </si>
  <si>
    <t>0x7a455674</t>
  </si>
  <si>
    <t>0x7a455679</t>
  </si>
  <si>
    <t>0x7a45567e</t>
  </si>
  <si>
    <t>0x7a455682</t>
  </si>
  <si>
    <t>0x7a455685</t>
  </si>
  <si>
    <t>0x7a4556a0</t>
  </si>
  <si>
    <t>0x7a4556aa</t>
  </si>
  <si>
    <t>0x7a4556ae</t>
  </si>
  <si>
    <t>0x7a4556c9</t>
  </si>
  <si>
    <t>0x7a4556cf</t>
  </si>
  <si>
    <t>0x7a4557ca</t>
  </si>
  <si>
    <t>0x7a4557cf</t>
  </si>
  <si>
    <t>0x7a455905</t>
  </si>
  <si>
    <t>0x7a45591c</t>
  </si>
  <si>
    <t>CL_DEBUG param32 2051365061(0x7A4558C5)</t>
  </si>
  <si>
    <t>0x7a455920</t>
  </si>
  <si>
    <t>CL_NEXT_RX_TX nextTime 2051366061(0x7A455CAD)</t>
  </si>
  <si>
    <t>0x7a455925</t>
  </si>
  <si>
    <t>0x7a455929</t>
  </si>
  <si>
    <t>0x7a455940</t>
  </si>
  <si>
    <t>0x7a455956</t>
  </si>
  <si>
    <t>0x7a455960</t>
  </si>
  <si>
    <t>0x7a455969</t>
  </si>
  <si>
    <t>0x7a45596f</t>
  </si>
  <si>
    <t>0x7a455966</t>
  </si>
  <si>
    <t>0x7a455990</t>
  </si>
  <si>
    <t>0x7a4559ad</t>
  </si>
  <si>
    <t>0x7a4559b6</t>
  </si>
  <si>
    <t>CL_DEBUG param32 2051366061(0x7A455CAD)</t>
  </si>
  <si>
    <t>0x7a4559ce</t>
  </si>
  <si>
    <t>0x7a4559d2</t>
  </si>
  <si>
    <t>0x7a4559e9</t>
  </si>
  <si>
    <t>0x7a455cbe</t>
  </si>
  <si>
    <t>0x7a455cc5</t>
  </si>
  <si>
    <t>0x7a455ccb</t>
  </si>
  <si>
    <t>0x7a455cf5</t>
  </si>
  <si>
    <t>0x7a455cfa</t>
  </si>
  <si>
    <t>0x7a457d69</t>
  </si>
  <si>
    <t>LMMGR_DATA_CONF param32 0x7A455F66</t>
  </si>
  <si>
    <t>0x7a457d6c</t>
  </si>
  <si>
    <t>0x7a457dbf</t>
  </si>
  <si>
    <t>CL_DEBUG param32 2051374359(0x7A457D17)</t>
  </si>
  <si>
    <t>0x7a457dc2</t>
  </si>
  <si>
    <t>0x7a457dc6</t>
  </si>
  <si>
    <t>0x7a457dce</t>
  </si>
  <si>
    <t>0x7a457dd5</t>
  </si>
  <si>
    <t>0x7a457dda</t>
  </si>
  <si>
    <t>0x7a457de6</t>
  </si>
  <si>
    <t>CL_NEXT_RX_TX nextTime 2051374868(0x7A457F14)</t>
  </si>
  <si>
    <t>0x7a457f23</t>
  </si>
  <si>
    <t>0x7a457f2a</t>
  </si>
  <si>
    <t>0x7a457f37</t>
  </si>
  <si>
    <t>0x7a457f47</t>
  </si>
  <si>
    <t>0x7a458535</t>
  </si>
  <si>
    <t>0x7a458546</t>
  </si>
  <si>
    <t>0x7a45854b</t>
  </si>
  <si>
    <t>0x7a458591</t>
  </si>
  <si>
    <t>0x7a4585a0</t>
  </si>
  <si>
    <t>0x7a4585a6</t>
  </si>
  <si>
    <t>0x7a458821</t>
  </si>
  <si>
    <t>0x7a458830</t>
  </si>
  <si>
    <t>0x7a458836</t>
  </si>
  <si>
    <t>0x7a45883b</t>
  </si>
  <si>
    <t xml:space="preserve">CL_SEQ_CTRL TX_SUCCESS SeqNum 144(0x90) frag 0|70B   </t>
  </si>
  <si>
    <t>0x7a458842</t>
  </si>
  <si>
    <t>0x7a45884d</t>
  </si>
  <si>
    <t>0x7a458850</t>
  </si>
  <si>
    <t>0x7a458854</t>
  </si>
  <si>
    <t>0x7a458859</t>
  </si>
  <si>
    <t>0x7a45885c</t>
  </si>
  <si>
    <t>0x7a458877</t>
  </si>
  <si>
    <t>0x7a458883</t>
  </si>
  <si>
    <t>0x7a458886</t>
  </si>
  <si>
    <t>0x7a4588a0</t>
  </si>
  <si>
    <t>0x7a4588a5</t>
  </si>
  <si>
    <t>0x7a458929</t>
  </si>
  <si>
    <t>0x7a45892f</t>
  </si>
  <si>
    <t>0x7a4589cb</t>
  </si>
  <si>
    <t>0x7a4589d1</t>
  </si>
  <si>
    <t>0x7a458a29</t>
  </si>
  <si>
    <t>0x7a458a2d</t>
  </si>
  <si>
    <t>0x7a458a38</t>
  </si>
  <si>
    <t>0x7a458a3e</t>
  </si>
  <si>
    <t>0x7a458a43</t>
  </si>
  <si>
    <t>0x7a458a48</t>
  </si>
  <si>
    <t>0x7a458adb</t>
  </si>
  <si>
    <t>0x7a458b00</t>
  </si>
  <si>
    <t>CL_DEBUG param32 2051377820(0x7A458A9C)</t>
  </si>
  <si>
    <t>0x7a458b03</t>
  </si>
  <si>
    <t>CL_NEXT_RX_TX nextTime 2051378820(0x7A458E84)</t>
  </si>
  <si>
    <t>0x7a458b07</t>
  </si>
  <si>
    <t>0x7a458b0b</t>
  </si>
  <si>
    <t>0x7a458b1d</t>
  </si>
  <si>
    <t>0x7a458b33</t>
  </si>
  <si>
    <t>0x7a458b3f</t>
  </si>
  <si>
    <t>0x7a458b44</t>
  </si>
  <si>
    <t>0x7a458b56</t>
  </si>
  <si>
    <t>0x7a458b70</t>
  </si>
  <si>
    <t>0x7a458b77</t>
  </si>
  <si>
    <t>CL_DEBUG param32 2051378820(0x7A458E84)</t>
  </si>
  <si>
    <t>0x7a458e96</t>
  </si>
  <si>
    <t>0x7a458ec0</t>
  </si>
  <si>
    <t>0x7a458ec7</t>
  </si>
  <si>
    <t>0x7a45af41</t>
  </si>
  <si>
    <t>LMMGR_DATA_CONF param32 0x7A45913E</t>
  </si>
  <si>
    <t>0x7a45af44</t>
  </si>
  <si>
    <t>0x7a45af96</t>
  </si>
  <si>
    <t>CL_DEBUG param32 2051387119(0x7A45AEEF)</t>
  </si>
  <si>
    <t>0x7a45af99</t>
  </si>
  <si>
    <t>0x7a45af9d</t>
  </si>
  <si>
    <t>0x7a45afa5</t>
  </si>
  <si>
    <t>0x7a45afae</t>
  </si>
  <si>
    <t>0x7a45afb3</t>
  </si>
  <si>
    <t>0x7a45afbf</t>
  </si>
  <si>
    <t>CL_NEXT_RX_TX nextTime 2051387627(0x7A45B0EB)</t>
  </si>
  <si>
    <t>0x7a45b0fa</t>
  </si>
  <si>
    <t>0x7a45b101</t>
  </si>
  <si>
    <t>0x7a45b10d</t>
  </si>
  <si>
    <t>0x7a45b11d</t>
  </si>
  <si>
    <t>0x7a45b70d</t>
  </si>
  <si>
    <t>0x7a45b71d</t>
  </si>
  <si>
    <t>0x7a45b723</t>
  </si>
  <si>
    <t>0x7a45b768</t>
  </si>
  <si>
    <t>0x7a45b778</t>
  </si>
  <si>
    <t>0x7a45b77d</t>
  </si>
  <si>
    <t>0x7a45b9f8</t>
  </si>
  <si>
    <t>0x7a45ba0a</t>
  </si>
  <si>
    <t>0x7a45ba0f</t>
  </si>
  <si>
    <t>0x7a45ba14</t>
  </si>
  <si>
    <t xml:space="preserve">CL_SEQ_CTRL TX_SUCCESS SeqNum 145(0x91) frag 0|70B   </t>
  </si>
  <si>
    <t>0x7a45ba19</t>
  </si>
  <si>
    <t>0x7a45ba24</t>
  </si>
  <si>
    <t>0x7a45ba28</t>
  </si>
  <si>
    <t>0x7a45ba2c</t>
  </si>
  <si>
    <t>0x7a45ba33</t>
  </si>
  <si>
    <t>0x7a45ba52</t>
  </si>
  <si>
    <t>0x7a45ba55</t>
  </si>
  <si>
    <t>0x7a45ba6f</t>
  </si>
  <si>
    <t>0x7a45ba75</t>
  </si>
  <si>
    <t>0x7a45bb6f</t>
  </si>
  <si>
    <t>0x7a45bb75</t>
  </si>
  <si>
    <t>0x7a45bccf</t>
  </si>
  <si>
    <t>0x7a45bcd4</t>
  </si>
  <si>
    <t>0x7a45bd2e</t>
  </si>
  <si>
    <t>0x7a45bd33</t>
  </si>
  <si>
    <t>0x7a45bd3d</t>
  </si>
  <si>
    <t>0x7a45bd48</t>
  </si>
  <si>
    <t>0x7a45bd4d</t>
  </si>
  <si>
    <t>0x7a45bd53</t>
  </si>
  <si>
    <t>BUFMGR_RELEASE block_ptr 0x547470C0</t>
  </si>
  <si>
    <t>0x7a45e553</t>
  </si>
  <si>
    <t>0x7a45e56c</t>
  </si>
  <si>
    <t>CL_DEBUG param32 2051400979(0x7A45E513)</t>
  </si>
  <si>
    <t>0x7a45e56f</t>
  </si>
  <si>
    <t>CL_NEXT_RX_TX nextTime 2051401979(0x7A45E8FB)</t>
  </si>
  <si>
    <t>0x7a45e573</t>
  </si>
  <si>
    <t>CL_PDLL_FLAGS param32 13302(0x000033F6) POLLED | RX_DST | POLL_RXD | DATA_TXD | DATA_RXD | CLI_TXD | CLI_RXD | TX_ET | SENT_RSSI | RX_DLC_END</t>
  </si>
  <si>
    <t>0x7a45e576</t>
  </si>
  <si>
    <t>0x7a45e57d</t>
  </si>
  <si>
    <t xml:space="preserve">CL_SEQ_CTRL RX_SUCCESS SeqNum 138(0x8A) frag 0   </t>
  </si>
  <si>
    <t>0x7a45e584</t>
  </si>
  <si>
    <t>0x7a45e59b</t>
  </si>
  <si>
    <t>0x7a45e5b2</t>
  </si>
  <si>
    <t>0x7a45e5b7</t>
  </si>
  <si>
    <t>0x7a45e5c8</t>
  </si>
  <si>
    <t>0x7a45e5dd</t>
  </si>
  <si>
    <t>CL_DEBUG param32 2051401979(0x7A45E8FB)</t>
  </si>
  <si>
    <t>0x7a45e90c</t>
  </si>
  <si>
    <t>0x7a45e937</t>
  </si>
  <si>
    <t>0x7a45e93c</t>
  </si>
  <si>
    <t>0x7a45f107</t>
  </si>
  <si>
    <t>LMMGR_DATA_CONF param32 0x7A45EBB4</t>
  </si>
  <si>
    <t>0x7a45f10a</t>
  </si>
  <si>
    <t>0x7a45f157</t>
  </si>
  <si>
    <t>CL_DEBUG param32 2051403956(0x7A45F0B4)</t>
  </si>
  <si>
    <t>0x7a45f15a</t>
  </si>
  <si>
    <t>0x7a45f15e</t>
  </si>
  <si>
    <t>0x7a45f168</t>
  </si>
  <si>
    <t>0x7a45f16d</t>
  </si>
  <si>
    <t>0x7a45f171</t>
  </si>
  <si>
    <t>0x7a45f175</t>
  </si>
  <si>
    <t>LMFS_REMOVE_SCH_ENTRY ownr_Id OID_CL(0x11) sch_id 387(0x183)</t>
  </si>
  <si>
    <t>0x7a45f179</t>
  </si>
  <si>
    <t>0x7a45f188</t>
  </si>
  <si>
    <t>0x7a45f18e</t>
  </si>
  <si>
    <t>0x7a45f197</t>
  </si>
  <si>
    <t>0x7a45f19b</t>
  </si>
  <si>
    <t>0x7a45f1a4</t>
  </si>
  <si>
    <t>0x7a45f1b2</t>
  </si>
  <si>
    <t>0x7a45f1b7</t>
  </si>
  <si>
    <t>0x7a45f1c2</t>
  </si>
  <si>
    <t>0x7a45f1c6</t>
  </si>
  <si>
    <t>CL_END STS_SUCCESS(0,0x0) duration 73msec</t>
  </si>
  <si>
    <t>0x7a45f6e2</t>
  </si>
  <si>
    <t>0x7a45f6eb</t>
  </si>
  <si>
    <t>0x7a45f6f8</t>
  </si>
  <si>
    <t>0x7a45f709</t>
  </si>
  <si>
    <t>0x7a45f7bb</t>
  </si>
  <si>
    <t>0x7a45f7c1</t>
  </si>
  <si>
    <t>0x7a45f824</t>
  </si>
  <si>
    <t>0x7a45f82a</t>
  </si>
  <si>
    <t>0x7a4650d6</t>
  </si>
  <si>
    <t>0x7a4650db</t>
  </si>
  <si>
    <t>0x7a46516e</t>
  </si>
  <si>
    <t>0x7a46517d</t>
  </si>
  <si>
    <t>0x7a465183</t>
  </si>
  <si>
    <t>0x7a4651c9</t>
  </si>
  <si>
    <t>0x7a4651d8</t>
  </si>
  <si>
    <t>0x7a4651df</t>
  </si>
  <si>
    <t>0x7a4656e9</t>
  </si>
  <si>
    <t>0x7a4656f7</t>
  </si>
  <si>
    <t>0x7a4656fa</t>
  </si>
  <si>
    <t>0x7a4656fe</t>
  </si>
  <si>
    <t>0x7a465701</t>
  </si>
  <si>
    <t>0x7a46570f</t>
  </si>
  <si>
    <t>0x7a46571b</t>
  </si>
  <si>
    <t>LMFS_ADD_SCH_EXIT param32 0x00018401</t>
  </si>
  <si>
    <t>0x7a46571e</t>
  </si>
  <si>
    <t>0x7a465723</t>
  </si>
  <si>
    <t>BUFMGR_GET ownr_Id OID_CL(0x11) subFunc_Id 0x12 block_ptr 0x64AC</t>
  </si>
  <si>
    <t>0x7a465745</t>
  </si>
  <si>
    <t>0x7a46574a</t>
  </si>
  <si>
    <t>0x7a465755</t>
  </si>
  <si>
    <t>0x7a465759</t>
  </si>
  <si>
    <t>CL_START STS_SUCCESS(0,0x0) CL Id 300</t>
  </si>
  <si>
    <t>0x7a465762</t>
  </si>
  <si>
    <t>0x7a465767</t>
  </si>
  <si>
    <t>0x7a465778</t>
  </si>
  <si>
    <t>HSM_EVENT_SCH_START evt 0x08,arg 0x184 state LMSM_FH(0x2)--&gt;FH_DO_NOTHING(0x0)</t>
  </si>
  <si>
    <t>0x7a465791</t>
  </si>
  <si>
    <t>0x7a465795</t>
  </si>
  <si>
    <t>HSM_EVENT_SCH_START evt 0x08,arg 0x184 state LMSM_TOP(0x0)</t>
  </si>
  <si>
    <t>0x7a46579b</t>
  </si>
  <si>
    <t>0x7a46579f</t>
  </si>
  <si>
    <t>0x7a4657a7</t>
  </si>
  <si>
    <t>0x7a4657ab</t>
  </si>
  <si>
    <t>CL_NEW CL Id 300 (0x12C) duration 400msec</t>
  </si>
  <si>
    <t>0x7a4657b0</t>
  </si>
  <si>
    <t>0x7a4657b9</t>
  </si>
  <si>
    <t>0x7a4657c3</t>
  </si>
  <si>
    <t>0x7a4657c6</t>
  </si>
  <si>
    <t>CL_DATA_REQ STS_SUCCESS(0,0x0) CL Id 300</t>
  </si>
  <si>
    <t>0x7a4657f6</t>
  </si>
  <si>
    <t>0x7a4657fd</t>
  </si>
  <si>
    <t>0x7a4658ed</t>
  </si>
  <si>
    <t>0x7a4658f3</t>
  </si>
  <si>
    <t>0x7a465994</t>
  </si>
  <si>
    <t>0x7a465999</t>
  </si>
  <si>
    <t>0x7a4659a6</t>
  </si>
  <si>
    <t>0x7a4659ce</t>
  </si>
  <si>
    <t>CL_DEBUG param32 2051430740(0x7A465954)</t>
  </si>
  <si>
    <t>0x7a4659d5</t>
  </si>
  <si>
    <t>CL_NEXT_RX_TX nextTime 2051431740(0x7A465D3C)</t>
  </si>
  <si>
    <t>0x7a4659d9</t>
  </si>
  <si>
    <t>0x7a4659dd</t>
  </si>
  <si>
    <t>0x7a4659e9</t>
  </si>
  <si>
    <t>0x7a4659f5</t>
  </si>
  <si>
    <t>0x7a4659f9</t>
  </si>
  <si>
    <t>0x7a465a03</t>
  </si>
  <si>
    <t>0x7a465a19</t>
  </si>
  <si>
    <t>0x7a465a22</t>
  </si>
  <si>
    <t>0x7a465a28</t>
  </si>
  <si>
    <t>0x7a465a3d</t>
  </si>
  <si>
    <t>CL_DEBUG param32 2051431740(0x7A465D3C)</t>
  </si>
  <si>
    <t>0x7a465d4e</t>
  </si>
  <si>
    <t>0x7a465d55</t>
  </si>
  <si>
    <t>0x7a465d5b</t>
  </si>
  <si>
    <t>0x7a465d60</t>
  </si>
  <si>
    <t>0x7a465d8b</t>
  </si>
  <si>
    <t>0x7a465d91</t>
  </si>
  <si>
    <t>0x7a4666d9</t>
  </si>
  <si>
    <t>LMMGR_DATA_CONF param32 0x7A465FF4</t>
  </si>
  <si>
    <t>0x7a4666dc</t>
  </si>
  <si>
    <t>0x7a46672a</t>
  </si>
  <si>
    <t>CL_DEBUG param32 2051434120(0x7A466688)</t>
  </si>
  <si>
    <t>0x7a46672d</t>
  </si>
  <si>
    <t>0x7a466733</t>
  </si>
  <si>
    <t>0x7a46673b</t>
  </si>
  <si>
    <t>0x7a466741</t>
  </si>
  <si>
    <t>0x7a466746</t>
  </si>
  <si>
    <t>0x7a466753</t>
  </si>
  <si>
    <t>CL_NEXT_RX_TX nextTime 2051434628(0x7A466884)</t>
  </si>
  <si>
    <t>0x7a466898</t>
  </si>
  <si>
    <t>0x7a46689f</t>
  </si>
  <si>
    <t>0x7a4668ae</t>
  </si>
  <si>
    <t>0x7a466933</t>
  </si>
  <si>
    <t>0x7a466ea9</t>
  </si>
  <si>
    <t>0x7a466eba</t>
  </si>
  <si>
    <t>0x7a466ec0</t>
  </si>
  <si>
    <t>0x7a466f05</t>
  </si>
  <si>
    <t>0x7a466f14</t>
  </si>
  <si>
    <t>0x7a466f1b</t>
  </si>
  <si>
    <t>0x7a467195</t>
  </si>
  <si>
    <t>0x7a4671a4</t>
  </si>
  <si>
    <t>0x7a4671aa</t>
  </si>
  <si>
    <t>0x7a4671b0</t>
  </si>
  <si>
    <t>0x7a4671bb</t>
  </si>
  <si>
    <t>0x7a4671be</t>
  </si>
  <si>
    <t>0x7a4671ee</t>
  </si>
  <si>
    <t>0x7a4671f4</t>
  </si>
  <si>
    <t>0x7a467296</t>
  </si>
  <si>
    <t>0x7a46729b</t>
  </si>
  <si>
    <t>0x7a4672f3</t>
  </si>
  <si>
    <t>0x7a4672f7</t>
  </si>
  <si>
    <t>0x7a467301</t>
  </si>
  <si>
    <t>0x7a467309</t>
  </si>
  <si>
    <t>0x7a46730f</t>
  </si>
  <si>
    <t>0x7a467313</t>
  </si>
  <si>
    <t>0x7a469f1f</t>
  </si>
  <si>
    <t>0x7a469f3a</t>
  </si>
  <si>
    <t>CL_DEBUG param32 2051448544(0x7A469EE0)</t>
  </si>
  <si>
    <t>0x7a469f3e</t>
  </si>
  <si>
    <t>CL_NEXT_RX_TX nextTime 2051449544(0x7A46A2C8)</t>
  </si>
  <si>
    <t>0x7a469f41</t>
  </si>
  <si>
    <t>0x7a469f47</t>
  </si>
  <si>
    <t>0x7a469f4e</t>
  </si>
  <si>
    <t xml:space="preserve">CL_SEQ_CTRL RX_SUCCESS SeqNum 139(0x8B) frag 0   </t>
  </si>
  <si>
    <t>0x7a469f53</t>
  </si>
  <si>
    <t>0x7a469f6a</t>
  </si>
  <si>
    <t>0x7a469f74</t>
  </si>
  <si>
    <t>0x7a469f7a</t>
  </si>
  <si>
    <t>0x7a469f8b</t>
  </si>
  <si>
    <t>0x7a469fa5</t>
  </si>
  <si>
    <t>CL_DEBUG param32 2051449544(0x7A46A2C8)</t>
  </si>
  <si>
    <t>0x7a46a2d9</t>
  </si>
  <si>
    <t>0x7a46a304</t>
  </si>
  <si>
    <t>0x7a46a309</t>
  </si>
  <si>
    <t>0x7a46ad05</t>
  </si>
  <si>
    <t>LMMGR_DATA_CONF param32 0x7A46A580</t>
  </si>
  <si>
    <t>0x7a46ad08</t>
  </si>
  <si>
    <t>0x7a46ad56</t>
  </si>
  <si>
    <t>CL_DEBUG param32 2051452081(0x7A46ACB1)</t>
  </si>
  <si>
    <t>0x7a46ad5c</t>
  </si>
  <si>
    <t>0x7a46ad60</t>
  </si>
  <si>
    <t>0x7a46ad68</t>
  </si>
  <si>
    <t>0x7a46ad6d</t>
  </si>
  <si>
    <t>0x7a46ad71</t>
  </si>
  <si>
    <t>0x7a46ad75</t>
  </si>
  <si>
    <t>LMFS_REMOVE_SCH_ENTRY ownr_Id OID_CL(0x11) sch_id 388(0x184)</t>
  </si>
  <si>
    <t>0x7a46ad7a</t>
  </si>
  <si>
    <t>0x7a46ad8a</t>
  </si>
  <si>
    <t>0x7a46ad9d</t>
  </si>
  <si>
    <t>0x7a46ada3</t>
  </si>
  <si>
    <t>0x7a46ada7</t>
  </si>
  <si>
    <t>0x7a46adb1</t>
  </si>
  <si>
    <t>0x7a46adbe</t>
  </si>
  <si>
    <t>0x7a46adc4</t>
  </si>
  <si>
    <t>0x7a46add1</t>
  </si>
  <si>
    <t>0x7a46add5</t>
  </si>
  <si>
    <t>0x7a46b2f0</t>
  </si>
  <si>
    <t>0x7a46b2f6</t>
  </si>
  <si>
    <t>0x7a46b303</t>
  </si>
  <si>
    <t>0x7a46b308</t>
  </si>
  <si>
    <t>0x7a46b3b6</t>
  </si>
  <si>
    <t>0x7a46b3bc</t>
  </si>
  <si>
    <t>0x7a46b42c</t>
  </si>
  <si>
    <t>0x7a46b432</t>
  </si>
  <si>
    <t>0x7a46b7b5</t>
  </si>
  <si>
    <t>0x7a46b7ba</t>
  </si>
  <si>
    <t>0x7a46b814</t>
  </si>
  <si>
    <t>0x7a46b819</t>
  </si>
  <si>
    <t>0x7a46b825</t>
  </si>
  <si>
    <t>0x7a46b82e</t>
  </si>
  <si>
    <t>0x7a46b833</t>
  </si>
  <si>
    <t>CL_OUT_REQ pktId 318(0x13E)</t>
  </si>
  <si>
    <t>0x7a46b836</t>
  </si>
  <si>
    <t>0x7a46b854</t>
  </si>
  <si>
    <t>0x7a46b857</t>
  </si>
  <si>
    <t>LMFS_ADD_SCH_ENTRY param32 0x7A46C02E</t>
  </si>
  <si>
    <t>0x7a46b867</t>
  </si>
  <si>
    <t>0x7a46b86b</t>
  </si>
  <si>
    <t>LMFS_ADD_SCH_EXIT param32 0x00018501</t>
  </si>
  <si>
    <t>0x7a46b870</t>
  </si>
  <si>
    <t>0x7a46b876</t>
  </si>
  <si>
    <t>0x7a46b884</t>
  </si>
  <si>
    <t>0x7a46b88a</t>
  </si>
  <si>
    <t>0x7a46b88e</t>
  </si>
  <si>
    <t>CL_OUT_CNF STS_SUCCESS(0,0x0) CL Id 301</t>
  </si>
  <si>
    <t>0x7a46b8a1</t>
  </si>
  <si>
    <t>0x7a46b8a7</t>
  </si>
  <si>
    <t>0x7a46bc61</t>
  </si>
  <si>
    <t>HSM_EVENT_SCH_START evt 0x08,arg 0x185 state LMSM_FH(0x2)--&gt;FH_WAIT_CCA(0x1)</t>
  </si>
  <si>
    <t>0x7a46bc66</t>
  </si>
  <si>
    <t>HSM_EVENT_SCH_START evt 0x08,arg 0x185 state LMSM_FH(0x2)--&gt;FH_DO_NOTHING(0x0)</t>
  </si>
  <si>
    <t>0x7a46bc6a</t>
  </si>
  <si>
    <t>HSM_EVENT_SCH_START evt 0x08,arg 0x185 state LMSM_TOP(0x0)</t>
  </si>
  <si>
    <t>0x7a46bc71</t>
  </si>
  <si>
    <t>0x7a46bc75</t>
  </si>
  <si>
    <t>0x7a46bc7c</t>
  </si>
  <si>
    <t>0x7a46bc81</t>
  </si>
  <si>
    <t>0x7a46bc88</t>
  </si>
  <si>
    <t>0x7a46bc8e</t>
  </si>
  <si>
    <t>CL_NEW CL Id 301 (0x12D) duration 400msec</t>
  </si>
  <si>
    <t>0x7a46bc9e</t>
  </si>
  <si>
    <t>0x7a46bcb3</t>
  </si>
  <si>
    <t>CL_DEBUG param32 2051457070(0x7A46C02E)</t>
  </si>
  <si>
    <t>0x7a46c03f</t>
  </si>
  <si>
    <t>0x7a46cc4b</t>
  </si>
  <si>
    <t>LMMGR_DATA_CONF param32 0x7A46C2E5</t>
  </si>
  <si>
    <t>0x7a46cc4e</t>
  </si>
  <si>
    <t>0x7a46cc9c</t>
  </si>
  <si>
    <t>CL_DEBUG param32 2051460088(0x7A46CBF8)</t>
  </si>
  <si>
    <t>0x7a46cc9f</t>
  </si>
  <si>
    <t>0x7a46cca3</t>
  </si>
  <si>
    <t>0x7a46ccac</t>
  </si>
  <si>
    <t>0x7a46ccb2</t>
  </si>
  <si>
    <t>0x7a46ccb8</t>
  </si>
  <si>
    <t>0x7a46ccd1</t>
  </si>
  <si>
    <t>CL_NEXT_RX_TX nextTime 2051460597(0x7A46CDF5)</t>
  </si>
  <si>
    <t>0x7a46ce04</t>
  </si>
  <si>
    <t>0x7a46ce0b</t>
  </si>
  <si>
    <t>0x7a46ce17</t>
  </si>
  <si>
    <t>0x7a46ce9e</t>
  </si>
  <si>
    <t>0x7a46d436</t>
  </si>
  <si>
    <t>0x7a46d447</t>
  </si>
  <si>
    <t>0x7a46d44c</t>
  </si>
  <si>
    <t>0x7a46d492</t>
  </si>
  <si>
    <t>0x7a46d4a1</t>
  </si>
  <si>
    <t>0x7a46d4a6</t>
  </si>
  <si>
    <t>0x7a46d722</t>
  </si>
  <si>
    <t>0x7a46d731</t>
  </si>
  <si>
    <t>0x7a46d737</t>
  </si>
  <si>
    <t>0x7a46d73e</t>
  </si>
  <si>
    <t>0x7a46d74a</t>
  </si>
  <si>
    <t>0x7a46d74e</t>
  </si>
  <si>
    <t>CL_DATA_REQ STS_SUCCESS(0,0x0) CL Id 301</t>
  </si>
  <si>
    <t>0x7a46d77c</t>
  </si>
  <si>
    <t>0x7a46d782</t>
  </si>
  <si>
    <t>0x7a46d853</t>
  </si>
  <si>
    <t>0x7a46d85c</t>
  </si>
  <si>
    <t>0x7a46d8b6</t>
  </si>
  <si>
    <t>0x7a46d8bc</t>
  </si>
  <si>
    <t>0x7a46d8c6</t>
  </si>
  <si>
    <t>0x7a46d8d8</t>
  </si>
  <si>
    <t>0x7a46d8df</t>
  </si>
  <si>
    <t>0x7a46d9dc</t>
  </si>
  <si>
    <t>0x7a46d9f3</t>
  </si>
  <si>
    <t>CL_DEBUG param32 2051463580(0x7A46D99C)</t>
  </si>
  <si>
    <t>0x7a46d9f7</t>
  </si>
  <si>
    <t>CL_NEXT_RX_TX nextTime 2051464580(0x7A46DD84)</t>
  </si>
  <si>
    <t>0x7a46d9fd</t>
  </si>
  <si>
    <t>0x7a46da00</t>
  </si>
  <si>
    <t>0x7a46da17</t>
  </si>
  <si>
    <t>0x7a46da2d</t>
  </si>
  <si>
    <t>0x7a46da44</t>
  </si>
  <si>
    <t>0x7a46da49</t>
  </si>
  <si>
    <t>0x7a46da5b</t>
  </si>
  <si>
    <t>0x7a46da7b</t>
  </si>
  <si>
    <t>0x7a46da83</t>
  </si>
  <si>
    <t>CL_DEBUG param32 2051464580(0x7A46DD84)</t>
  </si>
  <si>
    <t>0x7a46dd96</t>
  </si>
  <si>
    <t>0x7a46ddc0</t>
  </si>
  <si>
    <t>0x7a46ddc6</t>
  </si>
  <si>
    <t>0x7a470071</t>
  </si>
  <si>
    <t>LMMGR_DATA_CONF param32 0x7A46E03D</t>
  </si>
  <si>
    <t>0x7a470074</t>
  </si>
  <si>
    <t>0x7a4700c7</t>
  </si>
  <si>
    <t>CL_DEBUG param32 2051473437(0x7A47001D)</t>
  </si>
  <si>
    <t>0x7a4700ca</t>
  </si>
  <si>
    <t>0x7a4700ce</t>
  </si>
  <si>
    <t>0x7a4700d6</t>
  </si>
  <si>
    <t>0x7a4700dd</t>
  </si>
  <si>
    <t>0x7a4700e2</t>
  </si>
  <si>
    <t>0x7a4700ee</t>
  </si>
  <si>
    <t>CL_NEXT_RX_TX nextTime 2051473946(0x7A47021A)</t>
  </si>
  <si>
    <t>0x7a470229</t>
  </si>
  <si>
    <t>0x7a47022f</t>
  </si>
  <si>
    <t>0x7a47023d</t>
  </si>
  <si>
    <t>0x7a470259</t>
  </si>
  <si>
    <t>0x7a47083c</t>
  </si>
  <si>
    <t>0x7a47084d</t>
  </si>
  <si>
    <t>0x7a470853</t>
  </si>
  <si>
    <t>0x7a470898</t>
  </si>
  <si>
    <t>0x7a4708a7</t>
  </si>
  <si>
    <t>0x7a4708ad</t>
  </si>
  <si>
    <t>0x7a470b28</t>
  </si>
  <si>
    <t>0x7a470b38</t>
  </si>
  <si>
    <t>0x7a470b3d</t>
  </si>
  <si>
    <t>0x7a470b42</t>
  </si>
  <si>
    <t xml:space="preserve">CL_SEQ_CTRL TX_SUCCESS SeqNum 146(0x92) frag 0|70B   </t>
  </si>
  <si>
    <t>0x7a470b49</t>
  </si>
  <si>
    <t>0x7a470b54</t>
  </si>
  <si>
    <t>0x7a470b57</t>
  </si>
  <si>
    <t>CL_TXDONE STS_SUCCESS(0,0x0) CL Id 301</t>
  </si>
  <si>
    <t>0x7a470b5c</t>
  </si>
  <si>
    <t>0x7a470b60</t>
  </si>
  <si>
    <t>0x7a470b63</t>
  </si>
  <si>
    <t>0x7a470b7e</t>
  </si>
  <si>
    <t>0x7a470b89</t>
  </si>
  <si>
    <t>0x7a470b8d</t>
  </si>
  <si>
    <t>0x7a470ba7</t>
  </si>
  <si>
    <t>0x7a470bac</t>
  </si>
  <si>
    <t>0x7a470ca7</t>
  </si>
  <si>
    <t>0x7a470cad</t>
  </si>
  <si>
    <t>0x7a470e5c</t>
  </si>
  <si>
    <t>0x7a470e63</t>
  </si>
  <si>
    <t>0x7a470ebb</t>
  </si>
  <si>
    <t>0x7a470ebf</t>
  </si>
  <si>
    <t>0x7a470ec9</t>
  </si>
  <si>
    <t>0x7a470ed0</t>
  </si>
  <si>
    <t>0x7a470ed5</t>
  </si>
  <si>
    <t>0x7a470ed9</t>
  </si>
  <si>
    <t>0x7a471013</t>
  </si>
  <si>
    <t>0x7a47102d</t>
  </si>
  <si>
    <t>CL_DEBUG param32 2051477459(0x7A470FD3)</t>
  </si>
  <si>
    <t>0x7a471030</t>
  </si>
  <si>
    <t>CL_NEXT_RX_TX nextTime 2051478459(0x7A4713BB)</t>
  </si>
  <si>
    <t>0x7a471034</t>
  </si>
  <si>
    <t>0x7a471037</t>
  </si>
  <si>
    <t>0x7a471049</t>
  </si>
  <si>
    <t>0x7a47105f</t>
  </si>
  <si>
    <t>0x7a47106b</t>
  </si>
  <si>
    <t>0x7a471070</t>
  </si>
  <si>
    <t>0x7a471083</t>
  </si>
  <si>
    <t>0x7a47109d</t>
  </si>
  <si>
    <t>0x7a4710a4</t>
  </si>
  <si>
    <t>CL_DEBUG param32 2051478459(0x7A4713BB)</t>
  </si>
  <si>
    <t>0x7a4713cb</t>
  </si>
  <si>
    <t>0x7a4713f5</t>
  </si>
  <si>
    <t>0x7a4713fc</t>
  </si>
  <si>
    <t>0x7a473477</t>
  </si>
  <si>
    <t>LMMGR_DATA_CONF param32 0x7A471673</t>
  </si>
  <si>
    <t>0x7a47347a</t>
  </si>
  <si>
    <t>0x7a4734d8</t>
  </si>
  <si>
    <t>CL_DEBUG param32 2051486757(0x7A473425)</t>
  </si>
  <si>
    <t>0x7a4734db</t>
  </si>
  <si>
    <t>0x7a4734df</t>
  </si>
  <si>
    <t>0x7a4734e7</t>
  </si>
  <si>
    <t>0x7a4734ef</t>
  </si>
  <si>
    <t>0x7a4734f5</t>
  </si>
  <si>
    <t>0x7a473501</t>
  </si>
  <si>
    <t>CL_NEXT_RX_TX nextTime 2051487266(0x7A473622)</t>
  </si>
  <si>
    <t>0x7a47362f</t>
  </si>
  <si>
    <t>0x7a473637</t>
  </si>
  <si>
    <t>0x7a473643</t>
  </si>
  <si>
    <t>0x7a473653</t>
  </si>
  <si>
    <t>0x7a473c46</t>
  </si>
  <si>
    <t>0x7a473c57</t>
  </si>
  <si>
    <t>0x7a473c5c</t>
  </si>
  <si>
    <t>0x7a473ca2</t>
  </si>
  <si>
    <t>0x7a473cb1</t>
  </si>
  <si>
    <t>0x7a473cb6</t>
  </si>
  <si>
    <t>0x7a473f32</t>
  </si>
  <si>
    <t>0x7a473f43</t>
  </si>
  <si>
    <t>0x7a473f49</t>
  </si>
  <si>
    <t>0x7a473f4d</t>
  </si>
  <si>
    <t xml:space="preserve">CL_SEQ_CTRL TX_SUCCESS SeqNum 147(0x93) frag 0|70B   </t>
  </si>
  <si>
    <t>0x7a473f53</t>
  </si>
  <si>
    <t>0x7a473f5d</t>
  </si>
  <si>
    <t>0x7a473f61</t>
  </si>
  <si>
    <t>0x7a473f65</t>
  </si>
  <si>
    <t>0x7a473f6d</t>
  </si>
  <si>
    <t>0x7a473f8b</t>
  </si>
  <si>
    <t>0x7a473f8e</t>
  </si>
  <si>
    <t>0x7a473fa8</t>
  </si>
  <si>
    <t>0x7a473fae</t>
  </si>
  <si>
    <t>0x7a4740a9</t>
  </si>
  <si>
    <t>0x7a4740af</t>
  </si>
  <si>
    <t>0x7a474247</t>
  </si>
  <si>
    <t>0x7a47424b</t>
  </si>
  <si>
    <t>0x7a4742a6</t>
  </si>
  <si>
    <t>0x7a4742ae</t>
  </si>
  <si>
    <t>0x7a4742b8</t>
  </si>
  <si>
    <t>0x7a4742cf</t>
  </si>
  <si>
    <t>0x7a4742d4</t>
  </si>
  <si>
    <t>0x7a4742da</t>
  </si>
  <si>
    <t>0x7a476a8c</t>
  </si>
  <si>
    <t>0x7a476aa4</t>
  </si>
  <si>
    <t>CL_DEBUG param32 2051500620(0x7A476A4C)</t>
  </si>
  <si>
    <t>0x7a476aa8</t>
  </si>
  <si>
    <t>CL_NEXT_RX_TX nextTime 2051501620(0x7A476E34)</t>
  </si>
  <si>
    <t>0x7a476aac</t>
  </si>
  <si>
    <t>0x7a476aaf</t>
  </si>
  <si>
    <t>0x7a476ab6</t>
  </si>
  <si>
    <t xml:space="preserve">CL_SEQ_CTRL RX_SUCCESS SeqNum 140(0x8C) frag 0   </t>
  </si>
  <si>
    <t>0x7a476abd</t>
  </si>
  <si>
    <t>0x7a476ad4</t>
  </si>
  <si>
    <t>0x7a476ade</t>
  </si>
  <si>
    <t>0x7a476ae4</t>
  </si>
  <si>
    <t>0x7a476b02</t>
  </si>
  <si>
    <t>0x7a476b17</t>
  </si>
  <si>
    <t>CL_DEBUG param32 2051501620(0x7A476E34)</t>
  </si>
  <si>
    <t>0x7a476e46</t>
  </si>
  <si>
    <t>0x7a476e71</t>
  </si>
  <si>
    <t>0x7a476e76</t>
  </si>
  <si>
    <t>0x7a477641</t>
  </si>
  <si>
    <t>LMMGR_DATA_CONF param32 0x7A4770EE</t>
  </si>
  <si>
    <t>0x7a477644</t>
  </si>
  <si>
    <t>0x7a477691</t>
  </si>
  <si>
    <t>CL_DEBUG param32 2051503598(0x7A4775EE)</t>
  </si>
  <si>
    <t>0x7a477694</t>
  </si>
  <si>
    <t>0x7a477698</t>
  </si>
  <si>
    <t>0x7a4776a3</t>
  </si>
  <si>
    <t>0x7a4776a8</t>
  </si>
  <si>
    <t>0x7a4776ac</t>
  </si>
  <si>
    <t>0x7a4776b0</t>
  </si>
  <si>
    <t>LMFS_REMOVE_SCH_ENTRY ownr_Id OID_CL(0x11) sch_id 389(0x185)</t>
  </si>
  <si>
    <t>0x7a4776b4</t>
  </si>
  <si>
    <t>0x7a4776c3</t>
  </si>
  <si>
    <t>0x7a4776c9</t>
  </si>
  <si>
    <t>0x7a4776d1</t>
  </si>
  <si>
    <t>0x7a4776d6</t>
  </si>
  <si>
    <t>0x7a4776e0</t>
  </si>
  <si>
    <t>0x7a4776ed</t>
  </si>
  <si>
    <t>0x7a4776f3</t>
  </si>
  <si>
    <t>0x7a4776fe</t>
  </si>
  <si>
    <t>0x7a477702</t>
  </si>
  <si>
    <t>CL_END STS_SUCCESS(0,0x0) duration 47msec</t>
  </si>
  <si>
    <t>0x7a477c1d</t>
  </si>
  <si>
    <t>0x7a477c26</t>
  </si>
  <si>
    <t>0x7a477c33</t>
  </si>
  <si>
    <t>0x7a477c38</t>
  </si>
  <si>
    <t>0x7a477cf3</t>
  </si>
  <si>
    <t>0x7a477cf9</t>
  </si>
  <si>
    <t>0x7a477d5b</t>
  </si>
  <si>
    <t>0x7a477d61</t>
  </si>
  <si>
    <t>0x7a47d776</t>
  </si>
  <si>
    <t>0x7a47d77b</t>
  </si>
  <si>
    <t>0x7a47d80e</t>
  </si>
  <si>
    <t>0x7a47d81d</t>
  </si>
  <si>
    <t>0x7a47d823</t>
  </si>
  <si>
    <t>0x7a47d86a</t>
  </si>
  <si>
    <t>0x7a47d878</t>
  </si>
  <si>
    <t>0x7a47d880</t>
  </si>
  <si>
    <t>0x7a47dd89</t>
  </si>
  <si>
    <t>0x7a47dd97</t>
  </si>
  <si>
    <t>0x7a47dd9b</t>
  </si>
  <si>
    <t>0x7a47dd9f</t>
  </si>
  <si>
    <t>0x7a47dda2</t>
  </si>
  <si>
    <t>0x7a47ddb0</t>
  </si>
  <si>
    <t>0x7a47ddbc</t>
  </si>
  <si>
    <t>LMFS_ADD_SCH_EXIT param32 0x00018601</t>
  </si>
  <si>
    <t>0x7a47ddbf</t>
  </si>
  <si>
    <t>0x7a47ddc4</t>
  </si>
  <si>
    <t>0x7a47dde5</t>
  </si>
  <si>
    <t>0x7a47ddeb</t>
  </si>
  <si>
    <t>0x7a47ddf5</t>
  </si>
  <si>
    <t>0x7a47ddf9</t>
  </si>
  <si>
    <t>CL_START STS_SUCCESS(0,0x0) CL Id 302</t>
  </si>
  <si>
    <t>0x7a47de02</t>
  </si>
  <si>
    <t>0x7a47de08</t>
  </si>
  <si>
    <t>0x7a47de19</t>
  </si>
  <si>
    <t>HSM_EVENT_SCH_START evt 0x08,arg 0x186 state LMSM_FH(0x2)--&gt;FH_DO_NOTHING(0x0)</t>
  </si>
  <si>
    <t>0x7a47de32</t>
  </si>
  <si>
    <t>0x7a47de36</t>
  </si>
  <si>
    <t>HSM_EVENT_SCH_START evt 0x08,arg 0x186 state LMSM_TOP(0x0)</t>
  </si>
  <si>
    <t>0x7a47de3c</t>
  </si>
  <si>
    <t>0x7a47de40</t>
  </si>
  <si>
    <t>0x7a47de47</t>
  </si>
  <si>
    <t>0x7a47de4c</t>
  </si>
  <si>
    <t>CL_NEW CL Id 302 (0x12E) duration 400msec</t>
  </si>
  <si>
    <t>0x7a47de51</t>
  </si>
  <si>
    <t>0x7a47de5b</t>
  </si>
  <si>
    <t>0x7a47de64</t>
  </si>
  <si>
    <t>0x7a47de68</t>
  </si>
  <si>
    <t>CL_DATA_REQ STS_SUCCESS(0,0x0) CL Id 302</t>
  </si>
  <si>
    <t>0x7a47de98</t>
  </si>
  <si>
    <t>0x7a47de9f</t>
  </si>
  <si>
    <t>0x7a47df8e</t>
  </si>
  <si>
    <t>0x7a47df93</t>
  </si>
  <si>
    <t>0x7a47e035</t>
  </si>
  <si>
    <t>0x7a47e04f</t>
  </si>
  <si>
    <t>CL_DEBUG param32 2051530741(0x7A47DFF5)</t>
  </si>
  <si>
    <t>0x7a47e053</t>
  </si>
  <si>
    <t>CL_NEXT_RX_TX nextTime 2051531741(0x7A47E3DD)</t>
  </si>
  <si>
    <t>0x7a47e057</t>
  </si>
  <si>
    <t>0x7a47e05c</t>
  </si>
  <si>
    <t>0x7a47e068</t>
  </si>
  <si>
    <t>0x7a47e07c</t>
  </si>
  <si>
    <t>0x7a47e085</t>
  </si>
  <si>
    <t>0x7a47e08c</t>
  </si>
  <si>
    <t>0x7a47e0a1</t>
  </si>
  <si>
    <t>CL_DEBUG param32 2051531741(0x7A47E3DD)</t>
  </si>
  <si>
    <t>0x7a47e25c</t>
  </si>
  <si>
    <t>0x7a47e263</t>
  </si>
  <si>
    <t>0x7a47e2bf</t>
  </si>
  <si>
    <t>0x7a47e2c3</t>
  </si>
  <si>
    <t>0x7a47e2cc</t>
  </si>
  <si>
    <t>0x7a47e3ee</t>
  </si>
  <si>
    <t>0x7a47e3f5</t>
  </si>
  <si>
    <t>0x7a47e3fa</t>
  </si>
  <si>
    <t>0x7a47e400</t>
  </si>
  <si>
    <t>0x7a47e42a</t>
  </si>
  <si>
    <t>0x7a47e430</t>
  </si>
  <si>
    <t>0x7a47ed79</t>
  </si>
  <si>
    <t>LMMGR_DATA_CONF param32 0x7A47E693</t>
  </si>
  <si>
    <t>0x7a47ed7c</t>
  </si>
  <si>
    <t>0x7a47edc9</t>
  </si>
  <si>
    <t>CL_DEBUG param32 2051534120(0x7A47ED28)</t>
  </si>
  <si>
    <t>0x7a47edcc</t>
  </si>
  <si>
    <t>0x7a47eddf</t>
  </si>
  <si>
    <t>0x7a47ede8</t>
  </si>
  <si>
    <t>0x7a47edee</t>
  </si>
  <si>
    <t>0x7a47edf3</t>
  </si>
  <si>
    <t>0x7a47ee00</t>
  </si>
  <si>
    <t>CL_NEXT_RX_TX nextTime 2051534628(0x7A47EF24)</t>
  </si>
  <si>
    <t>0x7a47ef33</t>
  </si>
  <si>
    <t>0x7a47ef3a</t>
  </si>
  <si>
    <t>0x7a47ef49</t>
  </si>
  <si>
    <t>0x7a47efcf</t>
  </si>
  <si>
    <t>0x7a47f548</t>
  </si>
  <si>
    <t>0x7a47f559</t>
  </si>
  <si>
    <t>0x7a47f55f</t>
  </si>
  <si>
    <t>0x7a47f5a4</t>
  </si>
  <si>
    <t>0x7a47f5b3</t>
  </si>
  <si>
    <t>0x7a47f5bb</t>
  </si>
  <si>
    <t>0x7a47f834</t>
  </si>
  <si>
    <t>0x7a47f844</t>
  </si>
  <si>
    <t>0x7a47f849</t>
  </si>
  <si>
    <t>0x7a47f850</t>
  </si>
  <si>
    <t>0x7a47f85a</t>
  </si>
  <si>
    <t>0x7a47f85d</t>
  </si>
  <si>
    <t>0x7a47f88e</t>
  </si>
  <si>
    <t>0x7a47f893</t>
  </si>
  <si>
    <t>0x7a47f9d1</t>
  </si>
  <si>
    <t>0x7a47f9d5</t>
  </si>
  <si>
    <t>0x7a47fa30</t>
  </si>
  <si>
    <t>0x7a47fa34</t>
  </si>
  <si>
    <t>0x7a47fa3e</t>
  </si>
  <si>
    <t>0x7a47fa46</t>
  </si>
  <si>
    <t>0x7a47fa4c</t>
  </si>
  <si>
    <t>0x7a47fa50</t>
  </si>
  <si>
    <t>0x7a4825be</t>
  </si>
  <si>
    <t>0x7a4825d9</t>
  </si>
  <si>
    <t>CL_DEBUG param32 2051548543(0x7A48257F)</t>
  </si>
  <si>
    <t>0x7a4825dd</t>
  </si>
  <si>
    <t>CL_NEXT_RX_TX nextTime 2051549543(0x7A482967)</t>
  </si>
  <si>
    <t>0x7a4825e0</t>
  </si>
  <si>
    <t>0x7a4825e6</t>
  </si>
  <si>
    <t>0x7a4825ec</t>
  </si>
  <si>
    <t xml:space="preserve">CL_SEQ_CTRL RX_SUCCESS SeqNum 141(0x8D) frag 0   </t>
  </si>
  <si>
    <t>0x7a4825f2</t>
  </si>
  <si>
    <t>0x7a482609</t>
  </si>
  <si>
    <t>0x7a482612</t>
  </si>
  <si>
    <t>0x7a482618</t>
  </si>
  <si>
    <t>0x7a48262a</t>
  </si>
  <si>
    <t>0x7a482644</t>
  </si>
  <si>
    <t>CL_DEBUG param32 2051549543(0x7A482967)</t>
  </si>
  <si>
    <t>0x7a482977</t>
  </si>
  <si>
    <t>0x7a4829a1</t>
  </si>
  <si>
    <t>0x7a4829a7</t>
  </si>
  <si>
    <t>0x7a4833a3</t>
  </si>
  <si>
    <t>LMMGR_DATA_CONF param32 0x7A482C1E</t>
  </si>
  <si>
    <t>0x7a4833a6</t>
  </si>
  <si>
    <t>0x7a4833f5</t>
  </si>
  <si>
    <t>CL_DEBUG param32 2051552079(0x7A48334F)</t>
  </si>
  <si>
    <t>0x7a4833fb</t>
  </si>
  <si>
    <t>0x7a4833ff</t>
  </si>
  <si>
    <t>0x7a483407</t>
  </si>
  <si>
    <t>0x7a48340c</t>
  </si>
  <si>
    <t>0x7a483410</t>
  </si>
  <si>
    <t>0x7a483414</t>
  </si>
  <si>
    <t>LMFS_REMOVE_SCH_ENTRY ownr_Id OID_CL(0x11) sch_id 390(0x186)</t>
  </si>
  <si>
    <t>0x7a483418</t>
  </si>
  <si>
    <t>0x7a483429</t>
  </si>
  <si>
    <t>0x7a48342f</t>
  </si>
  <si>
    <t>0x7a483435</t>
  </si>
  <si>
    <t>0x7a48343a</t>
  </si>
  <si>
    <t>0x7a483443</t>
  </si>
  <si>
    <t>0x7a483451</t>
  </si>
  <si>
    <t>0x7a483457</t>
  </si>
  <si>
    <t>0x7a483464</t>
  </si>
  <si>
    <t>0x7a483467</t>
  </si>
  <si>
    <t>0x7a483985</t>
  </si>
  <si>
    <t>0x7a48398c</t>
  </si>
  <si>
    <t>0x7a48399a</t>
  </si>
  <si>
    <t>0x7a48399f</t>
  </si>
  <si>
    <t>0x7a483a4c</t>
  </si>
  <si>
    <t>0x7a483a5f</t>
  </si>
  <si>
    <t>0x7a483ac2</t>
  </si>
  <si>
    <t>0x7a483ac8</t>
  </si>
  <si>
    <t>0x7a483ec5</t>
  </si>
  <si>
    <t>0x7a483ecb</t>
  </si>
  <si>
    <t>0x7a483f25</t>
  </si>
  <si>
    <t>0x7a483f2a</t>
  </si>
  <si>
    <t>0x7a483f35</t>
  </si>
  <si>
    <t>0x7a483f3f</t>
  </si>
  <si>
    <t>0x7a483f43</t>
  </si>
  <si>
    <t>CL_OUT_REQ pktId 320(0x140)</t>
  </si>
  <si>
    <t>0x7a483f47</t>
  </si>
  <si>
    <t>0x7a483f70</t>
  </si>
  <si>
    <t>0x7a483f74</t>
  </si>
  <si>
    <t>LMFS_ADD_SCH_ENTRY param32 0x7A48474B</t>
  </si>
  <si>
    <t>0x7a483f84</t>
  </si>
  <si>
    <t>0x7a483f87</t>
  </si>
  <si>
    <t>LMFS_ADD_SCH_EXIT param32 0x00018701</t>
  </si>
  <si>
    <t>0x7a483f8d</t>
  </si>
  <si>
    <t>0x7a483f94</t>
  </si>
  <si>
    <t>0x7a483fa2</t>
  </si>
  <si>
    <t>0x7a483fa7</t>
  </si>
  <si>
    <t>0x7a483fab</t>
  </si>
  <si>
    <t>CL_OUT_CNF STS_SUCCESS(0,0x0) CL Id 303</t>
  </si>
  <si>
    <t>0x7a483fbf</t>
  </si>
  <si>
    <t>0x7a483fc5</t>
  </si>
  <si>
    <t>0x7a48437f</t>
  </si>
  <si>
    <t>HSM_EVENT_SCH_START evt 0x08,arg 0x187 state LMSM_FH(0x2)--&gt;FH_WAIT_CCA(0x1)</t>
  </si>
  <si>
    <t>0x7a484384</t>
  </si>
  <si>
    <t>HSM_EVENT_SCH_START evt 0x08,arg 0x187 state LMSM_FH(0x2)--&gt;FH_DO_NOTHING(0x0)</t>
  </si>
  <si>
    <t>0x7a484388</t>
  </si>
  <si>
    <t>HSM_EVENT_SCH_START evt 0x08,arg 0x187 state LMSM_TOP(0x0)</t>
  </si>
  <si>
    <t>0x7a48438f</t>
  </si>
  <si>
    <t>0x7a484393</t>
  </si>
  <si>
    <t>0x7a48439a</t>
  </si>
  <si>
    <t>0x7a48439f</t>
  </si>
  <si>
    <t>0x7a4843a6</t>
  </si>
  <si>
    <t>0x7a4843ab</t>
  </si>
  <si>
    <t>CL_NEW CL Id 303 (0x12F) duration 400msec</t>
  </si>
  <si>
    <t>0x7a4843bb</t>
  </si>
  <si>
    <t>0x7a4843d0</t>
  </si>
  <si>
    <t>CL_DEBUG param32 2051557195(0x7A48474B)</t>
  </si>
  <si>
    <t>0x7a48475c</t>
  </si>
  <si>
    <t>0x7a485367</t>
  </si>
  <si>
    <t>LMMGR_DATA_CONF param32 0x7A484A01</t>
  </si>
  <si>
    <t>0x7a48536a</t>
  </si>
  <si>
    <t>0x7a4853b9</t>
  </si>
  <si>
    <t>CL_DEBUG param32 2051560212(0x7A485314)</t>
  </si>
  <si>
    <t>0x7a4853bd</t>
  </si>
  <si>
    <t>0x7a4853c1</t>
  </si>
  <si>
    <t>0x7a4853c9</t>
  </si>
  <si>
    <t>0x7a4853cf</t>
  </si>
  <si>
    <t>0x7a4853d5</t>
  </si>
  <si>
    <t>0x7a4853e1</t>
  </si>
  <si>
    <t>CL_NEXT_RX_TX nextTime 2051560720(0x7A485510)</t>
  </si>
  <si>
    <t>0x7a48552b</t>
  </si>
  <si>
    <t>0x7a485532</t>
  </si>
  <si>
    <t>0x7a48553f</t>
  </si>
  <si>
    <t>0x7a4855c6</t>
  </si>
  <si>
    <t>0x7a485b4d</t>
  </si>
  <si>
    <t>0x7a485b5e</t>
  </si>
  <si>
    <t>0x7a485b64</t>
  </si>
  <si>
    <t>0x7a485ba9</t>
  </si>
  <si>
    <t>0x7a485bb9</t>
  </si>
  <si>
    <t>0x7a485bbe</t>
  </si>
  <si>
    <t>0x7a485e39</t>
  </si>
  <si>
    <t>0x7a485e4a</t>
  </si>
  <si>
    <t>0x7a485e4f</t>
  </si>
  <si>
    <t>0x7a485e56</t>
  </si>
  <si>
    <t>0x7a485e63</t>
  </si>
  <si>
    <t>0x7a485e66</t>
  </si>
  <si>
    <t>CL_DATA_REQ STS_SUCCESS(0,0x0) CL Id 303</t>
  </si>
  <si>
    <t>0x7a485e94</t>
  </si>
  <si>
    <t>0x7a485e9a</t>
  </si>
  <si>
    <t>0x7a485f4b</t>
  </si>
  <si>
    <t>0x7a485f50</t>
  </si>
  <si>
    <t>0x7a485fa8</t>
  </si>
  <si>
    <t>0x7a485fae</t>
  </si>
  <si>
    <t>0x7a485fb8</t>
  </si>
  <si>
    <t>0x7a485fbf</t>
  </si>
  <si>
    <t>0x7a485fdb</t>
  </si>
  <si>
    <t>0x7a4860f4</t>
  </si>
  <si>
    <t>0x7a48610b</t>
  </si>
  <si>
    <t>CL_DEBUG param32 2051563700(0x7A4860B4)</t>
  </si>
  <si>
    <t>0x7a48610e</t>
  </si>
  <si>
    <t>CL_NEXT_RX_TX nextTime 2051564700(0x7A48649C)</t>
  </si>
  <si>
    <t>0x7a486114</t>
  </si>
  <si>
    <t>0x7a486118</t>
  </si>
  <si>
    <t>0x7a486130</t>
  </si>
  <si>
    <t>0x7a486146</t>
  </si>
  <si>
    <t>0x7a486150</t>
  </si>
  <si>
    <t>0x7a486155</t>
  </si>
  <si>
    <t>0x7a486166</t>
  </si>
  <si>
    <t>0x7a486186</t>
  </si>
  <si>
    <t>0x7a48618d</t>
  </si>
  <si>
    <t>CL_DEBUG param32 2051564700(0x7A48649C)</t>
  </si>
  <si>
    <t>0x7a4864ae</t>
  </si>
  <si>
    <t>0x7a4864d8</t>
  </si>
  <si>
    <t>0x7a4864de</t>
  </si>
  <si>
    <t>0x7a488789</t>
  </si>
  <si>
    <t>LMMGR_DATA_CONF param32 0x7A486755</t>
  </si>
  <si>
    <t>0x7a48878c</t>
  </si>
  <si>
    <t>0x7a4887e2</t>
  </si>
  <si>
    <t>CL_DEBUG param32 2051573557(0x7A488735)</t>
  </si>
  <si>
    <t>0x7a4887e5</t>
  </si>
  <si>
    <t>0x7a4887e9</t>
  </si>
  <si>
    <t>0x7a4887f1</t>
  </si>
  <si>
    <t>0x7a4887f7</t>
  </si>
  <si>
    <t>0x7a4887fd</t>
  </si>
  <si>
    <t>0x7a488809</t>
  </si>
  <si>
    <t>CL_NEXT_RX_TX nextTime 2051574065(0x7A488931)</t>
  </si>
  <si>
    <t>0x7a488940</t>
  </si>
  <si>
    <t>0x7a488947</t>
  </si>
  <si>
    <t>0x7a488954</t>
  </si>
  <si>
    <t>0x7a488964</t>
  </si>
  <si>
    <t>0x7a488f55</t>
  </si>
  <si>
    <t>0x7a488f66</t>
  </si>
  <si>
    <t>0x7a488f6c</t>
  </si>
  <si>
    <t>0x7a488fb1</t>
  </si>
  <si>
    <t>0x7a488fc1</t>
  </si>
  <si>
    <t>0x7a488fc6</t>
  </si>
  <si>
    <t>0x7a489241</t>
  </si>
  <si>
    <t>0x7a489251</t>
  </si>
  <si>
    <t>0x7a489257</t>
  </si>
  <si>
    <t>0x7a48925b</t>
  </si>
  <si>
    <t xml:space="preserve">CL_SEQ_CTRL TX_SUCCESS SeqNum 148(0x94) frag 0|70B   </t>
  </si>
  <si>
    <t>0x7a489262</t>
  </si>
  <si>
    <t>0x7a48926d</t>
  </si>
  <si>
    <t>0x7a489271</t>
  </si>
  <si>
    <t>CL_TXDONE STS_SUCCESS(0,0x0) CL Id 303</t>
  </si>
  <si>
    <t>0x7a489275</t>
  </si>
  <si>
    <t>0x7a489279</t>
  </si>
  <si>
    <t>0x7a48927d</t>
  </si>
  <si>
    <t>0x7a489298</t>
  </si>
  <si>
    <t>0x7a4892a3</t>
  </si>
  <si>
    <t>0x7a4892a6</t>
  </si>
  <si>
    <t>0x7a4892c0</t>
  </si>
  <si>
    <t>0x7a4892c6</t>
  </si>
  <si>
    <t>0x7a4893c1</t>
  </si>
  <si>
    <t>0x7a4893c6</t>
  </si>
  <si>
    <t>0x7a489532</t>
  </si>
  <si>
    <t>0x7a489538</t>
  </si>
  <si>
    <t>0x7a489590</t>
  </si>
  <si>
    <t>0x7a489594</t>
  </si>
  <si>
    <t>0x7a48959f</t>
  </si>
  <si>
    <t>0x7a4895a5</t>
  </si>
  <si>
    <t>0x7a4895aa</t>
  </si>
  <si>
    <t>0x7a4895af</t>
  </si>
  <si>
    <t>0x7a48972c</t>
  </si>
  <si>
    <t>0x7a489754</t>
  </si>
  <si>
    <t>CL_DEBUG param32 2051577580(0x7A4896EC)</t>
  </si>
  <si>
    <t>0x7a489757</t>
  </si>
  <si>
    <t>CL_NEXT_RX_TX nextTime 2051578580(0x7A489AD4)</t>
  </si>
  <si>
    <t>0x7a48975b</t>
  </si>
  <si>
    <t>0x7a48975f</t>
  </si>
  <si>
    <t>0x7a489770</t>
  </si>
  <si>
    <t>0x7a489787</t>
  </si>
  <si>
    <t>0x7a489793</t>
  </si>
  <si>
    <t>0x7a489798</t>
  </si>
  <si>
    <t>0x7a4897aa</t>
  </si>
  <si>
    <t>0x7a4897c4</t>
  </si>
  <si>
    <t>0x7a4897cb</t>
  </si>
  <si>
    <t>CL_DEBUG param32 2051578580(0x7A489AD4)</t>
  </si>
  <si>
    <t>0x7a489ae6</t>
  </si>
  <si>
    <t>0x7a489b10</t>
  </si>
  <si>
    <t>0x7a489b17</t>
  </si>
  <si>
    <t>0x7a48bb91</t>
  </si>
  <si>
    <t>LMMGR_DATA_CONF param32 0x7A489D8E</t>
  </si>
  <si>
    <t>0x7a48bb94</t>
  </si>
  <si>
    <t>0x7a48bbe5</t>
  </si>
  <si>
    <t>CL_DEBUG param32 2051586879(0x7A48BB3F)</t>
  </si>
  <si>
    <t>0x7a48bbe8</t>
  </si>
  <si>
    <t>0x7a48bbec</t>
  </si>
  <si>
    <t>0x7a48bbf4</t>
  </si>
  <si>
    <t>0x7a48bbfc</t>
  </si>
  <si>
    <t>0x7a48bc02</t>
  </si>
  <si>
    <t>0x7a48bc0e</t>
  </si>
  <si>
    <t>CL_NEXT_RX_TX nextTime 2051587387(0x7A48BD3B)</t>
  </si>
  <si>
    <t>0x7a48bd4a</t>
  </si>
  <si>
    <t>0x7a48bd51</t>
  </si>
  <si>
    <t>0x7a48bd5d</t>
  </si>
  <si>
    <t>0x7a48bd6d</t>
  </si>
  <si>
    <t>0x7a48c35c</t>
  </si>
  <si>
    <t>0x7a48c36d</t>
  </si>
  <si>
    <t>0x7a48c373</t>
  </si>
  <si>
    <t>0x7a48c3b8</t>
  </si>
  <si>
    <t>0x7a48c3c7</t>
  </si>
  <si>
    <t>0x7a48c3cd</t>
  </si>
  <si>
    <t>0x7a48c648</t>
  </si>
  <si>
    <t>0x7a48c659</t>
  </si>
  <si>
    <t>0x7a48c65f</t>
  </si>
  <si>
    <t>0x7a48c664</t>
  </si>
  <si>
    <t xml:space="preserve">CL_SEQ_CTRL TX_SUCCESS SeqNum 149(0x95) frag 0|70B   </t>
  </si>
  <si>
    <t>0x7a48c669</t>
  </si>
  <si>
    <t>0x7a48c674</t>
  </si>
  <si>
    <t>0x7a48c677</t>
  </si>
  <si>
    <t>0x7a48c67c</t>
  </si>
  <si>
    <t>0x7a48c683</t>
  </si>
  <si>
    <t>0x7a48c6a2</t>
  </si>
  <si>
    <t>0x7a48c6a5</t>
  </si>
  <si>
    <t>0x7a48c6bf</t>
  </si>
  <si>
    <t>0x7a48c6c5</t>
  </si>
  <si>
    <t>0x7a48c7bf</t>
  </si>
  <si>
    <t>0x7a48c7c4</t>
  </si>
  <si>
    <t>0x7a48ca05</t>
  </si>
  <si>
    <t>0x7a48ca0a</t>
  </si>
  <si>
    <t>0x7a48ca67</t>
  </si>
  <si>
    <t>0x7a48ca6b</t>
  </si>
  <si>
    <t>0x7a48ca76</t>
  </si>
  <si>
    <t>0x7a48ca8d</t>
  </si>
  <si>
    <t>0x7a48ca92</t>
  </si>
  <si>
    <t>0x7a48ca98</t>
  </si>
  <si>
    <t>0x7a48f1a2</t>
  </si>
  <si>
    <t>0x7a48f1bb</t>
  </si>
  <si>
    <t>CL_DEBUG param32 2051600739(0x7A48F163)</t>
  </si>
  <si>
    <t>0x7a48f1be</t>
  </si>
  <si>
    <t>CL_NEXT_RX_TX nextTime 2051601739(0x7A48F54B)</t>
  </si>
  <si>
    <t>0x7a48f1c2</t>
  </si>
  <si>
    <t>0x7a48f1c5</t>
  </si>
  <si>
    <t>0x7a48f1cc</t>
  </si>
  <si>
    <t xml:space="preserve">CL_SEQ_CTRL RX_SUCCESS SeqNum 142(0x8E) frag 0   </t>
  </si>
  <si>
    <t>0x7a48f1d3</t>
  </si>
  <si>
    <t>0x7a48f1ea</t>
  </si>
  <si>
    <t>0x7a48f1f4</t>
  </si>
  <si>
    <t>0x7a48f1f9</t>
  </si>
  <si>
    <t>0x7a48f20b</t>
  </si>
  <si>
    <t>0x7a48f220</t>
  </si>
  <si>
    <t>CL_DEBUG param32 2051601739(0x7A48F54B)</t>
  </si>
  <si>
    <t>0x7a48f55c</t>
  </si>
  <si>
    <t>0x7a48f587</t>
  </si>
  <si>
    <t>0x7a48f58c</t>
  </si>
  <si>
    <t>0x7a48fd57</t>
  </si>
  <si>
    <t>LMMGR_DATA_CONF param32 0x7A48F804</t>
  </si>
  <si>
    <t>0x7a48fd5a</t>
  </si>
  <si>
    <t>0x7a48fda7</t>
  </si>
  <si>
    <t>CL_DEBUG param32 2051603716(0x7A48FD04)</t>
  </si>
  <si>
    <t>0x7a48fdaa</t>
  </si>
  <si>
    <t>0x7a48fdbb</t>
  </si>
  <si>
    <t>0x7a48fdc5</t>
  </si>
  <si>
    <t>0x7a48fdca</t>
  </si>
  <si>
    <t>0x7a48fdce</t>
  </si>
  <si>
    <t>0x7a48fdd2</t>
  </si>
  <si>
    <t>LMFS_REMOVE_SCH_ENTRY ownr_Id OID_CL(0x11) sch_id 391(0x187)</t>
  </si>
  <si>
    <t>0x7a48fdd7</t>
  </si>
  <si>
    <t>0x7a48fde6</t>
  </si>
  <si>
    <t>0x7a48fdec</t>
  </si>
  <si>
    <t>0x7a48fdf3</t>
  </si>
  <si>
    <t>0x7a48fdf8</t>
  </si>
  <si>
    <t>0x7a48fe02</t>
  </si>
  <si>
    <t>0x7a48fe0e</t>
  </si>
  <si>
    <t>0x7a48fe14</t>
  </si>
  <si>
    <t>0x7a48fe1f</t>
  </si>
  <si>
    <t>0x7a48fe23</t>
  </si>
  <si>
    <t>0x7a49033f</t>
  </si>
  <si>
    <t>0x7a490347</t>
  </si>
  <si>
    <t>0x7a490354</t>
  </si>
  <si>
    <t>0x7a490359</t>
  </si>
  <si>
    <t>0x7a49040a</t>
  </si>
  <si>
    <t>0x7a49041d</t>
  </si>
  <si>
    <t>0x7a49047f</t>
  </si>
  <si>
    <t>0x7a490485</t>
  </si>
  <si>
    <t>0x7a495e26</t>
  </si>
  <si>
    <t>0x7a495e2b</t>
  </si>
  <si>
    <t>0x7a495ead</t>
  </si>
  <si>
    <t>0x7a495ebd</t>
  </si>
  <si>
    <t>0x7a495ec2</t>
  </si>
  <si>
    <t>0x7a495f09</t>
  </si>
  <si>
    <t>0x7a495f18</t>
  </si>
  <si>
    <t>0x7a495f1f</t>
  </si>
  <si>
    <t>0x7a496429</t>
  </si>
  <si>
    <t>0x7a496437</t>
  </si>
  <si>
    <t>0x7a49643a</t>
  </si>
  <si>
    <t>0x7a49643e</t>
  </si>
  <si>
    <t>0x7a496441</t>
  </si>
  <si>
    <t>0x7a496450</t>
  </si>
  <si>
    <t>0x7a49645b</t>
  </si>
  <si>
    <t>LMFS_ADD_SCH_EXIT param32 0x00018801</t>
  </si>
  <si>
    <t>0x7a49645f</t>
  </si>
  <si>
    <t>0x7a496464</t>
  </si>
  <si>
    <t>BUFMGR_GET ownr_Id OID_CL(0x11) subFunc_Id 0x12 block_ptr 0x70C0</t>
  </si>
  <si>
    <t>0x7a496485</t>
  </si>
  <si>
    <t>0x7a49648b</t>
  </si>
  <si>
    <t>0x7a496495</t>
  </si>
  <si>
    <t>0x7a496499</t>
  </si>
  <si>
    <t>CL_START STS_SUCCESS(0,0x0) CL Id 304</t>
  </si>
  <si>
    <t>0x7a4964a2</t>
  </si>
  <si>
    <t>0x7a4964a8</t>
  </si>
  <si>
    <t>0x7a4964b9</t>
  </si>
  <si>
    <t>HSM_EVENT_SCH_START evt 0x08,arg 0x188 state LMSM_FH(0x2)--&gt;FH_DO_NOTHING(0x0)</t>
  </si>
  <si>
    <t>0x7a4964d2</t>
  </si>
  <si>
    <t>0x7a4964d6</t>
  </si>
  <si>
    <t>HSM_EVENT_SCH_START evt 0x08,arg 0x188 state LMSM_TOP(0x0)</t>
  </si>
  <si>
    <t>0x7a4964db</t>
  </si>
  <si>
    <t>0x7a4964df</t>
  </si>
  <si>
    <t>0x7a4964e7</t>
  </si>
  <si>
    <t>0x7a4964eb</t>
  </si>
  <si>
    <t>CL_NEW CL Id 304 (0x130) duration 400msec</t>
  </si>
  <si>
    <t>0x7a4964f0</t>
  </si>
  <si>
    <t>0x7a4964fa</t>
  </si>
  <si>
    <t>0x7a496503</t>
  </si>
  <si>
    <t>0x7a496507</t>
  </si>
  <si>
    <t>CL_DATA_REQ STS_SUCCESS(0,0x0) CL Id 304</t>
  </si>
  <si>
    <t>0x7a496536</t>
  </si>
  <si>
    <t>0x7a49653e</t>
  </si>
  <si>
    <t>0x7a49662d</t>
  </si>
  <si>
    <t>0x7a496633</t>
  </si>
  <si>
    <t>0x7a4966d4</t>
  </si>
  <si>
    <t>0x7a4966ef</t>
  </si>
  <si>
    <t>CL_DEBUG param32 2051630740(0x7A496694)</t>
  </si>
  <si>
    <t>0x7a4966f2</t>
  </si>
  <si>
    <t>CL_NEXT_RX_TX nextTime 2051631740(0x7A496A7C)</t>
  </si>
  <si>
    <t>0x7a4966f6</t>
  </si>
  <si>
    <t>0x7a4966fc</t>
  </si>
  <si>
    <t>0x7a496707</t>
  </si>
  <si>
    <t>0x7a49671c</t>
  </si>
  <si>
    <t>0x7a496724</t>
  </si>
  <si>
    <t>0x7a49672b</t>
  </si>
  <si>
    <t>0x7a496741</t>
  </si>
  <si>
    <t>CL_DEBUG param32 2051631740(0x7A496A7C)</t>
  </si>
  <si>
    <t>0x7a496755</t>
  </si>
  <si>
    <t>0x7a49675c</t>
  </si>
  <si>
    <t>0x7a4967b6</t>
  </si>
  <si>
    <t>0x7a4967ba</t>
  </si>
  <si>
    <t>0x7a4967c3</t>
  </si>
  <si>
    <t>0x7a496a8e</t>
  </si>
  <si>
    <t>0x7a496a95</t>
  </si>
  <si>
    <t>0x7a496a9b</t>
  </si>
  <si>
    <t>0x7a496aa0</t>
  </si>
  <si>
    <t>0x7a496aca</t>
  </si>
  <si>
    <t>0x7a496ad0</t>
  </si>
  <si>
    <t>0x7a497419</t>
  </si>
  <si>
    <t>LMMGR_DATA_CONF param32 0x7A496D33</t>
  </si>
  <si>
    <t>0x7a49741c</t>
  </si>
  <si>
    <t>0x7a497469</t>
  </si>
  <si>
    <t>CL_DEBUG param32 2051634120(0x7A4973C8)</t>
  </si>
  <si>
    <t>0x7a49746c</t>
  </si>
  <si>
    <t>0x7a497472</t>
  </si>
  <si>
    <t>0x7a49747a</t>
  </si>
  <si>
    <t>0x7a497480</t>
  </si>
  <si>
    <t>0x7a497486</t>
  </si>
  <si>
    <t>0x7a49749f</t>
  </si>
  <si>
    <t>CL_NEXT_RX_TX nextTime 2051634628(0x7A4975C4)</t>
  </si>
  <si>
    <t>0x7a4975d3</t>
  </si>
  <si>
    <t>0x7a4975da</t>
  </si>
  <si>
    <t>0x7a4975e9</t>
  </si>
  <si>
    <t>0x7a49766f</t>
  </si>
  <si>
    <t>0x7a497be7</t>
  </si>
  <si>
    <t>0x7a497bf8</t>
  </si>
  <si>
    <t>0x7a497bfe</t>
  </si>
  <si>
    <t>0x7a497c43</t>
  </si>
  <si>
    <t>0x7a497c52</t>
  </si>
  <si>
    <t>0x7a497c59</t>
  </si>
  <si>
    <t>0x7a497ed3</t>
  </si>
  <si>
    <t>0x7a497ee3</t>
  </si>
  <si>
    <t>0x7a497ee8</t>
  </si>
  <si>
    <t>0x7a497eee</t>
  </si>
  <si>
    <t>0x7a497ef9</t>
  </si>
  <si>
    <t>0x7a497efc</t>
  </si>
  <si>
    <t>0x7a497f2c</t>
  </si>
  <si>
    <t>0x7a497f32</t>
  </si>
  <si>
    <t>0x7a498003</t>
  </si>
  <si>
    <t>0x7a498008</t>
  </si>
  <si>
    <t>0x7a498064</t>
  </si>
  <si>
    <t>0x7a498068</t>
  </si>
  <si>
    <t>0x7a498072</t>
  </si>
  <si>
    <t>0x7a498089</t>
  </si>
  <si>
    <t>0x7a49808e</t>
  </si>
  <si>
    <t>0x7a498093</t>
  </si>
  <si>
    <t>0x7a49ac5d</t>
  </si>
  <si>
    <t>0x7a49ac78</t>
  </si>
  <si>
    <t>CL_DEBUG param32 2051648542(0x7A49AC1E)</t>
  </si>
  <si>
    <t>0x7a49ac7c</t>
  </si>
  <si>
    <t>CL_NEXT_RX_TX nextTime 2051649542(0x7A49B006)</t>
  </si>
  <si>
    <t>0x7a49ac7f</t>
  </si>
  <si>
    <t>0x7a49ac85</t>
  </si>
  <si>
    <t>0x7a49ac8b</t>
  </si>
  <si>
    <t xml:space="preserve">CL_SEQ_CTRL RX_SUCCESS SeqNum 143(0x8F) frag 0   </t>
  </si>
  <si>
    <t>0x7a49ac91</t>
  </si>
  <si>
    <t>0x7a49aca8</t>
  </si>
  <si>
    <t>0x7a49acb2</t>
  </si>
  <si>
    <t>0x7a49acb7</t>
  </si>
  <si>
    <t>0x7a49acc9</t>
  </si>
  <si>
    <t>0x7a49ace2</t>
  </si>
  <si>
    <t>CL_DEBUG param32 2051649542(0x7A49B006)</t>
  </si>
  <si>
    <t>0x7a49b018</t>
  </si>
  <si>
    <t>0x7a49b041</t>
  </si>
  <si>
    <t>0x7a49b046</t>
  </si>
  <si>
    <t>0x7a49ba43</t>
  </si>
  <si>
    <t>LMMGR_DATA_CONF param32 0x7A49B2BE</t>
  </si>
  <si>
    <t>0x7a49ba46</t>
  </si>
  <si>
    <t>0x7a49ba93</t>
  </si>
  <si>
    <t>CL_DEBUG param32 2051652079(0x7A49B9EF)</t>
  </si>
  <si>
    <t>0x7a49ba9a</t>
  </si>
  <si>
    <t>0x7a49ba9d</t>
  </si>
  <si>
    <t>0x7a49baa5</t>
  </si>
  <si>
    <t>0x7a49baaa</t>
  </si>
  <si>
    <t>0x7a49baaf</t>
  </si>
  <si>
    <t>0x7a49bab3</t>
  </si>
  <si>
    <t>LMFS_REMOVE_SCH_ENTRY ownr_Id OID_CL(0x11) sch_id 392(0x188)</t>
  </si>
  <si>
    <t>0x7a49bab8</t>
  </si>
  <si>
    <t>0x7a49bad4</t>
  </si>
  <si>
    <t>0x7a49bada</t>
  </si>
  <si>
    <t>0x7a49bae0</t>
  </si>
  <si>
    <t>0x7a49bae5</t>
  </si>
  <si>
    <t>0x7a49baef</t>
  </si>
  <si>
    <t>0x7a49bafb</t>
  </si>
  <si>
    <t>0x7a49bb01</t>
  </si>
  <si>
    <t>0x7a49bb0e</t>
  </si>
  <si>
    <t>0x7a49bb12</t>
  </si>
  <si>
    <t>0x7a49c02e</t>
  </si>
  <si>
    <t>0x7a49c034</t>
  </si>
  <si>
    <t>0x7a49c041</t>
  </si>
  <si>
    <t>0x7a49c046</t>
  </si>
  <si>
    <t>0x7a49c0f4</t>
  </si>
  <si>
    <t>0x7a49c0fa</t>
  </si>
  <si>
    <t>0x7a49c16a</t>
  </si>
  <si>
    <t>0x7a49c170</t>
  </si>
  <si>
    <t>0x7a49c2ec</t>
  </si>
  <si>
    <t>0x7a49c2f1</t>
  </si>
  <si>
    <t>0x7a49c34d</t>
  </si>
  <si>
    <t>0x7a49c352</t>
  </si>
  <si>
    <t>0x7a49c35d</t>
  </si>
  <si>
    <t>0x7a49c367</t>
  </si>
  <si>
    <t>0x7a49c36b</t>
  </si>
  <si>
    <t>CL_OUT_REQ pktId 322(0x142)</t>
  </si>
  <si>
    <t>0x7a49c36f</t>
  </si>
  <si>
    <t>0x7a49c38c</t>
  </si>
  <si>
    <t>0x7a49c38f</t>
  </si>
  <si>
    <t>LMFS_ADD_SCH_ENTRY param32 0x7A49CB66</t>
  </si>
  <si>
    <t>0x7a49c39f</t>
  </si>
  <si>
    <t>0x7a49c3a3</t>
  </si>
  <si>
    <t>LMFS_ADD_SCH_EXIT param32 0x00018901</t>
  </si>
  <si>
    <t>0x7a49c3a9</t>
  </si>
  <si>
    <t>0x7a49c3af</t>
  </si>
  <si>
    <t>0x7a49c3bd</t>
  </si>
  <si>
    <t>0x7a49c3c2</t>
  </si>
  <si>
    <t>0x7a49c3c6</t>
  </si>
  <si>
    <t>CL_OUT_CNF STS_SUCCESS(0,0x0) CL Id 305</t>
  </si>
  <si>
    <t>0x7a49c3d9</t>
  </si>
  <si>
    <t>0x7a49c3e0</t>
  </si>
  <si>
    <t>0x7a49c79a</t>
  </si>
  <si>
    <t>HSM_EVENT_SCH_START evt 0x08,arg 0x189 state LMSM_FH(0x2)--&gt;FH_WAIT_CCA(0x1)</t>
  </si>
  <si>
    <t>0x7a49c79f</t>
  </si>
  <si>
    <t>HSM_EVENT_SCH_START evt 0x08,arg 0x189 state LMSM_FH(0x2)--&gt;FH_DO_NOTHING(0x0)</t>
  </si>
  <si>
    <t>0x7a49c7a3</t>
  </si>
  <si>
    <t>HSM_EVENT_SCH_START evt 0x08,arg 0x189 state LMSM_TOP(0x0)</t>
  </si>
  <si>
    <t>0x7a49c7aa</t>
  </si>
  <si>
    <t>0x7a49c7ae</t>
  </si>
  <si>
    <t>0x7a49c7b5</t>
  </si>
  <si>
    <t>0x7a49c7ba</t>
  </si>
  <si>
    <t>0x7a49c7c1</t>
  </si>
  <si>
    <t>0x7a49c7c7</t>
  </si>
  <si>
    <t>CL_NEW CL Id 305 (0x131) duration 400msec</t>
  </si>
  <si>
    <t>0x7a49c7d6</t>
  </si>
  <si>
    <t>0x7a49c7ec</t>
  </si>
  <si>
    <t>CL_DEBUG param32 2051656550(0x7A49CB66)</t>
  </si>
  <si>
    <t>0x7a49cb78</t>
  </si>
  <si>
    <t>0x7a49d783</t>
  </si>
  <si>
    <t>LMMGR_DATA_CONF param32 0x7A49CE1D</t>
  </si>
  <si>
    <t>0x7a49d786</t>
  </si>
  <si>
    <t>0x7a49d7d9</t>
  </si>
  <si>
    <t>CL_DEBUG param32 2051659569(0x7A49D731)</t>
  </si>
  <si>
    <t>0x7a49d7dc</t>
  </si>
  <si>
    <t>0x7a49d7e0</t>
  </si>
  <si>
    <t>0x7a49d7f5</t>
  </si>
  <si>
    <t>0x7a49d7fb</t>
  </si>
  <si>
    <t>0x7a49d801</t>
  </si>
  <si>
    <t>0x7a49d80d</t>
  </si>
  <si>
    <t>CL_NEXT_RX_TX nextTime 2051660077(0x7A49D92D)</t>
  </si>
  <si>
    <t>0x7a49d93c</t>
  </si>
  <si>
    <t>0x7a49d942</t>
  </si>
  <si>
    <t>0x7a49d950</t>
  </si>
  <si>
    <t>0x7a49d9d6</t>
  </si>
  <si>
    <t>0x7a49df6d</t>
  </si>
  <si>
    <t>0x7a49df7e</t>
  </si>
  <si>
    <t>0x7a49df84</t>
  </si>
  <si>
    <t>0x7a49dfc9</t>
  </si>
  <si>
    <t>0x7a49dfd8</t>
  </si>
  <si>
    <t>0x7a49dfde</t>
  </si>
  <si>
    <t>0x7a49e259</t>
  </si>
  <si>
    <t>0x7a49e269</t>
  </si>
  <si>
    <t>0x7a49e26e</t>
  </si>
  <si>
    <t>0x7a49e276</t>
  </si>
  <si>
    <t>0x7a49e282</t>
  </si>
  <si>
    <t>0x7a49e285</t>
  </si>
  <si>
    <t>CL_DATA_REQ STS_SUCCESS(0,0x0) CL Id 305</t>
  </si>
  <si>
    <t>0x7a49e2b3</t>
  </si>
  <si>
    <t>0x7a49e2ba</t>
  </si>
  <si>
    <t>0x7a49e3f8</t>
  </si>
  <si>
    <t>0x7a49e3fd</t>
  </si>
  <si>
    <t>0x7a49e455</t>
  </si>
  <si>
    <t>0x7a49e45b</t>
  </si>
  <si>
    <t>0x7a49e465</t>
  </si>
  <si>
    <t>0x7a49e46c</t>
  </si>
  <si>
    <t>0x7a49e473</t>
  </si>
  <si>
    <t>0x7a49e514</t>
  </si>
  <si>
    <t>0x7a49e52b</t>
  </si>
  <si>
    <t>CL_DEBUG param32 2051663060(0x7A49E4D4)</t>
  </si>
  <si>
    <t>0x7a49e52e</t>
  </si>
  <si>
    <t>CL_NEXT_RX_TX nextTime 2051664060(0x7A49E8BC)</t>
  </si>
  <si>
    <t>0x7a49e534</t>
  </si>
  <si>
    <t>0x7a49e537</t>
  </si>
  <si>
    <t>0x7a49e54e</t>
  </si>
  <si>
    <t>0x7a49e564</t>
  </si>
  <si>
    <t>0x7a49e56e</t>
  </si>
  <si>
    <t>0x7a49e574</t>
  </si>
  <si>
    <t>0x7a49e586</t>
  </si>
  <si>
    <t>0x7a49e5a6</t>
  </si>
  <si>
    <t>0x7a49e5ad</t>
  </si>
  <si>
    <t>CL_DEBUG param32 2051664060(0x7A49E8BC)</t>
  </si>
  <si>
    <t>0x7a49e8ce</t>
  </si>
  <si>
    <t>0x7a49e8f8</t>
  </si>
  <si>
    <t>0x7a49e8fe</t>
  </si>
  <si>
    <t>0x7a4a0ba9</t>
  </si>
  <si>
    <t>LMMGR_DATA_CONF param32 0x7A49EB75</t>
  </si>
  <si>
    <t>0x7a4a0bac</t>
  </si>
  <si>
    <t>0x7a4a0c02</t>
  </si>
  <si>
    <t>CL_DEBUG param32 2051672917(0x7A4A0B55)</t>
  </si>
  <si>
    <t>0x7a4a0c05</t>
  </si>
  <si>
    <t>0x7a4a0c09</t>
  </si>
  <si>
    <t>0x7a4a0c11</t>
  </si>
  <si>
    <t>0x7a4a0c18</t>
  </si>
  <si>
    <t>0x7a4a0c1d</t>
  </si>
  <si>
    <t>0x7a4a0c29</t>
  </si>
  <si>
    <t>CL_NEXT_RX_TX nextTime 2051673426(0x7A4A0D52)</t>
  </si>
  <si>
    <t>0x7a4a0d61</t>
  </si>
  <si>
    <t>0x7a4a0d68</t>
  </si>
  <si>
    <t>0x7a4a0d74</t>
  </si>
  <si>
    <t>0x7a4a0d84</t>
  </si>
  <si>
    <t>0x7a4a1373</t>
  </si>
  <si>
    <t>0x7a4a1384</t>
  </si>
  <si>
    <t>0x7a4a138a</t>
  </si>
  <si>
    <t>0x7a4a13cf</t>
  </si>
  <si>
    <t>0x7a4a13de</t>
  </si>
  <si>
    <t>0x7a4a13e4</t>
  </si>
  <si>
    <t>0x7a4a165f</t>
  </si>
  <si>
    <t>0x7a4a166f</t>
  </si>
  <si>
    <t>0x7a4a1674</t>
  </si>
  <si>
    <t>0x7a4a1679</t>
  </si>
  <si>
    <t xml:space="preserve">CL_SEQ_CTRL TX_SUCCESS SeqNum 150(0x96) frag 0|70B   </t>
  </si>
  <si>
    <t>0x7a4a1680</t>
  </si>
  <si>
    <t>0x7a4a168b</t>
  </si>
  <si>
    <t>0x7a4a168e</t>
  </si>
  <si>
    <t>CL_TXDONE STS_SUCCESS(0,0x0) CL Id 305</t>
  </si>
  <si>
    <t>0x7a4a1693</t>
  </si>
  <si>
    <t>0x7a4a1697</t>
  </si>
  <si>
    <t>0x7a4a169a</t>
  </si>
  <si>
    <t>0x7a4a16b5</t>
  </si>
  <si>
    <t>0x7a4a16c0</t>
  </si>
  <si>
    <t>0x7a4a16c4</t>
  </si>
  <si>
    <t>0x7a4a16de</t>
  </si>
  <si>
    <t>0x7a4a16e3</t>
  </si>
  <si>
    <t>0x7a4a17df</t>
  </si>
  <si>
    <t>0x7a4a17e4</t>
  </si>
  <si>
    <t>0x7a4a1b4a</t>
  </si>
  <si>
    <t>0x7a4a1b65</t>
  </si>
  <si>
    <t>CL_DEBUG param32 2051676938(0x7A4A1B0A)</t>
  </si>
  <si>
    <t>0x7a4a1b69</t>
  </si>
  <si>
    <t>CL_NEXT_RX_TX nextTime 2051677938(0x7A4A1EF2)</t>
  </si>
  <si>
    <t>0x7a4a1b6c</t>
  </si>
  <si>
    <t>0x7a4a1b70</t>
  </si>
  <si>
    <t>0x7a4a1b8e</t>
  </si>
  <si>
    <t>0x7a4a1ba4</t>
  </si>
  <si>
    <t>0x7a4a1baf</t>
  </si>
  <si>
    <t>0x7a4a1bb7</t>
  </si>
  <si>
    <t>0x7a4a1bc4</t>
  </si>
  <si>
    <t>0x7a4a1bca</t>
  </si>
  <si>
    <t>0x7a4a1bdf</t>
  </si>
  <si>
    <t>0x7a4a1bfb</t>
  </si>
  <si>
    <t>0x7a4a1c04</t>
  </si>
  <si>
    <t>CL_DEBUG param32 2051677938(0x7A4A1EF2)</t>
  </si>
  <si>
    <t>0x7a4a1c14</t>
  </si>
  <si>
    <t>0x7a4a1c1b</t>
  </si>
  <si>
    <t>0x7a4a1c25</t>
  </si>
  <si>
    <t>0x7a4a1f04</t>
  </si>
  <si>
    <t>0x7a4a1f0b</t>
  </si>
  <si>
    <t>0x7a4a1f10</t>
  </si>
  <si>
    <t>0x7a4a1f14</t>
  </si>
  <si>
    <t>0x7a4a1f3c</t>
  </si>
  <si>
    <t>0x7a4a1f44</t>
  </si>
  <si>
    <t>0x7a4a3faf</t>
  </si>
  <si>
    <t>LMMGR_DATA_CONF param32 0x7A4A21AB</t>
  </si>
  <si>
    <t>0x7a4a3fb2</t>
  </si>
  <si>
    <t>0x7a4a4003</t>
  </si>
  <si>
    <t>CL_DEBUG param32 2051686237(0x7A4A3F5D)</t>
  </si>
  <si>
    <t>0x7a4a4006</t>
  </si>
  <si>
    <t>0x7a4a400a</t>
  </si>
  <si>
    <t>0x7a4a4012</t>
  </si>
  <si>
    <t>0x7a4a401a</t>
  </si>
  <si>
    <t>0x7a4a4020</t>
  </si>
  <si>
    <t>0x7a4a402c</t>
  </si>
  <si>
    <t>CL_NEXT_RX_TX nextTime 2051686745(0x7A4A4159)</t>
  </si>
  <si>
    <t>0x7a4a4168</t>
  </si>
  <si>
    <t>0x7a4a416f</t>
  </si>
  <si>
    <t>0x7a4a417b</t>
  </si>
  <si>
    <t>0x7a4a418b</t>
  </si>
  <si>
    <t>0x7a4a477c</t>
  </si>
  <si>
    <t>0x7a4a478d</t>
  </si>
  <si>
    <t>0x7a4a4793</t>
  </si>
  <si>
    <t>0x7a4a47d8</t>
  </si>
  <si>
    <t>0x7a4a47e7</t>
  </si>
  <si>
    <t>0x7a4a47ed</t>
  </si>
  <si>
    <t>0x7a4a4a68</t>
  </si>
  <si>
    <t>0x7a4a4a79</t>
  </si>
  <si>
    <t>0x7a4a4a7f</t>
  </si>
  <si>
    <t>0x7a4a4a84</t>
  </si>
  <si>
    <t xml:space="preserve">CL_SEQ_CTRL TX_SUCCESS SeqNum 151(0x97) frag 0|70B   </t>
  </si>
  <si>
    <t>0x7a4a4a89</t>
  </si>
  <si>
    <t>0x7a4a4a94</t>
  </si>
  <si>
    <t>0x7a4a4a97</t>
  </si>
  <si>
    <t>0x7a4a4a9c</t>
  </si>
  <si>
    <t>0x7a4a4aa3</t>
  </si>
  <si>
    <t>0x7a4a4ac2</t>
  </si>
  <si>
    <t>0x7a4a4ac5</t>
  </si>
  <si>
    <t>0x7a4a4adf</t>
  </si>
  <si>
    <t>0x7a4a4ae5</t>
  </si>
  <si>
    <t>0x7a4a4be0</t>
  </si>
  <si>
    <t>0x7a4a4be5</t>
  </si>
  <si>
    <t>0x7a4a528c</t>
  </si>
  <si>
    <t>0x7a4a5291</t>
  </si>
  <si>
    <t>0x7a4a52e9</t>
  </si>
  <si>
    <t>0x7a4a52ed</t>
  </si>
  <si>
    <t>0x7a4a52f7</t>
  </si>
  <si>
    <t>0x7a4a52fe</t>
  </si>
  <si>
    <t>0x7a4a5316</t>
  </si>
  <si>
    <t>0x7a4a531c</t>
  </si>
  <si>
    <t>0x7a4a75c2</t>
  </si>
  <si>
    <t>0x7a4a75db</t>
  </si>
  <si>
    <t>CL_DEBUG param32 2051700099(0x7A4A7583)</t>
  </si>
  <si>
    <t>0x7a4a75de</t>
  </si>
  <si>
    <t>CL_NEXT_RX_TX nextTime 2051701099(0x7A4A796B)</t>
  </si>
  <si>
    <t>0x7a4a75e2</t>
  </si>
  <si>
    <t>0x7a4a75e5</t>
  </si>
  <si>
    <t>0x7a4a75ec</t>
  </si>
  <si>
    <t xml:space="preserve">CL_SEQ_CTRL RX_SUCCESS SeqNum 144(0x90) frag 0   </t>
  </si>
  <si>
    <t>0x7a4a75f4</t>
  </si>
  <si>
    <t>0x7a4a760a</t>
  </si>
  <si>
    <t>0x7a4a7614</t>
  </si>
  <si>
    <t>0x7a4a761a</t>
  </si>
  <si>
    <t>0x7a4a762c</t>
  </si>
  <si>
    <t>0x7a4a764d</t>
  </si>
  <si>
    <t>CL_DEBUG param32 2051701099(0x7A4A796B)</t>
  </si>
  <si>
    <t>0x7a4a797c</t>
  </si>
  <si>
    <t>0x7a4a79a7</t>
  </si>
  <si>
    <t>0x7a4a79ad</t>
  </si>
  <si>
    <t>0x7a4a8177</t>
  </si>
  <si>
    <t>LMMGR_DATA_CONF param32 0x7A4A7C24</t>
  </si>
  <si>
    <t>0x7a4a817a</t>
  </si>
  <si>
    <t>0x7a4a81c7</t>
  </si>
  <si>
    <t>CL_DEBUG param32 2051703076(0x7A4A8124)</t>
  </si>
  <si>
    <t>0x7a4a81cb</t>
  </si>
  <si>
    <t>0x7a4a81ce</t>
  </si>
  <si>
    <t>0x7a4a81d9</t>
  </si>
  <si>
    <t>0x7a4a81de</t>
  </si>
  <si>
    <t>0x7a4a81e2</t>
  </si>
  <si>
    <t>0x7a4a81e6</t>
  </si>
  <si>
    <t>LMFS_REMOVE_SCH_ENTRY ownr_Id OID_CL(0x11) sch_id 393(0x189)</t>
  </si>
  <si>
    <t>0x7a4a81ea</t>
  </si>
  <si>
    <t>0x7a4a81f9</t>
  </si>
  <si>
    <t>0x7a4a81ff</t>
  </si>
  <si>
    <t>0x7a4a8207</t>
  </si>
  <si>
    <t>0x7a4a820c</t>
  </si>
  <si>
    <t>0x7a4a8216</t>
  </si>
  <si>
    <t>0x7a4a8223</t>
  </si>
  <si>
    <t>0x7a4a8229</t>
  </si>
  <si>
    <t>0x7a4a8234</t>
  </si>
  <si>
    <t>0x7a4a8238</t>
  </si>
  <si>
    <t>0x7a4a8754</t>
  </si>
  <si>
    <t>0x7a4a875c</t>
  </si>
  <si>
    <t>0x7a4a8769</t>
  </si>
  <si>
    <t>0x7a4a876e</t>
  </si>
  <si>
    <t>0x7a4a882a</t>
  </si>
  <si>
    <t>0x7a4a8830</t>
  </si>
  <si>
    <t>0x7a4a8892</t>
  </si>
  <si>
    <t>0x7a4a8899</t>
  </si>
  <si>
    <t>0x7a4b7563</t>
  </si>
  <si>
    <t>0x7a4b7569</t>
  </si>
  <si>
    <t>0x7a4b75ca</t>
  </si>
  <si>
    <t>0x7a4b75cf</t>
  </si>
  <si>
    <t>0x7a4b75db</t>
  </si>
  <si>
    <t>0x7a4b75e2</t>
  </si>
  <si>
    <t>0x7a4b75e7</t>
  </si>
  <si>
    <t>CL_OUT_REQ pktId 324(0x144)</t>
  </si>
  <si>
    <t>0x7a4b75ed</t>
  </si>
  <si>
    <t>0x7a4b760a</t>
  </si>
  <si>
    <t>0x7a4b760d</t>
  </si>
  <si>
    <t>LMFS_ADD_SCH_ENTRY param32 0x7A4B7DE4</t>
  </si>
  <si>
    <t>0x7a4b761e</t>
  </si>
  <si>
    <t>0x7a4b7622</t>
  </si>
  <si>
    <t>LMFS_ADD_SCH_EXIT param32 0x00018A01</t>
  </si>
  <si>
    <t>0x7a4b7625</t>
  </si>
  <si>
    <t>0x7a4b762c</t>
  </si>
  <si>
    <t>0x7a4b763b</t>
  </si>
  <si>
    <t>0x7a4b7641</t>
  </si>
  <si>
    <t>0x7a4b7644</t>
  </si>
  <si>
    <t>CL_OUT_CNF STS_SUCCESS(0,0x0) CL Id 306</t>
  </si>
  <si>
    <t>0x7a4b7658</t>
  </si>
  <si>
    <t>0x7a4b765e</t>
  </si>
  <si>
    <t>0x7a4b7a19</t>
  </si>
  <si>
    <t>HSM_EVENT_SCH_START evt 0x08,arg 0x18A state LMSM_FH(0x2)--&gt;FH_WAIT_CCA(0x1)</t>
  </si>
  <si>
    <t>0x7a4b7a1d</t>
  </si>
  <si>
    <t>HSM_EVENT_SCH_START evt 0x08,arg 0x18A state LMSM_FH(0x2)--&gt;FH_DO_NOTHING(0x0)</t>
  </si>
  <si>
    <t>0x7a4b7a23</t>
  </si>
  <si>
    <t>HSM_EVENT_SCH_START evt 0x08,arg 0x18A state LMSM_TOP(0x0)</t>
  </si>
  <si>
    <t>0x7a4b7a2a</t>
  </si>
  <si>
    <t>0x7a4b7a2e</t>
  </si>
  <si>
    <t>0x7a4b7a35</t>
  </si>
  <si>
    <t>0x7a4b7a3b</t>
  </si>
  <si>
    <t>0x7a4b7a3f</t>
  </si>
  <si>
    <t>0x7a4b7a45</t>
  </si>
  <si>
    <t>CL_NEW CL Id 306 (0x132) duration 400msec</t>
  </si>
  <si>
    <t>0x7a4b7a57</t>
  </si>
  <si>
    <t>0x7a4b7a6d</t>
  </si>
  <si>
    <t>CL_DEBUG param32 2051767780(0x7A4B7DE4)</t>
  </si>
  <si>
    <t>0x7a4b7df5</t>
  </si>
  <si>
    <t>0x7a4b8a01</t>
  </si>
  <si>
    <t>LMMGR_DATA_CONF param32 0x7A4B809B</t>
  </si>
  <si>
    <t>0x7a4b8a04</t>
  </si>
  <si>
    <t>0x7a4b8a51</t>
  </si>
  <si>
    <t>CL_DEBUG param32 2051770798(0x7A4B89AE)</t>
  </si>
  <si>
    <t>0x7a4b8a54</t>
  </si>
  <si>
    <t>0x7a4b8a5a</t>
  </si>
  <si>
    <t>0x7a4b8a62</t>
  </si>
  <si>
    <t>0x7a4b8a68</t>
  </si>
  <si>
    <t>0x7a4b8a6d</t>
  </si>
  <si>
    <t>0x7a4b8a7a</t>
  </si>
  <si>
    <t>CL_NEXT_RX_TX nextTime 2051771306(0x7A4B8BAA)</t>
  </si>
  <si>
    <t>0x7a4b8bb8</t>
  </si>
  <si>
    <t>0x7a4b8bc0</t>
  </si>
  <si>
    <t>0x7a4b8bce</t>
  </si>
  <si>
    <t>0x7a4b8c54</t>
  </si>
  <si>
    <t>0x7a4b91cc</t>
  </si>
  <si>
    <t>0x7a4b91dd</t>
  </si>
  <si>
    <t>0x7a4b91e3</t>
  </si>
  <si>
    <t>0x7a4b9228</t>
  </si>
  <si>
    <t>0x7a4b9238</t>
  </si>
  <si>
    <t>0x7a4b923f</t>
  </si>
  <si>
    <t>0x7a4b94b8</t>
  </si>
  <si>
    <t>0x7a4b94c8</t>
  </si>
  <si>
    <t>0x7a4b94ce</t>
  </si>
  <si>
    <t>0x7a4b94d5</t>
  </si>
  <si>
    <t>0x7a4b94df</t>
  </si>
  <si>
    <t>0x7a4b94e3</t>
  </si>
  <si>
    <t>CL_DATA_REQ STS_SUCCESS(0,0x0) CL Id 306</t>
  </si>
  <si>
    <t>0x7a4b9513</t>
  </si>
  <si>
    <t>0x7a4b9518</t>
  </si>
  <si>
    <t>0x7a4b95e0</t>
  </si>
  <si>
    <t>0x7a4b95e5</t>
  </si>
  <si>
    <t>0x7a4b9640</t>
  </si>
  <si>
    <t>0x7a4b9648</t>
  </si>
  <si>
    <t>0x7a4b9652</t>
  </si>
  <si>
    <t>0x7a4b966b</t>
  </si>
  <si>
    <t>0x7a4b9670</t>
  </si>
  <si>
    <t>0x7a4b9674</t>
  </si>
  <si>
    <t>0x7a4b9773</t>
  </si>
  <si>
    <t>0x7a4b978b</t>
  </si>
  <si>
    <t>CL_DEBUG param32 2051774259(0x7A4B9733)</t>
  </si>
  <si>
    <t>0x7a4b978e</t>
  </si>
  <si>
    <t>CL_NEXT_RX_TX nextTime 2051775259(0x7A4B9B1B)</t>
  </si>
  <si>
    <t>0x7a4b9792</t>
  </si>
  <si>
    <t>0x7a4b9797</t>
  </si>
  <si>
    <t>0x7a4b97b5</t>
  </si>
  <si>
    <t>0x7a4b97cb</t>
  </si>
  <si>
    <t>0x7a4b97d5</t>
  </si>
  <si>
    <t>0x7a4b97db</t>
  </si>
  <si>
    <t>0x7a4b97ec</t>
  </si>
  <si>
    <t>0x7a4b980a</t>
  </si>
  <si>
    <t>0x7a4b9814</t>
  </si>
  <si>
    <t>CL_DEBUG param32 2051775259(0x7A4B9B1B)</t>
  </si>
  <si>
    <t>0x7a4b9b2c</t>
  </si>
  <si>
    <t>0x7a4b9b55</t>
  </si>
  <si>
    <t>0x7a4b9b5b</t>
  </si>
  <si>
    <t>0x7a4bbe07</t>
  </si>
  <si>
    <t>LMMGR_DATA_CONF param32 0x7A4B9DD2</t>
  </si>
  <si>
    <t>0x7a4bbe0a</t>
  </si>
  <si>
    <t>0x7a4bbe5b</t>
  </si>
  <si>
    <t>CL_DEBUG param32 2051784115(0x7A4BBDB3)</t>
  </si>
  <si>
    <t>0x7a4bbe60</t>
  </si>
  <si>
    <t>0x7a4bbe63</t>
  </si>
  <si>
    <t>0x7a4bbe6c</t>
  </si>
  <si>
    <t>0x7a4bbe73</t>
  </si>
  <si>
    <t>0x7a4bbe78</t>
  </si>
  <si>
    <t>0x7a4bbe84</t>
  </si>
  <si>
    <t>CL_NEXT_RX_TX nextTime 2051784623(0x7A4BBFAF)</t>
  </si>
  <si>
    <t>0x7a4bbfbe</t>
  </si>
  <si>
    <t>0x7a4bbfd3</t>
  </si>
  <si>
    <t>0x7a4bbfe0</t>
  </si>
  <si>
    <t>0x7a4bbff0</t>
  </si>
  <si>
    <t>0x7a4bc8c0</t>
  </si>
  <si>
    <t>0x7a4bc8c4</t>
  </si>
  <si>
    <t>0x7a4bc8c9</t>
  </si>
  <si>
    <t>0x7a4bc8ce</t>
  </si>
  <si>
    <t>0x7a4bc8d2</t>
  </si>
  <si>
    <t>LMFS_REMOVE_SCH_ENTRY ownr_Id OID_CL(0x11) sch_id 394(0x18A)</t>
  </si>
  <si>
    <t>0x7a4bc8d6</t>
  </si>
  <si>
    <t>0x7a4bc8e8</t>
  </si>
  <si>
    <t>0x7a4bc8ed</t>
  </si>
  <si>
    <t>0x7a4bc8fe</t>
  </si>
  <si>
    <t>0x7a4bc903</t>
  </si>
  <si>
    <t xml:space="preserve">CL_SEQ_CTRL TX_FALURE SeqNum 152(0x98) frag 0|70B   </t>
  </si>
  <si>
    <t>0x7a4bc909</t>
  </si>
  <si>
    <t>0x7a4bc916</t>
  </si>
  <si>
    <t>0x7a4bc919</t>
  </si>
  <si>
    <t>CL_TXDONE STS_NO_ACK(233,0xE9) CL Id 306</t>
  </si>
  <si>
    <t>0x7a4bc921</t>
  </si>
  <si>
    <t>0x7a4bc926</t>
  </si>
  <si>
    <t>0x7a4bc92a</t>
  </si>
  <si>
    <t>0x7a4bc934</t>
  </si>
  <si>
    <t>0x7a4bc940</t>
  </si>
  <si>
    <t>0x7a4bc946</t>
  </si>
  <si>
    <t>0x7a4bc951</t>
  </si>
  <si>
    <t>0x7a4bc957</t>
  </si>
  <si>
    <t>CL_END STS_NO_ACK(233,0xE9) duration 20msec</t>
  </si>
  <si>
    <t>0x7a4bce73</t>
  </si>
  <si>
    <t>0x7a4bce79</t>
  </si>
  <si>
    <t>0x7a4bce93</t>
  </si>
  <si>
    <t>0x7a4bce98</t>
  </si>
  <si>
    <t>0x7a4bcf47</t>
  </si>
  <si>
    <t>0x7a4bcf4d</t>
  </si>
  <si>
    <t>0x7a4bcfbd</t>
  </si>
  <si>
    <t>0x7a4bcfc6</t>
  </si>
  <si>
    <t>0x7a4bd047</t>
  </si>
  <si>
    <t>0x7a4bd04f</t>
  </si>
  <si>
    <t>0x7a4ece19</t>
  </si>
  <si>
    <t>0x7a4ece1e</t>
  </si>
  <si>
    <t>0x7a4ece78</t>
  </si>
  <si>
    <t>0x7a4ece7c</t>
  </si>
  <si>
    <t>0x7a4ece8a</t>
  </si>
  <si>
    <t>0x7a4ece91</t>
  </si>
  <si>
    <t>0x7a4ece96</t>
  </si>
  <si>
    <t>0x7a4ece9a</t>
  </si>
  <si>
    <t>0x7a4eceb7</t>
  </si>
  <si>
    <t>0x7a4eceba</t>
  </si>
  <si>
    <t>LMFS_ADD_SCH_ENTRY param32 0x7A4ED691</t>
  </si>
  <si>
    <t>0x7a4ececa</t>
  </si>
  <si>
    <t>0x7a4eced0</t>
  </si>
  <si>
    <t>LMFS_ADD_SCH_EXIT param32 0x00018B01</t>
  </si>
  <si>
    <t>0x7a4eced4</t>
  </si>
  <si>
    <t>0x7a4eceda</t>
  </si>
  <si>
    <t>0x7a4ecee8</t>
  </si>
  <si>
    <t>0x7a4eceed</t>
  </si>
  <si>
    <t>0x7a4ecef0</t>
  </si>
  <si>
    <t>CL_OUT_CNF STS_SUCCESS(0,0x0) CL Id 307</t>
  </si>
  <si>
    <t>0x7a4ecf04</t>
  </si>
  <si>
    <t>0x7a4ecf0e</t>
  </si>
  <si>
    <t>0x7a4ed2c6</t>
  </si>
  <si>
    <t>HSM_EVENT_SCH_START evt 0x08,arg 0x18B state LMSM_FH(0x2)--&gt;FH_WAIT_CCA(0x1)</t>
  </si>
  <si>
    <t>0x7a4ed2cb</t>
  </si>
  <si>
    <t>HSM_EVENT_SCH_START evt 0x08,arg 0x18B state LMSM_FH(0x2)--&gt;FH_DO_NOTHING(0x0)</t>
  </si>
  <si>
    <t>0x7a4ed2cf</t>
  </si>
  <si>
    <t>HSM_EVENT_SCH_START evt 0x08,arg 0x18B state LMSM_TOP(0x0)</t>
  </si>
  <si>
    <t>0x7a4ed2d6</t>
  </si>
  <si>
    <t>0x7a4ed2da</t>
  </si>
  <si>
    <t>0x7a4ed2e1</t>
  </si>
  <si>
    <t>0x7a4ed2e9</t>
  </si>
  <si>
    <t>0x7a4ed2ed</t>
  </si>
  <si>
    <t>0x7a4ed2f3</t>
  </si>
  <si>
    <t>CL_NEW CL Id 307 (0x133) duration 400msec</t>
  </si>
  <si>
    <t>0x7a4ed302</t>
  </si>
  <si>
    <t>0x7a4ed318</t>
  </si>
  <si>
    <t>CL_DEBUG param32 2051987089(0x7A4ED691)</t>
  </si>
  <si>
    <t>0x7a4ed6a2</t>
  </si>
  <si>
    <t>0x7a4ee2ad</t>
  </si>
  <si>
    <t>LMMGR_DATA_CONF param32 0x7A4ED947</t>
  </si>
  <si>
    <t>0x7a4ee2b2</t>
  </si>
  <si>
    <t>0x7a4ee300</t>
  </si>
  <si>
    <t>CL_DEBUG param32 2051990107(0x7A4EE25B)</t>
  </si>
  <si>
    <t>0x7a4ee303</t>
  </si>
  <si>
    <t>0x7a4ee307</t>
  </si>
  <si>
    <t>0x7a4ee30f</t>
  </si>
  <si>
    <t>0x7a4ee316</t>
  </si>
  <si>
    <t>0x7a4ee31c</t>
  </si>
  <si>
    <t>0x7a4ee32a</t>
  </si>
  <si>
    <t>CL_NEXT_RX_TX nextTime 2051990616(0x7A4EE458)</t>
  </si>
  <si>
    <t>0x7a4ee466</t>
  </si>
  <si>
    <t>0x7a4ee46d</t>
  </si>
  <si>
    <t>0x7a4ee47a</t>
  </si>
  <si>
    <t>0x7a4ee501</t>
  </si>
  <si>
    <t>0x7a4eea84</t>
  </si>
  <si>
    <t>0x7a4eea95</t>
  </si>
  <si>
    <t>0x7a4eea9c</t>
  </si>
  <si>
    <t>0x7a4eeae0</t>
  </si>
  <si>
    <t>0x7a4eeaef</t>
  </si>
  <si>
    <t>0x7a4eeaf4</t>
  </si>
  <si>
    <t>0x7a4eed70</t>
  </si>
  <si>
    <t>0x7a4eed7f</t>
  </si>
  <si>
    <t>0x7a4eed85</t>
  </si>
  <si>
    <t>0x7a4eed8e</t>
  </si>
  <si>
    <t>0x7a4eed98</t>
  </si>
  <si>
    <t>0x7a4eed9c</t>
  </si>
  <si>
    <t>CL_DATA_REQ STS_SUCCESS(0,0x0) CL Id 307</t>
  </si>
  <si>
    <t>0x7a4eedca</t>
  </si>
  <si>
    <t>0x7a4eedd0</t>
  </si>
  <si>
    <t>0x7a4eeeaa</t>
  </si>
  <si>
    <t>0x7a4eeeaf</t>
  </si>
  <si>
    <t>0x7a4eef0b</t>
  </si>
  <si>
    <t>0x7a4eef0f</t>
  </si>
  <si>
    <t>0x7a4eef19</t>
  </si>
  <si>
    <t>0x7a4eef24</t>
  </si>
  <si>
    <t>0x7a4eef29</t>
  </si>
  <si>
    <t>0x7a4eef2e</t>
  </si>
  <si>
    <t>0x7a4ef02a</t>
  </si>
  <si>
    <t>0x7a4ef043</t>
  </si>
  <si>
    <t>CL_DEBUG param32 2051993578(0x7A4EEFEA)</t>
  </si>
  <si>
    <t>0x7a4ef047</t>
  </si>
  <si>
    <t>CL_NEXT_RX_TX nextTime 2051994578(0x7A4EF3D2)</t>
  </si>
  <si>
    <t>0x7a4ef04b</t>
  </si>
  <si>
    <t>0x7a4ef04e</t>
  </si>
  <si>
    <t>0x7a4ef060</t>
  </si>
  <si>
    <t>0x7a4ef076</t>
  </si>
  <si>
    <t>0x7a4ef080</t>
  </si>
  <si>
    <t>0x7a4ef087</t>
  </si>
  <si>
    <t>0x7a4ef098</t>
  </si>
  <si>
    <t>0x7a4ef0c1</t>
  </si>
  <si>
    <t>0x7a4ef0c8</t>
  </si>
  <si>
    <t>CL_DEBUG param32 2051994578(0x7A4EF3D2)</t>
  </si>
  <si>
    <t>0x7a4ef3e4</t>
  </si>
  <si>
    <t>0x7a4ef40d</t>
  </si>
  <si>
    <t>0x7a4ef413</t>
  </si>
  <si>
    <t>0x7a4f16bf</t>
  </si>
  <si>
    <t>LMMGR_DATA_CONF param32 0x7A4EF68C</t>
  </si>
  <si>
    <t>0x7a4f16c2</t>
  </si>
  <si>
    <t>0x7a4f1713</t>
  </si>
  <si>
    <t>CL_DEBUG param32 2052003435(0x7A4F166B)</t>
  </si>
  <si>
    <t>0x7a4f1717</t>
  </si>
  <si>
    <t>0x7a4f171a</t>
  </si>
  <si>
    <t>0x7a4f1722</t>
  </si>
  <si>
    <t>0x7a4f1729</t>
  </si>
  <si>
    <t>0x7a4f1730</t>
  </si>
  <si>
    <t>0x7a4f173c</t>
  </si>
  <si>
    <t>CL_NEXT_RX_TX nextTime 2052003943(0x7A4F1867)</t>
  </si>
  <si>
    <t>0x7a4f1876</t>
  </si>
  <si>
    <t>0x7a4f187c</t>
  </si>
  <si>
    <t>0x7a4f188a</t>
  </si>
  <si>
    <t>0x7a4f1899</t>
  </si>
  <si>
    <t>0x7a4f1e8c</t>
  </si>
  <si>
    <t>0x7a4f1e9f</t>
  </si>
  <si>
    <t>0x7a4f1ea4</t>
  </si>
  <si>
    <t>0x7a4f1ee7</t>
  </si>
  <si>
    <t>0x7a4f1ef7</t>
  </si>
  <si>
    <t>0x7a4f1efc</t>
  </si>
  <si>
    <t>0x7a4f2177</t>
  </si>
  <si>
    <t>0x7a4f2187</t>
  </si>
  <si>
    <t>0x7a4f218e</t>
  </si>
  <si>
    <t>0x7a4f2193</t>
  </si>
  <si>
    <t xml:space="preserve">CL_SEQ_CTRL TX_SUCCESS SeqNum 152(0x98) frag 0|70B  retry </t>
  </si>
  <si>
    <t>0x7a4f2198</t>
  </si>
  <si>
    <t>0x7a4f21a3</t>
  </si>
  <si>
    <t>0x7a4f21a7</t>
  </si>
  <si>
    <t>CL_TXDONE STS_SUCCESS(0,0x0) CL Id 307</t>
  </si>
  <si>
    <t>0x7a4f21ab</t>
  </si>
  <si>
    <t>0x7a4f21b1</t>
  </si>
  <si>
    <t>0x7a4f21d1</t>
  </si>
  <si>
    <t>0x7a4f21d5</t>
  </si>
  <si>
    <t>0x7a4f21ef</t>
  </si>
  <si>
    <t>0x7a4f21f4</t>
  </si>
  <si>
    <t>0x7a4f22ee</t>
  </si>
  <si>
    <t>0x7a4f22f4</t>
  </si>
  <si>
    <t>0x7a4f24ad</t>
  </si>
  <si>
    <t>0x7a4f24b3</t>
  </si>
  <si>
    <t>0x7a4f24d3</t>
  </si>
  <si>
    <t>0x7a4f24eb</t>
  </si>
  <si>
    <t>CL_DEBUG param32 2052007056(0x7A4F2490)</t>
  </si>
  <si>
    <t>0x7a4f24f0</t>
  </si>
  <si>
    <t>CL_NEXT_RX_TX nextTime 2052008056(0x7A4F2878)</t>
  </si>
  <si>
    <t>0x7a4f24f4</t>
  </si>
  <si>
    <t>0x7a4f24f8</t>
  </si>
  <si>
    <t>0x7a4f2501</t>
  </si>
  <si>
    <t>0x7a4f250c</t>
  </si>
  <si>
    <t>0x7a4f2511</t>
  </si>
  <si>
    <t>0x7a4f251c</t>
  </si>
  <si>
    <t>0x7a4f2532</t>
  </si>
  <si>
    <t>0x7a4f253c</t>
  </si>
  <si>
    <t>0x7a4f254c</t>
  </si>
  <si>
    <t>0x7a4f2551</t>
  </si>
  <si>
    <t>0x7a4f2558</t>
  </si>
  <si>
    <t>0x7a4f255c</t>
  </si>
  <si>
    <t>LMFS_REMOVE_SCH_ENTRY ownr_Id OID_CL(0x11) sch_id 395(0x18B)</t>
  </si>
  <si>
    <t>0x7a4f2560</t>
  </si>
  <si>
    <t>0x7a4f2570</t>
  </si>
  <si>
    <t>0x7a4f2575</t>
  </si>
  <si>
    <t>0x7a4f2586</t>
  </si>
  <si>
    <t>0x7a4f258c</t>
  </si>
  <si>
    <t>0x7a4f2592</t>
  </si>
  <si>
    <t>0x7a4f259c</t>
  </si>
  <si>
    <t>0x7a4f25a8</t>
  </si>
  <si>
    <t>0x7a4f25ad</t>
  </si>
  <si>
    <t>0x7a4f25b9</t>
  </si>
  <si>
    <t>0x7a4f25bc</t>
  </si>
  <si>
    <t>CL_END STS_SUCCESS(0,0x0) duration 21msec</t>
  </si>
  <si>
    <t>0x7a4f2ad9</t>
  </si>
  <si>
    <t>0x7a4f2adf</t>
  </si>
  <si>
    <t>0x7a4f2aee</t>
  </si>
  <si>
    <t>0x7a4f2af4</t>
  </si>
  <si>
    <t>0x7a4f2b93</t>
  </si>
  <si>
    <t>0x7a4f2c73</t>
  </si>
  <si>
    <t>0x7a4f2c77</t>
  </si>
  <si>
    <t>0x7a4f2c98</t>
  </si>
  <si>
    <t>0x7a4f2cab</t>
  </si>
  <si>
    <t>0x7a4f2d01</t>
  </si>
  <si>
    <t>0x7a4f2d09</t>
  </si>
  <si>
    <t>0x7a4f2d6b</t>
  </si>
  <si>
    <t>0x7a4f2d71</t>
  </si>
  <si>
    <t>0x7a4fece1</t>
  </si>
  <si>
    <t>0x7a4fece7</t>
  </si>
  <si>
    <t>0x7a4fed14</t>
  </si>
  <si>
    <t>0x7a4fed19</t>
  </si>
  <si>
    <t>0x7a4fed26</t>
  </si>
  <si>
    <t>0x7a4fed31</t>
  </si>
  <si>
    <t>0x7a4fed49</t>
  </si>
  <si>
    <t>0x7a4fed68</t>
  </si>
  <si>
    <t>0x7a4fed6e</t>
  </si>
  <si>
    <t>BUFMGR_RELEASE block_ptr 0x8BEC2FF8</t>
  </si>
  <si>
    <t>0x7a636b52</t>
  </si>
  <si>
    <t>0x7a636b6f</t>
  </si>
  <si>
    <t>0x7a636b75</t>
  </si>
  <si>
    <t>0x7a63701c</t>
  </si>
  <si>
    <t>0x7a637022</t>
  </si>
  <si>
    <t>0x7a637047</t>
  </si>
  <si>
    <t>0x7a63704c</t>
  </si>
  <si>
    <t>0x7a637058</t>
  </si>
  <si>
    <t>0x7a637061</t>
  </si>
  <si>
    <t>0x7a669c3d</t>
  </si>
  <si>
    <t>HSM_EVENT_SCH_START evt 0x08,arg 0x15F state LMSM_FH(0x2)--&gt;FH_WAIT_CCA(0x1)</t>
  </si>
  <si>
    <t>0x7a669c41</t>
  </si>
  <si>
    <t>HSM_EVENT_SCH_START evt 0x08,arg 0x15F state LMSM_FH(0x2)--&gt;FH_DO_NOTHING(0x0)</t>
  </si>
  <si>
    <t>0x7a669c46</t>
  </si>
  <si>
    <t>HSM_EVENT_SCH_START evt 0x08,arg 0x15F state LMSM_TOP(0x0)</t>
  </si>
  <si>
    <t>0x7a669c4c</t>
  </si>
  <si>
    <t>0x7a669c51</t>
  </si>
  <si>
    <t>0x7a669c57</t>
  </si>
  <si>
    <t>HSM_EVENT_ENTRY evt 0x00,arg 0x9580 state LMSM_TXB(0x4)</t>
  </si>
  <si>
    <t>0x7a669c5e</t>
  </si>
  <si>
    <t>0x7a669c64</t>
  </si>
  <si>
    <t>0x7a66abd5</t>
  </si>
  <si>
    <t>LMMGR_DATA_CONF param32 0x7A66A2C0</t>
  </si>
  <si>
    <t>0x7a66abd8</t>
  </si>
  <si>
    <t>0x7a66ac2d</t>
  </si>
  <si>
    <t>0x7a66ac33</t>
  </si>
  <si>
    <t>0x7a66ac37</t>
  </si>
  <si>
    <t>LMFS_REMOVE_SCH_ENTRY ownr_Id OID_TXBCON(0xC) sch_id 351(0x15F)</t>
  </si>
  <si>
    <t>0x7a66ac3b</t>
  </si>
  <si>
    <t>0x7a66ac56</t>
  </si>
  <si>
    <t>HSM_EVENT_EXIT evt 0x03,arg 0x4944 state LMSM_TXB(0x4)</t>
  </si>
  <si>
    <t>0x7a66ac5c</t>
  </si>
  <si>
    <t>0x7a66ae3a</t>
  </si>
  <si>
    <t>0x7a66ae3e</t>
  </si>
  <si>
    <t>LMFS_ADD_SCH_ENTRY param32 0x818DAE09</t>
  </si>
  <si>
    <t>0x7a66ae5c</t>
  </si>
  <si>
    <t>LMFS_ADD_SCH_EXIT param32 0x0726FBCF</t>
  </si>
  <si>
    <t>0x7a66ae60</t>
  </si>
  <si>
    <t>LMFS_ADD_SCH_EXIT param32 0x00018C01</t>
  </si>
  <si>
    <t>0x7a66ae66</t>
  </si>
  <si>
    <t>0x7a66ae6b</t>
  </si>
  <si>
    <t>0x7a66ae70</t>
  </si>
  <si>
    <t>0x7a66ae76</t>
  </si>
  <si>
    <t>HSM_EVENT_ENTRY evt 0x00,arg 0x95A0 state LMSM_TOP(0x0)</t>
  </si>
  <si>
    <t>0x7a66ae7c</t>
  </si>
  <si>
    <t>HSM_EVENT_ENTRY evt 0x00,arg 0x95A0 state LMSM_FH(0x2)--&gt;FH_DO_NOTHING(0x0)</t>
  </si>
  <si>
    <t>0x7a66ae8c</t>
  </si>
  <si>
    <t>0x7a66ae91</t>
  </si>
  <si>
    <t>HSM_EVENT_ENTRY evt 0x00,arg 0x95A0 state LMSM_FH(0x2)--&gt;FH_WAIT_CCA(0x1)</t>
  </si>
  <si>
    <t>0x7a66af3e</t>
  </si>
  <si>
    <t>0x7a66af44</t>
  </si>
  <si>
    <t>BUFMGR_RELEASE block_ptr 0x8B4425B4</t>
  </si>
  <si>
    <t>0x7ab164be</t>
  </si>
  <si>
    <t>0x7ab164c3</t>
  </si>
  <si>
    <t>0x7ab164e9</t>
  </si>
  <si>
    <t>0x7ab164ef</t>
  </si>
  <si>
    <t>0x7ab164fc</t>
  </si>
  <si>
    <t>0x7ab16503</t>
  </si>
  <si>
    <t>0x7ab1650c</t>
  </si>
  <si>
    <t>0x7ab1650f</t>
  </si>
  <si>
    <t>LMFS_ADD_SCH_ENTRY param32 0x7B249B88</t>
  </si>
  <si>
    <t>0x7ab1651f</t>
  </si>
  <si>
    <t>LMFS_ADD_SCH_EXIT param32 0x00733289</t>
  </si>
  <si>
    <t>0x7ab16523</t>
  </si>
  <si>
    <t>LMFS_ADD_SCH_EXIT param32 0x00018D01</t>
  </si>
  <si>
    <t>0x7ab1652b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</si>
</sst>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1"/>
      <name val="Arial Unicode MS"/>
      <family val="2"/>
    </font>
    <font>
      <sz val="11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BBBBBB"/>
      <name val="Consolas"/>
      <family val="3"/>
    </font>
    <font>
      <sz val="11"/>
      <color rgb="FF98C37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6" fillId="0" borderId="0" xfId="0" applyNumberFormat="1" applyFont="1" applyAlignment="1">
      <alignment vertical="center"/>
    </xf>
    <xf numFmtId="0" fontId="7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/>
    <xf numFmtId="0" fontId="8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3" borderId="1" xfId="0" applyFill="1" applyBorder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theme="9" tint="-0.24994659260841701"/>
      </font>
      <fill>
        <patternFill>
          <bgColor theme="9" tint="0.79998168889431442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numFmt numFmtId="0" formatCode="General"/>
    </dxf>
    <dxf>
      <numFmt numFmtId="1" formatCode="0"/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color theme="4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E8D9F3"/>
        </patternFill>
      </fill>
      <border>
        <vertical/>
        <horizontal/>
      </border>
    </dxf>
    <dxf>
      <font>
        <color rgb="FFFF00FF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/>
        <i val="0"/>
        <color rgb="FFC00000"/>
      </font>
      <fill>
        <patternFill>
          <bgColor theme="9" tint="0.59996337778862885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u val="none"/>
        <color rgb="FF006100"/>
      </font>
      <fill>
        <patternFill>
          <bgColor rgb="FFC6EFCE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color rgb="FF9C0006"/>
      </font>
      <fill>
        <patternFill>
          <bgColor theme="8" tint="0.79998168889431442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5" tint="-0.499984740745262"/>
      </font>
    </dxf>
    <dxf>
      <font>
        <b/>
        <i val="0"/>
        <color rgb="FF00B05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7"/>
      </font>
      <fill>
        <patternFill>
          <bgColor rgb="FFC00000"/>
        </patternFill>
      </fill>
    </dxf>
    <dxf>
      <font>
        <color theme="4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E8D9F3"/>
        </patternFill>
      </fill>
      <border>
        <vertical/>
        <horizontal/>
      </border>
    </dxf>
    <dxf>
      <font>
        <color rgb="FFFF00FF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/>
        <i val="0"/>
        <color rgb="FFC00000"/>
      </font>
      <fill>
        <patternFill>
          <bgColor theme="9" tint="0.59996337778862885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u val="none"/>
        <color rgb="FF006100"/>
      </font>
      <fill>
        <patternFill>
          <bgColor rgb="FFC6EFCE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color rgb="FF9C0006"/>
      </font>
      <fill>
        <patternFill>
          <bgColor theme="8" tint="0.79998168889431442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5" tint="-0.499984740745262"/>
      </font>
    </dxf>
    <dxf>
      <font>
        <b/>
        <i val="0"/>
        <color rgb="FF00B05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7"/>
      </font>
      <fill>
        <patternFill>
          <bgColor rgb="FFC00000"/>
        </patternFill>
      </fill>
    </dxf>
    <dxf>
      <font>
        <color theme="4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E8D9F3"/>
        </patternFill>
      </fill>
      <border>
        <vertical/>
        <horizontal/>
      </border>
    </dxf>
    <dxf>
      <font>
        <color rgb="FFFF00FF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/>
        <i val="0"/>
        <color rgb="FFC00000"/>
      </font>
      <fill>
        <patternFill>
          <bgColor theme="9" tint="0.59996337778862885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u val="none"/>
        <color rgb="FF006100"/>
      </font>
      <fill>
        <patternFill>
          <bgColor rgb="FFC6EFCE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color rgb="FF9C0006"/>
      </font>
      <fill>
        <patternFill>
          <bgColor theme="8" tint="0.79998168889431442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5" tint="-0.499984740745262"/>
      </font>
    </dxf>
    <dxf>
      <font>
        <b/>
        <i val="0"/>
        <color rgb="FF00B050"/>
      </font>
    </dxf>
    <dxf>
      <numFmt numFmtId="0" formatCode="General"/>
      <alignment horizontal="general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color theme="4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E8D9F3"/>
        </patternFill>
      </fill>
      <border>
        <vertical/>
        <horizontal/>
      </border>
    </dxf>
    <dxf>
      <font>
        <color rgb="FFFF00FF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/>
        <i val="0"/>
        <color rgb="FFC00000"/>
      </font>
      <fill>
        <patternFill>
          <bgColor theme="9" tint="0.59996337778862885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u val="none"/>
        <color rgb="FF006100"/>
      </font>
      <fill>
        <patternFill>
          <bgColor rgb="FFC6EFCE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color rgb="FF9C0006"/>
      </font>
      <fill>
        <patternFill>
          <bgColor theme="8" tint="0.79998168889431442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5" tint="-0.499984740745262"/>
      </font>
    </dxf>
    <dxf>
      <font>
        <b/>
        <i val="0"/>
        <color rgb="FF00B050"/>
      </font>
    </dxf>
    <dxf>
      <font>
        <color rgb="FFFF0000"/>
      </font>
      <fill>
        <patternFill patternType="none">
          <bgColor auto="1"/>
        </patternFill>
      </fill>
    </dxf>
    <dxf>
      <font>
        <color theme="4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E8D9F3"/>
        </patternFill>
      </fill>
      <border>
        <vertical/>
        <horizontal/>
      </border>
    </dxf>
    <dxf>
      <font>
        <color rgb="FFFF00FF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/>
        <i val="0"/>
        <color rgb="FFC00000"/>
      </font>
      <fill>
        <patternFill>
          <bgColor theme="9" tint="0.59996337778862885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u val="none"/>
        <color rgb="FF006100"/>
      </font>
      <fill>
        <patternFill>
          <bgColor rgb="FFC6EFCE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color rgb="FF9C0006"/>
      </font>
      <fill>
        <patternFill>
          <bgColor theme="8" tint="0.79998168889431442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5" tint="-0.499984740745262"/>
      </font>
    </dxf>
    <dxf>
      <font>
        <b/>
        <i val="0"/>
        <color rgb="FF00B05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7"/>
      </font>
      <fill>
        <patternFill>
          <bgColor rgb="FFC00000"/>
        </patternFill>
      </fill>
    </dxf>
    <dxf>
      <font>
        <color theme="4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E8D9F3"/>
        </patternFill>
      </fill>
      <border>
        <vertical/>
        <horizontal/>
      </border>
    </dxf>
    <dxf>
      <font>
        <color rgb="FFFF00FF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/>
        <i val="0"/>
        <color rgb="FFC00000"/>
      </font>
      <fill>
        <patternFill>
          <bgColor theme="9" tint="0.59996337778862885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u val="none"/>
        <color rgb="FF006100"/>
      </font>
      <fill>
        <patternFill>
          <bgColor rgb="FFC6EFCE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color rgb="FF9C0006"/>
      </font>
      <fill>
        <patternFill>
          <bgColor theme="8" tint="0.79998168889431442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5" tint="-0.499984740745262"/>
      </font>
    </dxf>
    <dxf>
      <font>
        <b/>
        <i val="0"/>
        <color rgb="FF00B050"/>
      </font>
    </dxf>
    <dxf>
      <font>
        <color theme="5" tint="-0.24994659260841701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00FF"/>
      <color rgb="FFE8D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pivotCacheDefinition" Target="pivotCache/pivotCacheDefinition9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pivotCacheDefinition" Target="pivotCache/pivotCacheDefinition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19" Type="http://schemas.openxmlformats.org/officeDocument/2006/relationships/pivotCacheDefinition" Target="pivotCache/pivotCacheDefinition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numLit>
          </c:cat>
          <c:val>
            <c:numLit>
              <c:formatCode>General</c:formatCode>
              <c:ptCount val="18"/>
              <c:pt idx="0">
                <c:v>2</c:v>
              </c:pt>
              <c:pt idx="1">
                <c:v>3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2</c:v>
              </c:pt>
              <c:pt idx="6">
                <c:v>1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154</c:v>
              </c:pt>
            </c:numLit>
          </c:val>
          <c:extLst>
            <c:ext xmlns:c16="http://schemas.microsoft.com/office/drawing/2014/chart" uri="{C3380CC4-5D6E-409C-BE32-E72D297353CC}">
              <c16:uniqueId val="{00000000-9B99-47F5-8EF1-99812A698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960344"/>
        <c:axId val="398968216"/>
      </c:barChart>
      <c:catAx>
        <c:axId val="39896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68216"/>
        <c:crosses val="autoZero"/>
        <c:auto val="1"/>
        <c:lblAlgn val="ctr"/>
        <c:lblOffset val="100"/>
        <c:noMultiLvlLbl val="0"/>
      </c:catAx>
      <c:valAx>
        <c:axId val="39896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6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</c:num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3</c:v>
              </c:pt>
              <c:pt idx="6">
                <c:v>2</c:v>
              </c:pt>
              <c:pt idx="7">
                <c:v>165</c:v>
              </c:pt>
            </c:numLit>
          </c:val>
          <c:extLst>
            <c:ext xmlns:c16="http://schemas.microsoft.com/office/drawing/2014/chart" uri="{C3380CC4-5D6E-409C-BE32-E72D297353CC}">
              <c16:uniqueId val="{00000000-3F77-4632-87C7-319EF158E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972480"/>
        <c:axId val="398978384"/>
      </c:barChart>
      <c:catAx>
        <c:axId val="39897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78384"/>
        <c:crosses val="autoZero"/>
        <c:auto val="1"/>
        <c:lblAlgn val="ctr"/>
        <c:lblOffset val="100"/>
        <c:noMultiLvlLbl val="0"/>
      </c:catAx>
      <c:valAx>
        <c:axId val="3989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7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Lit>
              <c:formatCode>General</c:formatCode>
              <c:ptCount val="10"/>
              <c:pt idx="0">
                <c:v>1</c:v>
              </c:pt>
              <c:pt idx="1">
                <c:v>3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6</c:v>
              </c:pt>
              <c:pt idx="6">
                <c:v>1</c:v>
              </c:pt>
              <c:pt idx="7">
                <c:v>1</c:v>
              </c:pt>
              <c:pt idx="8">
                <c:v>2</c:v>
              </c:pt>
              <c:pt idx="9">
                <c:v>159</c:v>
              </c:pt>
            </c:numLit>
          </c:val>
          <c:extLst>
            <c:ext xmlns:c16="http://schemas.microsoft.com/office/drawing/2014/chart" uri="{C3380CC4-5D6E-409C-BE32-E72D297353CC}">
              <c16:uniqueId val="{00000000-AE3B-4B86-8088-1A140F99B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001672"/>
        <c:axId val="399007248"/>
      </c:barChart>
      <c:catAx>
        <c:axId val="399001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07248"/>
        <c:crosses val="autoZero"/>
        <c:auto val="1"/>
        <c:lblAlgn val="ctr"/>
        <c:lblOffset val="100"/>
        <c:noMultiLvlLbl val="0"/>
      </c:catAx>
      <c:valAx>
        <c:axId val="39900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01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[decodedHexTracing.xlsx]fast-Link!PivotTable1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RTT CL</a:t>
            </a:r>
            <a:r>
              <a:rPr lang="en-US" baseline="0"/>
              <a:t> DataGet REQ/CNF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'fast-Link'!$P$1</c:f>
              <c:strCache>
                <c:ptCount val="1"/>
                <c:pt idx="0">
                  <c:v>Count of data req to resp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'fast-Link'!$O$2:$O$53</c:f>
              <c:strCache>
                <c:ptCount val="51"/>
                <c:pt idx="0">
                  <c:v>333</c:v>
                </c:pt>
                <c:pt idx="1">
                  <c:v>337</c:v>
                </c:pt>
                <c:pt idx="2">
                  <c:v>371</c:v>
                </c:pt>
                <c:pt idx="3">
                  <c:v>373</c:v>
                </c:pt>
                <c:pt idx="4">
                  <c:v>376</c:v>
                </c:pt>
                <c:pt idx="5">
                  <c:v>380</c:v>
                </c:pt>
                <c:pt idx="6">
                  <c:v>386</c:v>
                </c:pt>
                <c:pt idx="7">
                  <c:v>387</c:v>
                </c:pt>
                <c:pt idx="8">
                  <c:v>388</c:v>
                </c:pt>
                <c:pt idx="9">
                  <c:v>393</c:v>
                </c:pt>
                <c:pt idx="10">
                  <c:v>397</c:v>
                </c:pt>
                <c:pt idx="11">
                  <c:v>399</c:v>
                </c:pt>
                <c:pt idx="12">
                  <c:v>400</c:v>
                </c:pt>
                <c:pt idx="13">
                  <c:v>401</c:v>
                </c:pt>
                <c:pt idx="14">
                  <c:v>402</c:v>
                </c:pt>
                <c:pt idx="15">
                  <c:v>415</c:v>
                </c:pt>
                <c:pt idx="16">
                  <c:v>429</c:v>
                </c:pt>
                <c:pt idx="17">
                  <c:v>445</c:v>
                </c:pt>
                <c:pt idx="18">
                  <c:v>465</c:v>
                </c:pt>
                <c:pt idx="19">
                  <c:v>466</c:v>
                </c:pt>
                <c:pt idx="20">
                  <c:v>488</c:v>
                </c:pt>
                <c:pt idx="21">
                  <c:v>494</c:v>
                </c:pt>
                <c:pt idx="22">
                  <c:v>495</c:v>
                </c:pt>
                <c:pt idx="23">
                  <c:v>499</c:v>
                </c:pt>
                <c:pt idx="24">
                  <c:v>512</c:v>
                </c:pt>
                <c:pt idx="25">
                  <c:v>760</c:v>
                </c:pt>
                <c:pt idx="26">
                  <c:v>772</c:v>
                </c:pt>
                <c:pt idx="27">
                  <c:v>808</c:v>
                </c:pt>
                <c:pt idx="28">
                  <c:v>815</c:v>
                </c:pt>
                <c:pt idx="29">
                  <c:v>822</c:v>
                </c:pt>
                <c:pt idx="30">
                  <c:v>838</c:v>
                </c:pt>
                <c:pt idx="31">
                  <c:v>839</c:v>
                </c:pt>
                <c:pt idx="32">
                  <c:v>840</c:v>
                </c:pt>
                <c:pt idx="33">
                  <c:v>1005</c:v>
                </c:pt>
                <c:pt idx="34">
                  <c:v>1177</c:v>
                </c:pt>
                <c:pt idx="35">
                  <c:v>1425</c:v>
                </c:pt>
                <c:pt idx="36">
                  <c:v>1426</c:v>
                </c:pt>
                <c:pt idx="37">
                  <c:v>1427</c:v>
                </c:pt>
                <c:pt idx="38">
                  <c:v>1428</c:v>
                </c:pt>
                <c:pt idx="39">
                  <c:v>1429</c:v>
                </c:pt>
                <c:pt idx="40">
                  <c:v>1430</c:v>
                </c:pt>
                <c:pt idx="41">
                  <c:v>1565</c:v>
                </c:pt>
                <c:pt idx="42">
                  <c:v>2124</c:v>
                </c:pt>
                <c:pt idx="43">
                  <c:v>2129</c:v>
                </c:pt>
                <c:pt idx="44">
                  <c:v>2653</c:v>
                </c:pt>
                <c:pt idx="45">
                  <c:v>2655</c:v>
                </c:pt>
                <c:pt idx="46">
                  <c:v>2664</c:v>
                </c:pt>
                <c:pt idx="47">
                  <c:v>2718</c:v>
                </c:pt>
                <c:pt idx="48">
                  <c:v>2764</c:v>
                </c:pt>
                <c:pt idx="49">
                  <c:v>10103</c:v>
                </c:pt>
                <c:pt idx="50">
                  <c:v>(blank)</c:v>
                </c:pt>
              </c:strCache>
            </c:strRef>
          </c:cat>
          <c:val>
            <c:numRef>
              <c:f>'fast-Link'!$P$2:$P$53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B-4150-9210-37F26BC69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628486552"/>
        <c:axId val="628488192"/>
      </c:barChart>
      <c:lineChart>
        <c:grouping val="standard"/>
        <c:varyColors val="0"/>
        <c:ser>
          <c:idx val="1"/>
          <c:order val="1"/>
          <c:tx>
            <c:strRef>
              <c:f>'fast-Link'!$Q$1</c:f>
              <c:strCache>
                <c:ptCount val="1"/>
                <c:pt idx="0">
                  <c:v>CDF data req to resp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'fast-Link'!$O$2:$O$53</c:f>
              <c:strCache>
                <c:ptCount val="51"/>
                <c:pt idx="0">
                  <c:v>333</c:v>
                </c:pt>
                <c:pt idx="1">
                  <c:v>337</c:v>
                </c:pt>
                <c:pt idx="2">
                  <c:v>371</c:v>
                </c:pt>
                <c:pt idx="3">
                  <c:v>373</c:v>
                </c:pt>
                <c:pt idx="4">
                  <c:v>376</c:v>
                </c:pt>
                <c:pt idx="5">
                  <c:v>380</c:v>
                </c:pt>
                <c:pt idx="6">
                  <c:v>386</c:v>
                </c:pt>
                <c:pt idx="7">
                  <c:v>387</c:v>
                </c:pt>
                <c:pt idx="8">
                  <c:v>388</c:v>
                </c:pt>
                <c:pt idx="9">
                  <c:v>393</c:v>
                </c:pt>
                <c:pt idx="10">
                  <c:v>397</c:v>
                </c:pt>
                <c:pt idx="11">
                  <c:v>399</c:v>
                </c:pt>
                <c:pt idx="12">
                  <c:v>400</c:v>
                </c:pt>
                <c:pt idx="13">
                  <c:v>401</c:v>
                </c:pt>
                <c:pt idx="14">
                  <c:v>402</c:v>
                </c:pt>
                <c:pt idx="15">
                  <c:v>415</c:v>
                </c:pt>
                <c:pt idx="16">
                  <c:v>429</c:v>
                </c:pt>
                <c:pt idx="17">
                  <c:v>445</c:v>
                </c:pt>
                <c:pt idx="18">
                  <c:v>465</c:v>
                </c:pt>
                <c:pt idx="19">
                  <c:v>466</c:v>
                </c:pt>
                <c:pt idx="20">
                  <c:v>488</c:v>
                </c:pt>
                <c:pt idx="21">
                  <c:v>494</c:v>
                </c:pt>
                <c:pt idx="22">
                  <c:v>495</c:v>
                </c:pt>
                <c:pt idx="23">
                  <c:v>499</c:v>
                </c:pt>
                <c:pt idx="24">
                  <c:v>512</c:v>
                </c:pt>
                <c:pt idx="25">
                  <c:v>760</c:v>
                </c:pt>
                <c:pt idx="26">
                  <c:v>772</c:v>
                </c:pt>
                <c:pt idx="27">
                  <c:v>808</c:v>
                </c:pt>
                <c:pt idx="28">
                  <c:v>815</c:v>
                </c:pt>
                <c:pt idx="29">
                  <c:v>822</c:v>
                </c:pt>
                <c:pt idx="30">
                  <c:v>838</c:v>
                </c:pt>
                <c:pt idx="31">
                  <c:v>839</c:v>
                </c:pt>
                <c:pt idx="32">
                  <c:v>840</c:v>
                </c:pt>
                <c:pt idx="33">
                  <c:v>1005</c:v>
                </c:pt>
                <c:pt idx="34">
                  <c:v>1177</c:v>
                </c:pt>
                <c:pt idx="35">
                  <c:v>1425</c:v>
                </c:pt>
                <c:pt idx="36">
                  <c:v>1426</c:v>
                </c:pt>
                <c:pt idx="37">
                  <c:v>1427</c:v>
                </c:pt>
                <c:pt idx="38">
                  <c:v>1428</c:v>
                </c:pt>
                <c:pt idx="39">
                  <c:v>1429</c:v>
                </c:pt>
                <c:pt idx="40">
                  <c:v>1430</c:v>
                </c:pt>
                <c:pt idx="41">
                  <c:v>1565</c:v>
                </c:pt>
                <c:pt idx="42">
                  <c:v>2124</c:v>
                </c:pt>
                <c:pt idx="43">
                  <c:v>2129</c:v>
                </c:pt>
                <c:pt idx="44">
                  <c:v>2653</c:v>
                </c:pt>
                <c:pt idx="45">
                  <c:v>2655</c:v>
                </c:pt>
                <c:pt idx="46">
                  <c:v>2664</c:v>
                </c:pt>
                <c:pt idx="47">
                  <c:v>2718</c:v>
                </c:pt>
                <c:pt idx="48">
                  <c:v>2764</c:v>
                </c:pt>
                <c:pt idx="49">
                  <c:v>10103</c:v>
                </c:pt>
                <c:pt idx="50">
                  <c:v>(blank)</c:v>
                </c:pt>
              </c:strCache>
            </c:strRef>
          </c:cat>
          <c:val>
            <c:numRef>
              <c:f>'fast-Link'!$Q$2:$Q$53</c:f>
              <c:numCache>
                <c:formatCode>0.00%</c:formatCode>
                <c:ptCount val="51"/>
                <c:pt idx="0">
                  <c:v>1.7543859649122806E-2</c:v>
                </c:pt>
                <c:pt idx="1">
                  <c:v>3.5087719298245612E-2</c:v>
                </c:pt>
                <c:pt idx="2">
                  <c:v>5.2631578947368418E-2</c:v>
                </c:pt>
                <c:pt idx="3">
                  <c:v>7.0175438596491224E-2</c:v>
                </c:pt>
                <c:pt idx="4">
                  <c:v>8.771929824561403E-2</c:v>
                </c:pt>
                <c:pt idx="5">
                  <c:v>0.10526315789473684</c:v>
                </c:pt>
                <c:pt idx="6">
                  <c:v>0.12280701754385964</c:v>
                </c:pt>
                <c:pt idx="7">
                  <c:v>0.14035087719298245</c:v>
                </c:pt>
                <c:pt idx="8">
                  <c:v>0.15789473684210525</c:v>
                </c:pt>
                <c:pt idx="9">
                  <c:v>0.17543859649122806</c:v>
                </c:pt>
                <c:pt idx="10">
                  <c:v>0.21052631578947367</c:v>
                </c:pt>
                <c:pt idx="11">
                  <c:v>0.22807017543859648</c:v>
                </c:pt>
                <c:pt idx="12">
                  <c:v>0.24561403508771928</c:v>
                </c:pt>
                <c:pt idx="13">
                  <c:v>0.2807017543859649</c:v>
                </c:pt>
                <c:pt idx="14">
                  <c:v>0.2982456140350877</c:v>
                </c:pt>
                <c:pt idx="15">
                  <c:v>0.31578947368421051</c:v>
                </c:pt>
                <c:pt idx="16">
                  <c:v>0.33333333333333331</c:v>
                </c:pt>
                <c:pt idx="17">
                  <c:v>0.35087719298245612</c:v>
                </c:pt>
                <c:pt idx="18">
                  <c:v>0.36842105263157893</c:v>
                </c:pt>
                <c:pt idx="19">
                  <c:v>0.38596491228070173</c:v>
                </c:pt>
                <c:pt idx="20">
                  <c:v>0.40350877192982454</c:v>
                </c:pt>
                <c:pt idx="21">
                  <c:v>0.42105263157894735</c:v>
                </c:pt>
                <c:pt idx="22">
                  <c:v>0.43859649122807015</c:v>
                </c:pt>
                <c:pt idx="23">
                  <c:v>0.45614035087719296</c:v>
                </c:pt>
                <c:pt idx="24">
                  <c:v>0.47368421052631576</c:v>
                </c:pt>
                <c:pt idx="25">
                  <c:v>0.49122807017543857</c:v>
                </c:pt>
                <c:pt idx="26">
                  <c:v>0.50877192982456143</c:v>
                </c:pt>
                <c:pt idx="27">
                  <c:v>0.52631578947368418</c:v>
                </c:pt>
                <c:pt idx="28">
                  <c:v>0.54385964912280704</c:v>
                </c:pt>
                <c:pt idx="29">
                  <c:v>0.56140350877192979</c:v>
                </c:pt>
                <c:pt idx="30">
                  <c:v>0.57894736842105265</c:v>
                </c:pt>
                <c:pt idx="31">
                  <c:v>0.59649122807017541</c:v>
                </c:pt>
                <c:pt idx="32">
                  <c:v>0.61403508771929827</c:v>
                </c:pt>
                <c:pt idx="33">
                  <c:v>0.63157894736842102</c:v>
                </c:pt>
                <c:pt idx="34">
                  <c:v>0.64912280701754388</c:v>
                </c:pt>
                <c:pt idx="35">
                  <c:v>0.68421052631578949</c:v>
                </c:pt>
                <c:pt idx="36">
                  <c:v>0.7192982456140351</c:v>
                </c:pt>
                <c:pt idx="37">
                  <c:v>0.73684210526315785</c:v>
                </c:pt>
                <c:pt idx="38">
                  <c:v>0.77192982456140347</c:v>
                </c:pt>
                <c:pt idx="39">
                  <c:v>0.82456140350877194</c:v>
                </c:pt>
                <c:pt idx="40">
                  <c:v>0.84210526315789469</c:v>
                </c:pt>
                <c:pt idx="41">
                  <c:v>0.85964912280701755</c:v>
                </c:pt>
                <c:pt idx="42">
                  <c:v>0.8771929824561403</c:v>
                </c:pt>
                <c:pt idx="43">
                  <c:v>0.89473684210526316</c:v>
                </c:pt>
                <c:pt idx="44">
                  <c:v>0.91228070175438591</c:v>
                </c:pt>
                <c:pt idx="45">
                  <c:v>0.92982456140350878</c:v>
                </c:pt>
                <c:pt idx="46">
                  <c:v>0.94736842105263153</c:v>
                </c:pt>
                <c:pt idx="47">
                  <c:v>0.96491228070175439</c:v>
                </c:pt>
                <c:pt idx="48">
                  <c:v>0.98245614035087714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3-45C7-A3D2-A4BBF23B8638}"/>
            </c:ext>
          </c:extLst>
        </c:ser>
        <c:ser>
          <c:idx val="2"/>
          <c:order val="2"/>
          <c:tx>
            <c:strRef>
              <c:f>'fast-Link'!$R$1</c:f>
              <c:strCache>
                <c:ptCount val="1"/>
                <c:pt idx="0">
                  <c:v>PDF data req to resp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'fast-Link'!$O$2:$O$53</c:f>
              <c:strCache>
                <c:ptCount val="51"/>
                <c:pt idx="0">
                  <c:v>333</c:v>
                </c:pt>
                <c:pt idx="1">
                  <c:v>337</c:v>
                </c:pt>
                <c:pt idx="2">
                  <c:v>371</c:v>
                </c:pt>
                <c:pt idx="3">
                  <c:v>373</c:v>
                </c:pt>
                <c:pt idx="4">
                  <c:v>376</c:v>
                </c:pt>
                <c:pt idx="5">
                  <c:v>380</c:v>
                </c:pt>
                <c:pt idx="6">
                  <c:v>386</c:v>
                </c:pt>
                <c:pt idx="7">
                  <c:v>387</c:v>
                </c:pt>
                <c:pt idx="8">
                  <c:v>388</c:v>
                </c:pt>
                <c:pt idx="9">
                  <c:v>393</c:v>
                </c:pt>
                <c:pt idx="10">
                  <c:v>397</c:v>
                </c:pt>
                <c:pt idx="11">
                  <c:v>399</c:v>
                </c:pt>
                <c:pt idx="12">
                  <c:v>400</c:v>
                </c:pt>
                <c:pt idx="13">
                  <c:v>401</c:v>
                </c:pt>
                <c:pt idx="14">
                  <c:v>402</c:v>
                </c:pt>
                <c:pt idx="15">
                  <c:v>415</c:v>
                </c:pt>
                <c:pt idx="16">
                  <c:v>429</c:v>
                </c:pt>
                <c:pt idx="17">
                  <c:v>445</c:v>
                </c:pt>
                <c:pt idx="18">
                  <c:v>465</c:v>
                </c:pt>
                <c:pt idx="19">
                  <c:v>466</c:v>
                </c:pt>
                <c:pt idx="20">
                  <c:v>488</c:v>
                </c:pt>
                <c:pt idx="21">
                  <c:v>494</c:v>
                </c:pt>
                <c:pt idx="22">
                  <c:v>495</c:v>
                </c:pt>
                <c:pt idx="23">
                  <c:v>499</c:v>
                </c:pt>
                <c:pt idx="24">
                  <c:v>512</c:v>
                </c:pt>
                <c:pt idx="25">
                  <c:v>760</c:v>
                </c:pt>
                <c:pt idx="26">
                  <c:v>772</c:v>
                </c:pt>
                <c:pt idx="27">
                  <c:v>808</c:v>
                </c:pt>
                <c:pt idx="28">
                  <c:v>815</c:v>
                </c:pt>
                <c:pt idx="29">
                  <c:v>822</c:v>
                </c:pt>
                <c:pt idx="30">
                  <c:v>838</c:v>
                </c:pt>
                <c:pt idx="31">
                  <c:v>839</c:v>
                </c:pt>
                <c:pt idx="32">
                  <c:v>840</c:v>
                </c:pt>
                <c:pt idx="33">
                  <c:v>1005</c:v>
                </c:pt>
                <c:pt idx="34">
                  <c:v>1177</c:v>
                </c:pt>
                <c:pt idx="35">
                  <c:v>1425</c:v>
                </c:pt>
                <c:pt idx="36">
                  <c:v>1426</c:v>
                </c:pt>
                <c:pt idx="37">
                  <c:v>1427</c:v>
                </c:pt>
                <c:pt idx="38">
                  <c:v>1428</c:v>
                </c:pt>
                <c:pt idx="39">
                  <c:v>1429</c:v>
                </c:pt>
                <c:pt idx="40">
                  <c:v>1430</c:v>
                </c:pt>
                <c:pt idx="41">
                  <c:v>1565</c:v>
                </c:pt>
                <c:pt idx="42">
                  <c:v>2124</c:v>
                </c:pt>
                <c:pt idx="43">
                  <c:v>2129</c:v>
                </c:pt>
                <c:pt idx="44">
                  <c:v>2653</c:v>
                </c:pt>
                <c:pt idx="45">
                  <c:v>2655</c:v>
                </c:pt>
                <c:pt idx="46">
                  <c:v>2664</c:v>
                </c:pt>
                <c:pt idx="47">
                  <c:v>2718</c:v>
                </c:pt>
                <c:pt idx="48">
                  <c:v>2764</c:v>
                </c:pt>
                <c:pt idx="49">
                  <c:v>10103</c:v>
                </c:pt>
                <c:pt idx="50">
                  <c:v>(blank)</c:v>
                </c:pt>
              </c:strCache>
            </c:strRef>
          </c:cat>
          <c:val>
            <c:numRef>
              <c:f>'fast-Link'!$R$2:$R$53</c:f>
              <c:numCache>
                <c:formatCode>0.00%</c:formatCode>
                <c:ptCount val="51"/>
                <c:pt idx="0">
                  <c:v>1.7543859649122806E-2</c:v>
                </c:pt>
                <c:pt idx="1">
                  <c:v>1.7543859649122806E-2</c:v>
                </c:pt>
                <c:pt idx="2">
                  <c:v>1.7543859649122806E-2</c:v>
                </c:pt>
                <c:pt idx="3">
                  <c:v>1.7543859649122806E-2</c:v>
                </c:pt>
                <c:pt idx="4">
                  <c:v>1.7543859649122806E-2</c:v>
                </c:pt>
                <c:pt idx="5">
                  <c:v>1.7543859649122806E-2</c:v>
                </c:pt>
                <c:pt idx="6">
                  <c:v>1.7543859649122806E-2</c:v>
                </c:pt>
                <c:pt idx="7">
                  <c:v>1.7543859649122806E-2</c:v>
                </c:pt>
                <c:pt idx="8">
                  <c:v>1.7543859649122806E-2</c:v>
                </c:pt>
                <c:pt idx="9">
                  <c:v>1.7543859649122806E-2</c:v>
                </c:pt>
                <c:pt idx="10">
                  <c:v>3.5087719298245612E-2</c:v>
                </c:pt>
                <c:pt idx="11">
                  <c:v>1.7543859649122806E-2</c:v>
                </c:pt>
                <c:pt idx="12">
                  <c:v>1.7543859649122806E-2</c:v>
                </c:pt>
                <c:pt idx="13">
                  <c:v>3.5087719298245612E-2</c:v>
                </c:pt>
                <c:pt idx="14">
                  <c:v>1.7543859649122806E-2</c:v>
                </c:pt>
                <c:pt idx="15">
                  <c:v>1.7543859649122806E-2</c:v>
                </c:pt>
                <c:pt idx="16">
                  <c:v>1.7543859649122806E-2</c:v>
                </c:pt>
                <c:pt idx="17">
                  <c:v>1.7543859649122806E-2</c:v>
                </c:pt>
                <c:pt idx="18">
                  <c:v>1.7543859649122806E-2</c:v>
                </c:pt>
                <c:pt idx="19">
                  <c:v>1.7543859649122806E-2</c:v>
                </c:pt>
                <c:pt idx="20">
                  <c:v>1.7543859649122806E-2</c:v>
                </c:pt>
                <c:pt idx="21">
                  <c:v>1.7543859649122806E-2</c:v>
                </c:pt>
                <c:pt idx="22">
                  <c:v>1.7543859649122806E-2</c:v>
                </c:pt>
                <c:pt idx="23">
                  <c:v>1.7543859649122806E-2</c:v>
                </c:pt>
                <c:pt idx="24">
                  <c:v>1.7543859649122806E-2</c:v>
                </c:pt>
                <c:pt idx="25">
                  <c:v>1.7543859649122806E-2</c:v>
                </c:pt>
                <c:pt idx="26">
                  <c:v>1.7543859649122806E-2</c:v>
                </c:pt>
                <c:pt idx="27">
                  <c:v>1.7543859649122806E-2</c:v>
                </c:pt>
                <c:pt idx="28">
                  <c:v>1.7543859649122806E-2</c:v>
                </c:pt>
                <c:pt idx="29">
                  <c:v>1.7543859649122806E-2</c:v>
                </c:pt>
                <c:pt idx="30">
                  <c:v>1.7543859649122806E-2</c:v>
                </c:pt>
                <c:pt idx="31">
                  <c:v>1.7543859649122806E-2</c:v>
                </c:pt>
                <c:pt idx="32">
                  <c:v>1.7543859649122806E-2</c:v>
                </c:pt>
                <c:pt idx="33">
                  <c:v>1.7543859649122806E-2</c:v>
                </c:pt>
                <c:pt idx="34">
                  <c:v>1.7543859649122806E-2</c:v>
                </c:pt>
                <c:pt idx="35">
                  <c:v>3.5087719298245612E-2</c:v>
                </c:pt>
                <c:pt idx="36">
                  <c:v>3.5087719298245612E-2</c:v>
                </c:pt>
                <c:pt idx="37">
                  <c:v>1.7543859649122806E-2</c:v>
                </c:pt>
                <c:pt idx="38">
                  <c:v>3.5087719298245612E-2</c:v>
                </c:pt>
                <c:pt idx="39">
                  <c:v>5.2631578947368418E-2</c:v>
                </c:pt>
                <c:pt idx="40">
                  <c:v>1.7543859649122806E-2</c:v>
                </c:pt>
                <c:pt idx="41">
                  <c:v>1.7543859649122806E-2</c:v>
                </c:pt>
                <c:pt idx="42">
                  <c:v>1.7543859649122806E-2</c:v>
                </c:pt>
                <c:pt idx="43">
                  <c:v>1.7543859649122806E-2</c:v>
                </c:pt>
                <c:pt idx="44">
                  <c:v>1.7543859649122806E-2</c:v>
                </c:pt>
                <c:pt idx="45">
                  <c:v>1.7543859649122806E-2</c:v>
                </c:pt>
                <c:pt idx="46">
                  <c:v>1.7543859649122806E-2</c:v>
                </c:pt>
                <c:pt idx="47">
                  <c:v>1.7543859649122806E-2</c:v>
                </c:pt>
                <c:pt idx="48">
                  <c:v>1.7543859649122806E-2</c:v>
                </c:pt>
                <c:pt idx="49">
                  <c:v>1.7543859649122806E-2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3-45C7-A3D2-A4BBF23B8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0644912"/>
        <c:axId val="1080648520"/>
      </c:lineChart>
      <c:catAx>
        <c:axId val="6284865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RTT cldata getdata Req/cnf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488192"/>
        <c:crosses val="autoZero"/>
        <c:auto val="1"/>
        <c:lblAlgn val="ctr"/>
        <c:lblOffset val="100"/>
        <c:noMultiLvlLbl val="0"/>
      </c:catAx>
      <c:valAx>
        <c:axId val="6284881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486552"/>
        <c:crosses val="autoZero"/>
        <c:crossBetween val="between"/>
      </c:valAx>
      <c:valAx>
        <c:axId val="108064852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PDF/CDF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644912"/>
        <c:crosses val="max"/>
        <c:crossBetween val="between"/>
      </c:valAx>
      <c:catAx>
        <c:axId val="108064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0648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[decodedHexTracing.xlsx]Timings!PivotTable15</c:name>
    <c:fmtId val="1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Timings!$AZ$4</c:f>
              <c:strCache>
                <c:ptCount val="1"/>
                <c:pt idx="0">
                  <c:v>Count of txCall to targetTime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Timings!$AY$5:$AY$45</c:f>
              <c:strCache>
                <c:ptCount val="40"/>
                <c:pt idx="0">
                  <c:v>750</c:v>
                </c:pt>
                <c:pt idx="1">
                  <c:v>759</c:v>
                </c:pt>
                <c:pt idx="2">
                  <c:v>765</c:v>
                </c:pt>
                <c:pt idx="3">
                  <c:v>767</c:v>
                </c:pt>
                <c:pt idx="4">
                  <c:v>769</c:v>
                </c:pt>
                <c:pt idx="5">
                  <c:v>771</c:v>
                </c:pt>
                <c:pt idx="6">
                  <c:v>772</c:v>
                </c:pt>
                <c:pt idx="7">
                  <c:v>773</c:v>
                </c:pt>
                <c:pt idx="8">
                  <c:v>775</c:v>
                </c:pt>
                <c:pt idx="9">
                  <c:v>776</c:v>
                </c:pt>
                <c:pt idx="10">
                  <c:v>777</c:v>
                </c:pt>
                <c:pt idx="11">
                  <c:v>778</c:v>
                </c:pt>
                <c:pt idx="12">
                  <c:v>779</c:v>
                </c:pt>
                <c:pt idx="13">
                  <c:v>781</c:v>
                </c:pt>
                <c:pt idx="14">
                  <c:v>783</c:v>
                </c:pt>
                <c:pt idx="15">
                  <c:v>784</c:v>
                </c:pt>
                <c:pt idx="16">
                  <c:v>786</c:v>
                </c:pt>
                <c:pt idx="17">
                  <c:v>787</c:v>
                </c:pt>
                <c:pt idx="18">
                  <c:v>788</c:v>
                </c:pt>
                <c:pt idx="19">
                  <c:v>791</c:v>
                </c:pt>
                <c:pt idx="20">
                  <c:v>792</c:v>
                </c:pt>
                <c:pt idx="21">
                  <c:v>797</c:v>
                </c:pt>
                <c:pt idx="22">
                  <c:v>798</c:v>
                </c:pt>
                <c:pt idx="23">
                  <c:v>803</c:v>
                </c:pt>
                <c:pt idx="24">
                  <c:v>804</c:v>
                </c:pt>
                <c:pt idx="25">
                  <c:v>805</c:v>
                </c:pt>
                <c:pt idx="26">
                  <c:v>806</c:v>
                </c:pt>
                <c:pt idx="27">
                  <c:v>809</c:v>
                </c:pt>
                <c:pt idx="28">
                  <c:v>810</c:v>
                </c:pt>
                <c:pt idx="29">
                  <c:v>811</c:v>
                </c:pt>
                <c:pt idx="30">
                  <c:v>827</c:v>
                </c:pt>
                <c:pt idx="31">
                  <c:v>828</c:v>
                </c:pt>
                <c:pt idx="32">
                  <c:v>877</c:v>
                </c:pt>
                <c:pt idx="33">
                  <c:v>878</c:v>
                </c:pt>
                <c:pt idx="34">
                  <c:v>884</c:v>
                </c:pt>
                <c:pt idx="35">
                  <c:v>887</c:v>
                </c:pt>
                <c:pt idx="36">
                  <c:v>888</c:v>
                </c:pt>
                <c:pt idx="37">
                  <c:v>889</c:v>
                </c:pt>
                <c:pt idx="38">
                  <c:v>890</c:v>
                </c:pt>
                <c:pt idx="39">
                  <c:v>891</c:v>
                </c:pt>
              </c:strCache>
            </c:strRef>
          </c:cat>
          <c:val>
            <c:numRef>
              <c:f>Timings!$AZ$5:$AZ$45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0C-40EB-BBCB-7E8396DB6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399014464"/>
        <c:axId val="399018072"/>
      </c:barChart>
      <c:lineChart>
        <c:grouping val="standard"/>
        <c:varyColors val="0"/>
        <c:ser>
          <c:idx val="1"/>
          <c:order val="1"/>
          <c:tx>
            <c:strRef>
              <c:f>Timings!$BA$4</c:f>
              <c:strCache>
                <c:ptCount val="1"/>
                <c:pt idx="0">
                  <c:v>CDF txCall to targetTime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Timings!$AY$5:$AY$45</c:f>
              <c:strCache>
                <c:ptCount val="40"/>
                <c:pt idx="0">
                  <c:v>750</c:v>
                </c:pt>
                <c:pt idx="1">
                  <c:v>759</c:v>
                </c:pt>
                <c:pt idx="2">
                  <c:v>765</c:v>
                </c:pt>
                <c:pt idx="3">
                  <c:v>767</c:v>
                </c:pt>
                <c:pt idx="4">
                  <c:v>769</c:v>
                </c:pt>
                <c:pt idx="5">
                  <c:v>771</c:v>
                </c:pt>
                <c:pt idx="6">
                  <c:v>772</c:v>
                </c:pt>
                <c:pt idx="7">
                  <c:v>773</c:v>
                </c:pt>
                <c:pt idx="8">
                  <c:v>775</c:v>
                </c:pt>
                <c:pt idx="9">
                  <c:v>776</c:v>
                </c:pt>
                <c:pt idx="10">
                  <c:v>777</c:v>
                </c:pt>
                <c:pt idx="11">
                  <c:v>778</c:v>
                </c:pt>
                <c:pt idx="12">
                  <c:v>779</c:v>
                </c:pt>
                <c:pt idx="13">
                  <c:v>781</c:v>
                </c:pt>
                <c:pt idx="14">
                  <c:v>783</c:v>
                </c:pt>
                <c:pt idx="15">
                  <c:v>784</c:v>
                </c:pt>
                <c:pt idx="16">
                  <c:v>786</c:v>
                </c:pt>
                <c:pt idx="17">
                  <c:v>787</c:v>
                </c:pt>
                <c:pt idx="18">
                  <c:v>788</c:v>
                </c:pt>
                <c:pt idx="19">
                  <c:v>791</c:v>
                </c:pt>
                <c:pt idx="20">
                  <c:v>792</c:v>
                </c:pt>
                <c:pt idx="21">
                  <c:v>797</c:v>
                </c:pt>
                <c:pt idx="22">
                  <c:v>798</c:v>
                </c:pt>
                <c:pt idx="23">
                  <c:v>803</c:v>
                </c:pt>
                <c:pt idx="24">
                  <c:v>804</c:v>
                </c:pt>
                <c:pt idx="25">
                  <c:v>805</c:v>
                </c:pt>
                <c:pt idx="26">
                  <c:v>806</c:v>
                </c:pt>
                <c:pt idx="27">
                  <c:v>809</c:v>
                </c:pt>
                <c:pt idx="28">
                  <c:v>810</c:v>
                </c:pt>
                <c:pt idx="29">
                  <c:v>811</c:v>
                </c:pt>
                <c:pt idx="30">
                  <c:v>827</c:v>
                </c:pt>
                <c:pt idx="31">
                  <c:v>828</c:v>
                </c:pt>
                <c:pt idx="32">
                  <c:v>877</c:v>
                </c:pt>
                <c:pt idx="33">
                  <c:v>878</c:v>
                </c:pt>
                <c:pt idx="34">
                  <c:v>884</c:v>
                </c:pt>
                <c:pt idx="35">
                  <c:v>887</c:v>
                </c:pt>
                <c:pt idx="36">
                  <c:v>888</c:v>
                </c:pt>
                <c:pt idx="37">
                  <c:v>889</c:v>
                </c:pt>
                <c:pt idx="38">
                  <c:v>890</c:v>
                </c:pt>
                <c:pt idx="39">
                  <c:v>891</c:v>
                </c:pt>
              </c:strCache>
            </c:strRef>
          </c:cat>
          <c:val>
            <c:numRef>
              <c:f>Timings!$BA$5:$BA$45</c:f>
              <c:numCache>
                <c:formatCode>0.00%</c:formatCode>
                <c:ptCount val="40"/>
                <c:pt idx="0">
                  <c:v>1.5384615384615385E-2</c:v>
                </c:pt>
                <c:pt idx="1">
                  <c:v>3.0769230769230771E-2</c:v>
                </c:pt>
                <c:pt idx="2">
                  <c:v>6.1538461538461542E-2</c:v>
                </c:pt>
                <c:pt idx="3">
                  <c:v>7.6923076923076927E-2</c:v>
                </c:pt>
                <c:pt idx="4">
                  <c:v>0.12307692307692308</c:v>
                </c:pt>
                <c:pt idx="5">
                  <c:v>0.13846153846153847</c:v>
                </c:pt>
                <c:pt idx="6">
                  <c:v>0.15384615384615385</c:v>
                </c:pt>
                <c:pt idx="7">
                  <c:v>0.16923076923076924</c:v>
                </c:pt>
                <c:pt idx="8">
                  <c:v>0.18461538461538463</c:v>
                </c:pt>
                <c:pt idx="9">
                  <c:v>0.2153846153846154</c:v>
                </c:pt>
                <c:pt idx="10">
                  <c:v>0.24615384615384617</c:v>
                </c:pt>
                <c:pt idx="11">
                  <c:v>0.30769230769230771</c:v>
                </c:pt>
                <c:pt idx="12">
                  <c:v>0.33846153846153848</c:v>
                </c:pt>
                <c:pt idx="13">
                  <c:v>0.35384615384615387</c:v>
                </c:pt>
                <c:pt idx="14">
                  <c:v>0.4</c:v>
                </c:pt>
                <c:pt idx="15">
                  <c:v>0.41538461538461541</c:v>
                </c:pt>
                <c:pt idx="16">
                  <c:v>0.43076923076923079</c:v>
                </c:pt>
                <c:pt idx="17">
                  <c:v>0.44615384615384618</c:v>
                </c:pt>
                <c:pt idx="18">
                  <c:v>0.46153846153846156</c:v>
                </c:pt>
                <c:pt idx="19">
                  <c:v>0.49230769230769234</c:v>
                </c:pt>
                <c:pt idx="20">
                  <c:v>0.52307692307692311</c:v>
                </c:pt>
                <c:pt idx="21">
                  <c:v>0.55384615384615388</c:v>
                </c:pt>
                <c:pt idx="22">
                  <c:v>0.58461538461538465</c:v>
                </c:pt>
                <c:pt idx="23">
                  <c:v>0.64615384615384619</c:v>
                </c:pt>
                <c:pt idx="24">
                  <c:v>0.67692307692307696</c:v>
                </c:pt>
                <c:pt idx="25">
                  <c:v>0.70769230769230773</c:v>
                </c:pt>
                <c:pt idx="26">
                  <c:v>0.72307692307692306</c:v>
                </c:pt>
                <c:pt idx="27">
                  <c:v>0.7384615384615385</c:v>
                </c:pt>
                <c:pt idx="28">
                  <c:v>0.75384615384615383</c:v>
                </c:pt>
                <c:pt idx="29">
                  <c:v>0.76923076923076927</c:v>
                </c:pt>
                <c:pt idx="30">
                  <c:v>0.7846153846153846</c:v>
                </c:pt>
                <c:pt idx="31">
                  <c:v>0.8</c:v>
                </c:pt>
                <c:pt idx="32">
                  <c:v>0.83076923076923082</c:v>
                </c:pt>
                <c:pt idx="33">
                  <c:v>0.86153846153846159</c:v>
                </c:pt>
                <c:pt idx="34">
                  <c:v>0.87692307692307692</c:v>
                </c:pt>
                <c:pt idx="35">
                  <c:v>0.89230769230769236</c:v>
                </c:pt>
                <c:pt idx="36">
                  <c:v>0.90769230769230769</c:v>
                </c:pt>
                <c:pt idx="37">
                  <c:v>0.92307692307692313</c:v>
                </c:pt>
                <c:pt idx="38">
                  <c:v>0.9538461538461539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1E-430C-BB22-1066C58E84BA}"/>
            </c:ext>
          </c:extLst>
        </c:ser>
        <c:ser>
          <c:idx val="2"/>
          <c:order val="2"/>
          <c:tx>
            <c:strRef>
              <c:f>Timings!$BB$4</c:f>
              <c:strCache>
                <c:ptCount val="1"/>
                <c:pt idx="0">
                  <c:v>PDF txCall to targetTime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Timings!$AY$5:$AY$45</c:f>
              <c:strCache>
                <c:ptCount val="40"/>
                <c:pt idx="0">
                  <c:v>750</c:v>
                </c:pt>
                <c:pt idx="1">
                  <c:v>759</c:v>
                </c:pt>
                <c:pt idx="2">
                  <c:v>765</c:v>
                </c:pt>
                <c:pt idx="3">
                  <c:v>767</c:v>
                </c:pt>
                <c:pt idx="4">
                  <c:v>769</c:v>
                </c:pt>
                <c:pt idx="5">
                  <c:v>771</c:v>
                </c:pt>
                <c:pt idx="6">
                  <c:v>772</c:v>
                </c:pt>
                <c:pt idx="7">
                  <c:v>773</c:v>
                </c:pt>
                <c:pt idx="8">
                  <c:v>775</c:v>
                </c:pt>
                <c:pt idx="9">
                  <c:v>776</c:v>
                </c:pt>
                <c:pt idx="10">
                  <c:v>777</c:v>
                </c:pt>
                <c:pt idx="11">
                  <c:v>778</c:v>
                </c:pt>
                <c:pt idx="12">
                  <c:v>779</c:v>
                </c:pt>
                <c:pt idx="13">
                  <c:v>781</c:v>
                </c:pt>
                <c:pt idx="14">
                  <c:v>783</c:v>
                </c:pt>
                <c:pt idx="15">
                  <c:v>784</c:v>
                </c:pt>
                <c:pt idx="16">
                  <c:v>786</c:v>
                </c:pt>
                <c:pt idx="17">
                  <c:v>787</c:v>
                </c:pt>
                <c:pt idx="18">
                  <c:v>788</c:v>
                </c:pt>
                <c:pt idx="19">
                  <c:v>791</c:v>
                </c:pt>
                <c:pt idx="20">
                  <c:v>792</c:v>
                </c:pt>
                <c:pt idx="21">
                  <c:v>797</c:v>
                </c:pt>
                <c:pt idx="22">
                  <c:v>798</c:v>
                </c:pt>
                <c:pt idx="23">
                  <c:v>803</c:v>
                </c:pt>
                <c:pt idx="24">
                  <c:v>804</c:v>
                </c:pt>
                <c:pt idx="25">
                  <c:v>805</c:v>
                </c:pt>
                <c:pt idx="26">
                  <c:v>806</c:v>
                </c:pt>
                <c:pt idx="27">
                  <c:v>809</c:v>
                </c:pt>
                <c:pt idx="28">
                  <c:v>810</c:v>
                </c:pt>
                <c:pt idx="29">
                  <c:v>811</c:v>
                </c:pt>
                <c:pt idx="30">
                  <c:v>827</c:v>
                </c:pt>
                <c:pt idx="31">
                  <c:v>828</c:v>
                </c:pt>
                <c:pt idx="32">
                  <c:v>877</c:v>
                </c:pt>
                <c:pt idx="33">
                  <c:v>878</c:v>
                </c:pt>
                <c:pt idx="34">
                  <c:v>884</c:v>
                </c:pt>
                <c:pt idx="35">
                  <c:v>887</c:v>
                </c:pt>
                <c:pt idx="36">
                  <c:v>888</c:v>
                </c:pt>
                <c:pt idx="37">
                  <c:v>889</c:v>
                </c:pt>
                <c:pt idx="38">
                  <c:v>890</c:v>
                </c:pt>
                <c:pt idx="39">
                  <c:v>891</c:v>
                </c:pt>
              </c:strCache>
            </c:strRef>
          </c:cat>
          <c:val>
            <c:numRef>
              <c:f>Timings!$BB$5:$BB$45</c:f>
              <c:numCache>
                <c:formatCode>0.00%</c:formatCode>
                <c:ptCount val="40"/>
                <c:pt idx="0">
                  <c:v>1.5384615384615385E-2</c:v>
                </c:pt>
                <c:pt idx="1">
                  <c:v>1.5384615384615385E-2</c:v>
                </c:pt>
                <c:pt idx="2">
                  <c:v>3.0769230769230771E-2</c:v>
                </c:pt>
                <c:pt idx="3">
                  <c:v>1.5384615384615385E-2</c:v>
                </c:pt>
                <c:pt idx="4">
                  <c:v>4.6153846153846156E-2</c:v>
                </c:pt>
                <c:pt idx="5">
                  <c:v>1.5384615384615385E-2</c:v>
                </c:pt>
                <c:pt idx="6">
                  <c:v>1.5384615384615385E-2</c:v>
                </c:pt>
                <c:pt idx="7">
                  <c:v>1.5384615384615385E-2</c:v>
                </c:pt>
                <c:pt idx="8">
                  <c:v>1.5384615384615385E-2</c:v>
                </c:pt>
                <c:pt idx="9">
                  <c:v>3.0769230769230771E-2</c:v>
                </c:pt>
                <c:pt idx="10">
                  <c:v>3.0769230769230771E-2</c:v>
                </c:pt>
                <c:pt idx="11">
                  <c:v>6.1538461538461542E-2</c:v>
                </c:pt>
                <c:pt idx="12">
                  <c:v>3.0769230769230771E-2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1.5384615384615385E-2</c:v>
                </c:pt>
                <c:pt idx="16">
                  <c:v>1.5384615384615385E-2</c:v>
                </c:pt>
                <c:pt idx="17">
                  <c:v>1.5384615384615385E-2</c:v>
                </c:pt>
                <c:pt idx="18">
                  <c:v>1.5384615384615385E-2</c:v>
                </c:pt>
                <c:pt idx="19">
                  <c:v>3.0769230769230771E-2</c:v>
                </c:pt>
                <c:pt idx="20">
                  <c:v>3.0769230769230771E-2</c:v>
                </c:pt>
                <c:pt idx="21">
                  <c:v>3.0769230769230771E-2</c:v>
                </c:pt>
                <c:pt idx="22">
                  <c:v>3.0769230769230771E-2</c:v>
                </c:pt>
                <c:pt idx="23">
                  <c:v>6.1538461538461542E-2</c:v>
                </c:pt>
                <c:pt idx="24">
                  <c:v>3.0769230769230771E-2</c:v>
                </c:pt>
                <c:pt idx="25">
                  <c:v>3.0769230769230771E-2</c:v>
                </c:pt>
                <c:pt idx="26">
                  <c:v>1.5384615384615385E-2</c:v>
                </c:pt>
                <c:pt idx="27">
                  <c:v>1.5384615384615385E-2</c:v>
                </c:pt>
                <c:pt idx="28">
                  <c:v>1.5384615384615385E-2</c:v>
                </c:pt>
                <c:pt idx="29">
                  <c:v>1.5384615384615385E-2</c:v>
                </c:pt>
                <c:pt idx="30">
                  <c:v>1.5384615384615385E-2</c:v>
                </c:pt>
                <c:pt idx="31">
                  <c:v>1.5384615384615385E-2</c:v>
                </c:pt>
                <c:pt idx="32">
                  <c:v>3.0769230769230771E-2</c:v>
                </c:pt>
                <c:pt idx="33">
                  <c:v>3.0769230769230771E-2</c:v>
                </c:pt>
                <c:pt idx="34">
                  <c:v>1.5384615384615385E-2</c:v>
                </c:pt>
                <c:pt idx="35">
                  <c:v>1.5384615384615385E-2</c:v>
                </c:pt>
                <c:pt idx="36">
                  <c:v>1.5384615384615385E-2</c:v>
                </c:pt>
                <c:pt idx="37">
                  <c:v>1.5384615384615385E-2</c:v>
                </c:pt>
                <c:pt idx="38">
                  <c:v>3.0769230769230771E-2</c:v>
                </c:pt>
                <c:pt idx="39">
                  <c:v>4.6153846153846156E-2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1E-430C-BB22-1066C58E8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261624"/>
        <c:axId val="1134260312"/>
      </c:lineChart>
      <c:catAx>
        <c:axId val="3990144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18072"/>
        <c:crosses val="autoZero"/>
        <c:auto val="1"/>
        <c:lblAlgn val="ctr"/>
        <c:lblOffset val="100"/>
        <c:noMultiLvlLbl val="0"/>
      </c:catAx>
      <c:valAx>
        <c:axId val="3990180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14464"/>
        <c:crosses val="autoZero"/>
        <c:crossBetween val="between"/>
      </c:valAx>
      <c:valAx>
        <c:axId val="1134260312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261624"/>
        <c:crosses val="max"/>
        <c:crossBetween val="between"/>
      </c:valAx>
      <c:catAx>
        <c:axId val="1134261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4260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[decodedHexTracing.xlsx]Timings!PivotTable10</c:name>
    <c:fmtId val="1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Timings!$AB$4</c:f>
              <c:strCache>
                <c:ptCount val="1"/>
                <c:pt idx="0">
                  <c:v>Count of txPHR - target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Timings!$AA$5:$AA$10</c:f>
              <c:strCache>
                <c:ptCount val="5"/>
                <c:pt idx="0">
                  <c:v>694</c:v>
                </c:pt>
                <c:pt idx="1">
                  <c:v>695</c:v>
                </c:pt>
                <c:pt idx="2">
                  <c:v>696</c:v>
                </c:pt>
                <c:pt idx="3">
                  <c:v>697</c:v>
                </c:pt>
                <c:pt idx="4">
                  <c:v>698</c:v>
                </c:pt>
              </c:strCache>
            </c:strRef>
          </c:cat>
          <c:val>
            <c:numRef>
              <c:f>Timings!$AB$5:$AB$10</c:f>
              <c:numCache>
                <c:formatCode>General</c:formatCode>
                <c:ptCount val="5"/>
                <c:pt idx="0">
                  <c:v>10</c:v>
                </c:pt>
                <c:pt idx="1">
                  <c:v>17</c:v>
                </c:pt>
                <c:pt idx="2">
                  <c:v>11</c:v>
                </c:pt>
                <c:pt idx="3">
                  <c:v>14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2-4F3C-A8D3-BEB1CCC1B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628002024"/>
        <c:axId val="628000384"/>
      </c:barChart>
      <c:lineChart>
        <c:grouping val="standard"/>
        <c:varyColors val="0"/>
        <c:ser>
          <c:idx val="1"/>
          <c:order val="1"/>
          <c:tx>
            <c:strRef>
              <c:f>Timings!$AC$4</c:f>
              <c:strCache>
                <c:ptCount val="1"/>
                <c:pt idx="0">
                  <c:v>CDF of txPHR - target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Timings!$AA$5:$AA$10</c:f>
              <c:strCache>
                <c:ptCount val="5"/>
                <c:pt idx="0">
                  <c:v>694</c:v>
                </c:pt>
                <c:pt idx="1">
                  <c:v>695</c:v>
                </c:pt>
                <c:pt idx="2">
                  <c:v>696</c:v>
                </c:pt>
                <c:pt idx="3">
                  <c:v>697</c:v>
                </c:pt>
                <c:pt idx="4">
                  <c:v>698</c:v>
                </c:pt>
              </c:strCache>
            </c:strRef>
          </c:cat>
          <c:val>
            <c:numRef>
              <c:f>Timings!$AC$5:$AC$10</c:f>
              <c:numCache>
                <c:formatCode>0.00%</c:formatCode>
                <c:ptCount val="5"/>
                <c:pt idx="0">
                  <c:v>0.15384615384615385</c:v>
                </c:pt>
                <c:pt idx="1">
                  <c:v>0.41538461538461541</c:v>
                </c:pt>
                <c:pt idx="2">
                  <c:v>0.58461538461538465</c:v>
                </c:pt>
                <c:pt idx="3">
                  <c:v>0.8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31-48BE-B2A1-AE9B9E021526}"/>
            </c:ext>
          </c:extLst>
        </c:ser>
        <c:ser>
          <c:idx val="2"/>
          <c:order val="2"/>
          <c:tx>
            <c:strRef>
              <c:f>Timings!$AD$4</c:f>
              <c:strCache>
                <c:ptCount val="1"/>
                <c:pt idx="0">
                  <c:v>PDF txPHR - target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Timings!$AA$5:$AA$10</c:f>
              <c:strCache>
                <c:ptCount val="5"/>
                <c:pt idx="0">
                  <c:v>694</c:v>
                </c:pt>
                <c:pt idx="1">
                  <c:v>695</c:v>
                </c:pt>
                <c:pt idx="2">
                  <c:v>696</c:v>
                </c:pt>
                <c:pt idx="3">
                  <c:v>697</c:v>
                </c:pt>
                <c:pt idx="4">
                  <c:v>698</c:v>
                </c:pt>
              </c:strCache>
            </c:strRef>
          </c:cat>
          <c:val>
            <c:numRef>
              <c:f>Timings!$AD$5:$AD$10</c:f>
              <c:numCache>
                <c:formatCode>0.00%</c:formatCode>
                <c:ptCount val="5"/>
                <c:pt idx="0">
                  <c:v>0.15384615384615385</c:v>
                </c:pt>
                <c:pt idx="1">
                  <c:v>0.26153846153846155</c:v>
                </c:pt>
                <c:pt idx="2">
                  <c:v>0.16923076923076924</c:v>
                </c:pt>
                <c:pt idx="3">
                  <c:v>0.2153846153846154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31-48BE-B2A1-AE9B9E021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0631792"/>
        <c:axId val="1080632448"/>
      </c:lineChart>
      <c:catAx>
        <c:axId val="6280020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00384"/>
        <c:crosses val="autoZero"/>
        <c:auto val="1"/>
        <c:lblAlgn val="ctr"/>
        <c:lblOffset val="100"/>
        <c:noMultiLvlLbl val="0"/>
      </c:catAx>
      <c:valAx>
        <c:axId val="6280003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02024"/>
        <c:crosses val="autoZero"/>
        <c:crossBetween val="between"/>
      </c:valAx>
      <c:valAx>
        <c:axId val="1080632448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631792"/>
        <c:crosses val="max"/>
        <c:crossBetween val="between"/>
      </c:valAx>
      <c:catAx>
        <c:axId val="108063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0632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[decodedHexTracing.xlsx]Timings!PivotTable20</c:name>
    <c:fmtId val="9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Timings!$BR$4</c:f>
              <c:strCache>
                <c:ptCount val="1"/>
                <c:pt idx="0">
                  <c:v>Count of rxCall to afterRx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Timings!$BQ$5:$BQ$14</c:f>
              <c:strCache>
                <c:ptCount val="9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28</c:v>
                </c:pt>
                <c:pt idx="5">
                  <c:v>133</c:v>
                </c:pt>
                <c:pt idx="6">
                  <c:v>134</c:v>
                </c:pt>
                <c:pt idx="7">
                  <c:v>135</c:v>
                </c:pt>
                <c:pt idx="8">
                  <c:v>147</c:v>
                </c:pt>
              </c:strCache>
            </c:strRef>
          </c:cat>
          <c:val>
            <c:numRef>
              <c:f>Timings!$BR$5:$BR$14</c:f>
              <c:numCache>
                <c:formatCode>General</c:formatCode>
                <c:ptCount val="9"/>
                <c:pt idx="0">
                  <c:v>1</c:v>
                </c:pt>
                <c:pt idx="1">
                  <c:v>17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6</c:v>
                </c:pt>
                <c:pt idx="7">
                  <c:v>12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A-470C-A55C-8A1882C0C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1031209920"/>
        <c:axId val="1031209592"/>
      </c:barChart>
      <c:lineChart>
        <c:grouping val="standard"/>
        <c:varyColors val="0"/>
        <c:ser>
          <c:idx val="1"/>
          <c:order val="1"/>
          <c:tx>
            <c:strRef>
              <c:f>Timings!$BS$4</c:f>
              <c:strCache>
                <c:ptCount val="1"/>
                <c:pt idx="0">
                  <c:v>CDF rxCall to afterRx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Timings!$BQ$5:$BQ$14</c:f>
              <c:strCache>
                <c:ptCount val="9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28</c:v>
                </c:pt>
                <c:pt idx="5">
                  <c:v>133</c:v>
                </c:pt>
                <c:pt idx="6">
                  <c:v>134</c:v>
                </c:pt>
                <c:pt idx="7">
                  <c:v>135</c:v>
                </c:pt>
                <c:pt idx="8">
                  <c:v>147</c:v>
                </c:pt>
              </c:strCache>
            </c:strRef>
          </c:cat>
          <c:val>
            <c:numRef>
              <c:f>Timings!$BS$5:$BS$14</c:f>
              <c:numCache>
                <c:formatCode>0.00%</c:formatCode>
                <c:ptCount val="9"/>
                <c:pt idx="0">
                  <c:v>2.0833333333333332E-2</c:v>
                </c:pt>
                <c:pt idx="1">
                  <c:v>0.375</c:v>
                </c:pt>
                <c:pt idx="2">
                  <c:v>0.45833333333333331</c:v>
                </c:pt>
                <c:pt idx="3">
                  <c:v>0.47916666666666669</c:v>
                </c:pt>
                <c:pt idx="4">
                  <c:v>0.5</c:v>
                </c:pt>
                <c:pt idx="5">
                  <c:v>0.52083333333333337</c:v>
                </c:pt>
                <c:pt idx="6">
                  <c:v>0.64583333333333337</c:v>
                </c:pt>
                <c:pt idx="7">
                  <c:v>0.89583333333333337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B-4D86-9E89-FFB6124022C3}"/>
            </c:ext>
          </c:extLst>
        </c:ser>
        <c:ser>
          <c:idx val="2"/>
          <c:order val="2"/>
          <c:tx>
            <c:strRef>
              <c:f>Timings!$BT$4</c:f>
              <c:strCache>
                <c:ptCount val="1"/>
                <c:pt idx="0">
                  <c:v>PDF rxCall to afterRx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Timings!$BQ$5:$BQ$14</c:f>
              <c:strCache>
                <c:ptCount val="9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28</c:v>
                </c:pt>
                <c:pt idx="5">
                  <c:v>133</c:v>
                </c:pt>
                <c:pt idx="6">
                  <c:v>134</c:v>
                </c:pt>
                <c:pt idx="7">
                  <c:v>135</c:v>
                </c:pt>
                <c:pt idx="8">
                  <c:v>147</c:v>
                </c:pt>
              </c:strCache>
            </c:strRef>
          </c:cat>
          <c:val>
            <c:numRef>
              <c:f>Timings!$BT$5:$BT$14</c:f>
              <c:numCache>
                <c:formatCode>0.00%</c:formatCode>
                <c:ptCount val="9"/>
                <c:pt idx="0">
                  <c:v>2.0833333333333332E-2</c:v>
                </c:pt>
                <c:pt idx="1">
                  <c:v>0.35416666666666669</c:v>
                </c:pt>
                <c:pt idx="2">
                  <c:v>8.3333333333333329E-2</c:v>
                </c:pt>
                <c:pt idx="3">
                  <c:v>2.0833333333333332E-2</c:v>
                </c:pt>
                <c:pt idx="4">
                  <c:v>2.0833333333333332E-2</c:v>
                </c:pt>
                <c:pt idx="5">
                  <c:v>2.0833333333333332E-2</c:v>
                </c:pt>
                <c:pt idx="6">
                  <c:v>0.125</c:v>
                </c:pt>
                <c:pt idx="7">
                  <c:v>0.25</c:v>
                </c:pt>
                <c:pt idx="8">
                  <c:v>0.10416666666666667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CB-4D86-9E89-FFB612402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769208"/>
        <c:axId val="607766256"/>
      </c:lineChart>
      <c:catAx>
        <c:axId val="10312099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209592"/>
        <c:crosses val="autoZero"/>
        <c:auto val="1"/>
        <c:lblAlgn val="ctr"/>
        <c:lblOffset val="100"/>
        <c:noMultiLvlLbl val="0"/>
      </c:catAx>
      <c:valAx>
        <c:axId val="10312095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209920"/>
        <c:crosses val="autoZero"/>
        <c:crossBetween val="between"/>
      </c:valAx>
      <c:valAx>
        <c:axId val="607766256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69208"/>
        <c:crosses val="max"/>
        <c:crossBetween val="between"/>
      </c:valAx>
      <c:catAx>
        <c:axId val="607769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7766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[decodedHexTracing.xlsx]Timings!PivotTable13</c:name>
    <c:fmtId val="18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Timings!$AN$4</c:f>
              <c:strCache>
                <c:ptCount val="1"/>
                <c:pt idx="0">
                  <c:v>Count of rxEnd to targetTime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Timings!$AM$5:$AM$6</c:f>
              <c:strCache>
                <c:ptCount val="1"/>
                <c:pt idx="0">
                  <c:v>1000</c:v>
                </c:pt>
              </c:strCache>
            </c:strRef>
          </c:cat>
          <c:val>
            <c:numRef>
              <c:f>Timings!$AN$5:$AN$6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20-4CC6-99BA-C8FF9956A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618904296"/>
        <c:axId val="618905936"/>
      </c:barChart>
      <c:lineChart>
        <c:grouping val="standard"/>
        <c:varyColors val="0"/>
        <c:ser>
          <c:idx val="1"/>
          <c:order val="1"/>
          <c:tx>
            <c:strRef>
              <c:f>Timings!$AO$4</c:f>
              <c:strCache>
                <c:ptCount val="1"/>
                <c:pt idx="0">
                  <c:v>CDF End to targetTime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Timings!$AM$5:$AM$6</c:f>
              <c:strCache>
                <c:ptCount val="1"/>
                <c:pt idx="0">
                  <c:v>1000</c:v>
                </c:pt>
              </c:strCache>
            </c:strRef>
          </c:cat>
          <c:val>
            <c:numRef>
              <c:f>Timings!$AO$5:$AO$6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24-4A0E-88F7-A020E237CCD5}"/>
            </c:ext>
          </c:extLst>
        </c:ser>
        <c:ser>
          <c:idx val="2"/>
          <c:order val="2"/>
          <c:tx>
            <c:strRef>
              <c:f>Timings!$AP$4</c:f>
              <c:strCache>
                <c:ptCount val="1"/>
                <c:pt idx="0">
                  <c:v>PDF rxEnd to targetTime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Timings!$AM$5:$AM$6</c:f>
              <c:strCache>
                <c:ptCount val="1"/>
                <c:pt idx="0">
                  <c:v>1000</c:v>
                </c:pt>
              </c:strCache>
            </c:strRef>
          </c:cat>
          <c:val>
            <c:numRef>
              <c:f>Timings!$AP$5:$AP$6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24-4A0E-88F7-A020E237C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46487"/>
        <c:axId val="19747471"/>
      </c:lineChart>
      <c:catAx>
        <c:axId val="6189042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905936"/>
        <c:crosses val="autoZero"/>
        <c:auto val="1"/>
        <c:lblAlgn val="ctr"/>
        <c:lblOffset val="100"/>
        <c:noMultiLvlLbl val="0"/>
      </c:catAx>
      <c:valAx>
        <c:axId val="6189059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904296"/>
        <c:crosses val="autoZero"/>
        <c:crossBetween val="between"/>
      </c:valAx>
      <c:valAx>
        <c:axId val="19747471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6487"/>
        <c:crosses val="max"/>
        <c:crossBetween val="between"/>
      </c:valAx>
      <c:catAx>
        <c:axId val="197464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474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[decodedHexTracing.xlsx]Timings!PivotTable19</c:name>
    <c:fmtId val="1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Timings!$BF$4</c:f>
              <c:strCache>
                <c:ptCount val="1"/>
                <c:pt idx="0">
                  <c:v>Count of txCall to afterTx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Timings!$BE$5:$BE$46</c:f>
              <c:strCache>
                <c:ptCount val="41"/>
                <c:pt idx="0">
                  <c:v>768</c:v>
                </c:pt>
                <c:pt idx="1">
                  <c:v>776</c:v>
                </c:pt>
                <c:pt idx="2">
                  <c:v>782</c:v>
                </c:pt>
                <c:pt idx="3">
                  <c:v>783</c:v>
                </c:pt>
                <c:pt idx="4">
                  <c:v>785</c:v>
                </c:pt>
                <c:pt idx="5">
                  <c:v>786</c:v>
                </c:pt>
                <c:pt idx="6">
                  <c:v>787</c:v>
                </c:pt>
                <c:pt idx="7">
                  <c:v>788</c:v>
                </c:pt>
                <c:pt idx="8">
                  <c:v>789</c:v>
                </c:pt>
                <c:pt idx="9">
                  <c:v>791</c:v>
                </c:pt>
                <c:pt idx="10">
                  <c:v>792</c:v>
                </c:pt>
                <c:pt idx="11">
                  <c:v>793</c:v>
                </c:pt>
                <c:pt idx="12">
                  <c:v>794</c:v>
                </c:pt>
                <c:pt idx="13">
                  <c:v>795</c:v>
                </c:pt>
                <c:pt idx="14">
                  <c:v>796</c:v>
                </c:pt>
                <c:pt idx="15">
                  <c:v>797</c:v>
                </c:pt>
                <c:pt idx="16">
                  <c:v>799</c:v>
                </c:pt>
                <c:pt idx="17">
                  <c:v>801</c:v>
                </c:pt>
                <c:pt idx="18">
                  <c:v>802</c:v>
                </c:pt>
                <c:pt idx="19">
                  <c:v>803</c:v>
                </c:pt>
                <c:pt idx="20">
                  <c:v>805</c:v>
                </c:pt>
                <c:pt idx="21">
                  <c:v>807</c:v>
                </c:pt>
                <c:pt idx="22">
                  <c:v>808</c:v>
                </c:pt>
                <c:pt idx="23">
                  <c:v>809</c:v>
                </c:pt>
                <c:pt idx="24">
                  <c:v>814</c:v>
                </c:pt>
                <c:pt idx="25">
                  <c:v>815</c:v>
                </c:pt>
                <c:pt idx="26">
                  <c:v>819</c:v>
                </c:pt>
                <c:pt idx="27">
                  <c:v>820</c:v>
                </c:pt>
                <c:pt idx="28">
                  <c:v>821</c:v>
                </c:pt>
                <c:pt idx="29">
                  <c:v>822</c:v>
                </c:pt>
                <c:pt idx="30">
                  <c:v>823</c:v>
                </c:pt>
                <c:pt idx="31">
                  <c:v>826</c:v>
                </c:pt>
                <c:pt idx="32">
                  <c:v>828</c:v>
                </c:pt>
                <c:pt idx="33">
                  <c:v>845</c:v>
                </c:pt>
                <c:pt idx="34">
                  <c:v>894</c:v>
                </c:pt>
                <c:pt idx="35">
                  <c:v>895</c:v>
                </c:pt>
                <c:pt idx="36">
                  <c:v>902</c:v>
                </c:pt>
                <c:pt idx="37">
                  <c:v>904</c:v>
                </c:pt>
                <c:pt idx="38">
                  <c:v>906</c:v>
                </c:pt>
                <c:pt idx="39">
                  <c:v>907</c:v>
                </c:pt>
                <c:pt idx="40">
                  <c:v>908</c:v>
                </c:pt>
              </c:strCache>
            </c:strRef>
          </c:cat>
          <c:val>
            <c:numRef>
              <c:f>Timings!$BF$5:$BF$46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0-4C07-AC82-E0FDA3177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87541208"/>
        <c:axId val="87538912"/>
      </c:barChart>
      <c:lineChart>
        <c:grouping val="standard"/>
        <c:varyColors val="0"/>
        <c:ser>
          <c:idx val="1"/>
          <c:order val="1"/>
          <c:tx>
            <c:strRef>
              <c:f>Timings!$BG$4</c:f>
              <c:strCache>
                <c:ptCount val="1"/>
                <c:pt idx="0">
                  <c:v>CDF txCall to afterTx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Timings!$BE$5:$BE$46</c:f>
              <c:strCache>
                <c:ptCount val="41"/>
                <c:pt idx="0">
                  <c:v>768</c:v>
                </c:pt>
                <c:pt idx="1">
                  <c:v>776</c:v>
                </c:pt>
                <c:pt idx="2">
                  <c:v>782</c:v>
                </c:pt>
                <c:pt idx="3">
                  <c:v>783</c:v>
                </c:pt>
                <c:pt idx="4">
                  <c:v>785</c:v>
                </c:pt>
                <c:pt idx="5">
                  <c:v>786</c:v>
                </c:pt>
                <c:pt idx="6">
                  <c:v>787</c:v>
                </c:pt>
                <c:pt idx="7">
                  <c:v>788</c:v>
                </c:pt>
                <c:pt idx="8">
                  <c:v>789</c:v>
                </c:pt>
                <c:pt idx="9">
                  <c:v>791</c:v>
                </c:pt>
                <c:pt idx="10">
                  <c:v>792</c:v>
                </c:pt>
                <c:pt idx="11">
                  <c:v>793</c:v>
                </c:pt>
                <c:pt idx="12">
                  <c:v>794</c:v>
                </c:pt>
                <c:pt idx="13">
                  <c:v>795</c:v>
                </c:pt>
                <c:pt idx="14">
                  <c:v>796</c:v>
                </c:pt>
                <c:pt idx="15">
                  <c:v>797</c:v>
                </c:pt>
                <c:pt idx="16">
                  <c:v>799</c:v>
                </c:pt>
                <c:pt idx="17">
                  <c:v>801</c:v>
                </c:pt>
                <c:pt idx="18">
                  <c:v>802</c:v>
                </c:pt>
                <c:pt idx="19">
                  <c:v>803</c:v>
                </c:pt>
                <c:pt idx="20">
                  <c:v>805</c:v>
                </c:pt>
                <c:pt idx="21">
                  <c:v>807</c:v>
                </c:pt>
                <c:pt idx="22">
                  <c:v>808</c:v>
                </c:pt>
                <c:pt idx="23">
                  <c:v>809</c:v>
                </c:pt>
                <c:pt idx="24">
                  <c:v>814</c:v>
                </c:pt>
                <c:pt idx="25">
                  <c:v>815</c:v>
                </c:pt>
                <c:pt idx="26">
                  <c:v>819</c:v>
                </c:pt>
                <c:pt idx="27">
                  <c:v>820</c:v>
                </c:pt>
                <c:pt idx="28">
                  <c:v>821</c:v>
                </c:pt>
                <c:pt idx="29">
                  <c:v>822</c:v>
                </c:pt>
                <c:pt idx="30">
                  <c:v>823</c:v>
                </c:pt>
                <c:pt idx="31">
                  <c:v>826</c:v>
                </c:pt>
                <c:pt idx="32">
                  <c:v>828</c:v>
                </c:pt>
                <c:pt idx="33">
                  <c:v>845</c:v>
                </c:pt>
                <c:pt idx="34">
                  <c:v>894</c:v>
                </c:pt>
                <c:pt idx="35">
                  <c:v>895</c:v>
                </c:pt>
                <c:pt idx="36">
                  <c:v>902</c:v>
                </c:pt>
                <c:pt idx="37">
                  <c:v>904</c:v>
                </c:pt>
                <c:pt idx="38">
                  <c:v>906</c:v>
                </c:pt>
                <c:pt idx="39">
                  <c:v>907</c:v>
                </c:pt>
                <c:pt idx="40">
                  <c:v>908</c:v>
                </c:pt>
              </c:strCache>
            </c:strRef>
          </c:cat>
          <c:val>
            <c:numRef>
              <c:f>Timings!$BG$5:$BG$46</c:f>
              <c:numCache>
                <c:formatCode>0.00%</c:formatCode>
                <c:ptCount val="41"/>
                <c:pt idx="0">
                  <c:v>1.5384615384615385E-2</c:v>
                </c:pt>
                <c:pt idx="1">
                  <c:v>3.0769230769230771E-2</c:v>
                </c:pt>
                <c:pt idx="2">
                  <c:v>4.6153846153846156E-2</c:v>
                </c:pt>
                <c:pt idx="3">
                  <c:v>6.1538461538461542E-2</c:v>
                </c:pt>
                <c:pt idx="4">
                  <c:v>7.6923076923076927E-2</c:v>
                </c:pt>
                <c:pt idx="5">
                  <c:v>0.1076923076923077</c:v>
                </c:pt>
                <c:pt idx="6">
                  <c:v>0.12307692307692308</c:v>
                </c:pt>
                <c:pt idx="7">
                  <c:v>0.13846153846153847</c:v>
                </c:pt>
                <c:pt idx="8">
                  <c:v>0.15384615384615385</c:v>
                </c:pt>
                <c:pt idx="9">
                  <c:v>0.16923076923076924</c:v>
                </c:pt>
                <c:pt idx="10">
                  <c:v>0.18461538461538463</c:v>
                </c:pt>
                <c:pt idx="11">
                  <c:v>0.2</c:v>
                </c:pt>
                <c:pt idx="12">
                  <c:v>0.2153846153846154</c:v>
                </c:pt>
                <c:pt idx="13">
                  <c:v>0.24615384615384617</c:v>
                </c:pt>
                <c:pt idx="14">
                  <c:v>0.32307692307692309</c:v>
                </c:pt>
                <c:pt idx="15">
                  <c:v>0.33846153846153848</c:v>
                </c:pt>
                <c:pt idx="16">
                  <c:v>0.35384615384615387</c:v>
                </c:pt>
                <c:pt idx="17">
                  <c:v>0.4</c:v>
                </c:pt>
                <c:pt idx="18">
                  <c:v>0.43076923076923079</c:v>
                </c:pt>
                <c:pt idx="19">
                  <c:v>0.44615384615384618</c:v>
                </c:pt>
                <c:pt idx="20">
                  <c:v>0.46153846153846156</c:v>
                </c:pt>
                <c:pt idx="21">
                  <c:v>0.47692307692307695</c:v>
                </c:pt>
                <c:pt idx="22">
                  <c:v>0.49230769230769234</c:v>
                </c:pt>
                <c:pt idx="23">
                  <c:v>0.52307692307692311</c:v>
                </c:pt>
                <c:pt idx="24">
                  <c:v>0.53846153846153844</c:v>
                </c:pt>
                <c:pt idx="25">
                  <c:v>0.58461538461538465</c:v>
                </c:pt>
                <c:pt idx="26">
                  <c:v>0.6</c:v>
                </c:pt>
                <c:pt idx="27">
                  <c:v>0.64615384615384619</c:v>
                </c:pt>
                <c:pt idx="28">
                  <c:v>0.66153846153846152</c:v>
                </c:pt>
                <c:pt idx="29">
                  <c:v>0.69230769230769229</c:v>
                </c:pt>
                <c:pt idx="30">
                  <c:v>0.72307692307692306</c:v>
                </c:pt>
                <c:pt idx="31">
                  <c:v>0.7384615384615385</c:v>
                </c:pt>
                <c:pt idx="32">
                  <c:v>0.76923076923076927</c:v>
                </c:pt>
                <c:pt idx="33">
                  <c:v>0.8</c:v>
                </c:pt>
                <c:pt idx="34">
                  <c:v>0.81538461538461537</c:v>
                </c:pt>
                <c:pt idx="35">
                  <c:v>0.86153846153846159</c:v>
                </c:pt>
                <c:pt idx="36">
                  <c:v>0.87692307692307692</c:v>
                </c:pt>
                <c:pt idx="37">
                  <c:v>0.89230769230769236</c:v>
                </c:pt>
                <c:pt idx="38">
                  <c:v>0.92307692307692313</c:v>
                </c:pt>
                <c:pt idx="39">
                  <c:v>0.93846153846153846</c:v>
                </c:pt>
                <c:pt idx="4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02-488F-B394-7BFD894D6C8E}"/>
            </c:ext>
          </c:extLst>
        </c:ser>
        <c:ser>
          <c:idx val="2"/>
          <c:order val="2"/>
          <c:tx>
            <c:strRef>
              <c:f>Timings!$BH$4</c:f>
              <c:strCache>
                <c:ptCount val="1"/>
                <c:pt idx="0">
                  <c:v>PDF txCall to afterTx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Timings!$BE$5:$BE$46</c:f>
              <c:strCache>
                <c:ptCount val="41"/>
                <c:pt idx="0">
                  <c:v>768</c:v>
                </c:pt>
                <c:pt idx="1">
                  <c:v>776</c:v>
                </c:pt>
                <c:pt idx="2">
                  <c:v>782</c:v>
                </c:pt>
                <c:pt idx="3">
                  <c:v>783</c:v>
                </c:pt>
                <c:pt idx="4">
                  <c:v>785</c:v>
                </c:pt>
                <c:pt idx="5">
                  <c:v>786</c:v>
                </c:pt>
                <c:pt idx="6">
                  <c:v>787</c:v>
                </c:pt>
                <c:pt idx="7">
                  <c:v>788</c:v>
                </c:pt>
                <c:pt idx="8">
                  <c:v>789</c:v>
                </c:pt>
                <c:pt idx="9">
                  <c:v>791</c:v>
                </c:pt>
                <c:pt idx="10">
                  <c:v>792</c:v>
                </c:pt>
                <c:pt idx="11">
                  <c:v>793</c:v>
                </c:pt>
                <c:pt idx="12">
                  <c:v>794</c:v>
                </c:pt>
                <c:pt idx="13">
                  <c:v>795</c:v>
                </c:pt>
                <c:pt idx="14">
                  <c:v>796</c:v>
                </c:pt>
                <c:pt idx="15">
                  <c:v>797</c:v>
                </c:pt>
                <c:pt idx="16">
                  <c:v>799</c:v>
                </c:pt>
                <c:pt idx="17">
                  <c:v>801</c:v>
                </c:pt>
                <c:pt idx="18">
                  <c:v>802</c:v>
                </c:pt>
                <c:pt idx="19">
                  <c:v>803</c:v>
                </c:pt>
                <c:pt idx="20">
                  <c:v>805</c:v>
                </c:pt>
                <c:pt idx="21">
                  <c:v>807</c:v>
                </c:pt>
                <c:pt idx="22">
                  <c:v>808</c:v>
                </c:pt>
                <c:pt idx="23">
                  <c:v>809</c:v>
                </c:pt>
                <c:pt idx="24">
                  <c:v>814</c:v>
                </c:pt>
                <c:pt idx="25">
                  <c:v>815</c:v>
                </c:pt>
                <c:pt idx="26">
                  <c:v>819</c:v>
                </c:pt>
                <c:pt idx="27">
                  <c:v>820</c:v>
                </c:pt>
                <c:pt idx="28">
                  <c:v>821</c:v>
                </c:pt>
                <c:pt idx="29">
                  <c:v>822</c:v>
                </c:pt>
                <c:pt idx="30">
                  <c:v>823</c:v>
                </c:pt>
                <c:pt idx="31">
                  <c:v>826</c:v>
                </c:pt>
                <c:pt idx="32">
                  <c:v>828</c:v>
                </c:pt>
                <c:pt idx="33">
                  <c:v>845</c:v>
                </c:pt>
                <c:pt idx="34">
                  <c:v>894</c:v>
                </c:pt>
                <c:pt idx="35">
                  <c:v>895</c:v>
                </c:pt>
                <c:pt idx="36">
                  <c:v>902</c:v>
                </c:pt>
                <c:pt idx="37">
                  <c:v>904</c:v>
                </c:pt>
                <c:pt idx="38">
                  <c:v>906</c:v>
                </c:pt>
                <c:pt idx="39">
                  <c:v>907</c:v>
                </c:pt>
                <c:pt idx="40">
                  <c:v>908</c:v>
                </c:pt>
              </c:strCache>
            </c:strRef>
          </c:cat>
          <c:val>
            <c:numRef>
              <c:f>Timings!$BH$5:$BH$46</c:f>
              <c:numCache>
                <c:formatCode>0.00%</c:formatCode>
                <c:ptCount val="41"/>
                <c:pt idx="0">
                  <c:v>1.5384615384615385E-2</c:v>
                </c:pt>
                <c:pt idx="1">
                  <c:v>1.5384615384615385E-2</c:v>
                </c:pt>
                <c:pt idx="2">
                  <c:v>1.5384615384615385E-2</c:v>
                </c:pt>
                <c:pt idx="3">
                  <c:v>1.5384615384615385E-2</c:v>
                </c:pt>
                <c:pt idx="4">
                  <c:v>1.5384615384615385E-2</c:v>
                </c:pt>
                <c:pt idx="5">
                  <c:v>3.0769230769230771E-2</c:v>
                </c:pt>
                <c:pt idx="6">
                  <c:v>1.5384615384615385E-2</c:v>
                </c:pt>
                <c:pt idx="7">
                  <c:v>1.5384615384615385E-2</c:v>
                </c:pt>
                <c:pt idx="8">
                  <c:v>1.5384615384615385E-2</c:v>
                </c:pt>
                <c:pt idx="9">
                  <c:v>1.5384615384615385E-2</c:v>
                </c:pt>
                <c:pt idx="10">
                  <c:v>1.5384615384615385E-2</c:v>
                </c:pt>
                <c:pt idx="11">
                  <c:v>1.5384615384615385E-2</c:v>
                </c:pt>
                <c:pt idx="12">
                  <c:v>1.5384615384615385E-2</c:v>
                </c:pt>
                <c:pt idx="13">
                  <c:v>3.0769230769230771E-2</c:v>
                </c:pt>
                <c:pt idx="14">
                  <c:v>7.6923076923076927E-2</c:v>
                </c:pt>
                <c:pt idx="15">
                  <c:v>1.5384615384615385E-2</c:v>
                </c:pt>
                <c:pt idx="16">
                  <c:v>1.5384615384615385E-2</c:v>
                </c:pt>
                <c:pt idx="17">
                  <c:v>4.6153846153846156E-2</c:v>
                </c:pt>
                <c:pt idx="18">
                  <c:v>3.0769230769230771E-2</c:v>
                </c:pt>
                <c:pt idx="19">
                  <c:v>1.5384615384615385E-2</c:v>
                </c:pt>
                <c:pt idx="20">
                  <c:v>1.5384615384615385E-2</c:v>
                </c:pt>
                <c:pt idx="21">
                  <c:v>1.5384615384615385E-2</c:v>
                </c:pt>
                <c:pt idx="22">
                  <c:v>1.5384615384615385E-2</c:v>
                </c:pt>
                <c:pt idx="23">
                  <c:v>3.0769230769230771E-2</c:v>
                </c:pt>
                <c:pt idx="24">
                  <c:v>1.5384615384615385E-2</c:v>
                </c:pt>
                <c:pt idx="25">
                  <c:v>4.6153846153846156E-2</c:v>
                </c:pt>
                <c:pt idx="26">
                  <c:v>1.5384615384615385E-2</c:v>
                </c:pt>
                <c:pt idx="27">
                  <c:v>4.6153846153846156E-2</c:v>
                </c:pt>
                <c:pt idx="28">
                  <c:v>1.5384615384615385E-2</c:v>
                </c:pt>
                <c:pt idx="29">
                  <c:v>3.0769230769230771E-2</c:v>
                </c:pt>
                <c:pt idx="30">
                  <c:v>3.0769230769230771E-2</c:v>
                </c:pt>
                <c:pt idx="31">
                  <c:v>1.5384615384615385E-2</c:v>
                </c:pt>
                <c:pt idx="32">
                  <c:v>3.0769230769230771E-2</c:v>
                </c:pt>
                <c:pt idx="33">
                  <c:v>3.0769230769230771E-2</c:v>
                </c:pt>
                <c:pt idx="34">
                  <c:v>1.5384615384615385E-2</c:v>
                </c:pt>
                <c:pt idx="35">
                  <c:v>4.6153846153846156E-2</c:v>
                </c:pt>
                <c:pt idx="36">
                  <c:v>1.5384615384615385E-2</c:v>
                </c:pt>
                <c:pt idx="37">
                  <c:v>1.5384615384615385E-2</c:v>
                </c:pt>
                <c:pt idx="38">
                  <c:v>3.0769230769230771E-2</c:v>
                </c:pt>
                <c:pt idx="39">
                  <c:v>1.5384615384615385E-2</c:v>
                </c:pt>
                <c:pt idx="40">
                  <c:v>6.1538461538461542E-2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02-488F-B394-7BFD894D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0645568"/>
        <c:axId val="1080651144"/>
      </c:lineChart>
      <c:catAx>
        <c:axId val="875412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8912"/>
        <c:crosses val="autoZero"/>
        <c:auto val="1"/>
        <c:lblAlgn val="ctr"/>
        <c:lblOffset val="100"/>
        <c:noMultiLvlLbl val="0"/>
      </c:catAx>
      <c:valAx>
        <c:axId val="87538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41208"/>
        <c:crosses val="autoZero"/>
        <c:crossBetween val="between"/>
      </c:valAx>
      <c:valAx>
        <c:axId val="1080651144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645568"/>
        <c:crosses val="max"/>
        <c:crossBetween val="between"/>
      </c:valAx>
      <c:catAx>
        <c:axId val="1080645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0651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[decodedHexTracing.xlsx]Timings!PivotTable12</c:name>
    <c:fmtId val="1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Timings!$AH$4</c:f>
              <c:strCache>
                <c:ptCount val="1"/>
                <c:pt idx="0">
                  <c:v>Count of txEnd to rxStart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Timings!$AG$5:$AG$15</c:f>
              <c:strCache>
                <c:ptCount val="10"/>
                <c:pt idx="0">
                  <c:v>541</c:v>
                </c:pt>
                <c:pt idx="1">
                  <c:v>542</c:v>
                </c:pt>
                <c:pt idx="2">
                  <c:v>543</c:v>
                </c:pt>
                <c:pt idx="3">
                  <c:v>544</c:v>
                </c:pt>
                <c:pt idx="4">
                  <c:v>545</c:v>
                </c:pt>
                <c:pt idx="5">
                  <c:v>550</c:v>
                </c:pt>
                <c:pt idx="6">
                  <c:v>554</c:v>
                </c:pt>
                <c:pt idx="7">
                  <c:v>555</c:v>
                </c:pt>
                <c:pt idx="8">
                  <c:v>556</c:v>
                </c:pt>
                <c:pt idx="9">
                  <c:v>557</c:v>
                </c:pt>
              </c:strCache>
            </c:strRef>
          </c:cat>
          <c:val>
            <c:numRef>
              <c:f>Timings!$AH$5:$AH$15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15</c:v>
                </c:pt>
                <c:pt idx="3">
                  <c:v>7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4-4490-9026-F2B850C5F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628006944"/>
        <c:axId val="628010224"/>
      </c:barChart>
      <c:lineChart>
        <c:grouping val="standard"/>
        <c:varyColors val="0"/>
        <c:ser>
          <c:idx val="1"/>
          <c:order val="1"/>
          <c:tx>
            <c:strRef>
              <c:f>Timings!$AI$4</c:f>
              <c:strCache>
                <c:ptCount val="1"/>
                <c:pt idx="0">
                  <c:v>CDF txEnd to rxStart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Timings!$AG$5:$AG$15</c:f>
              <c:strCache>
                <c:ptCount val="10"/>
                <c:pt idx="0">
                  <c:v>541</c:v>
                </c:pt>
                <c:pt idx="1">
                  <c:v>542</c:v>
                </c:pt>
                <c:pt idx="2">
                  <c:v>543</c:v>
                </c:pt>
                <c:pt idx="3">
                  <c:v>544</c:v>
                </c:pt>
                <c:pt idx="4">
                  <c:v>545</c:v>
                </c:pt>
                <c:pt idx="5">
                  <c:v>550</c:v>
                </c:pt>
                <c:pt idx="6">
                  <c:v>554</c:v>
                </c:pt>
                <c:pt idx="7">
                  <c:v>555</c:v>
                </c:pt>
                <c:pt idx="8">
                  <c:v>556</c:v>
                </c:pt>
                <c:pt idx="9">
                  <c:v>557</c:v>
                </c:pt>
              </c:strCache>
            </c:strRef>
          </c:cat>
          <c:val>
            <c:numRef>
              <c:f>Timings!$AI$5:$AI$15</c:f>
              <c:numCache>
                <c:formatCode>0.00%</c:formatCode>
                <c:ptCount val="10"/>
                <c:pt idx="0">
                  <c:v>2.0833333333333332E-2</c:v>
                </c:pt>
                <c:pt idx="1">
                  <c:v>0.22916666666666666</c:v>
                </c:pt>
                <c:pt idx="2">
                  <c:v>0.54166666666666663</c:v>
                </c:pt>
                <c:pt idx="3">
                  <c:v>0.6875</c:v>
                </c:pt>
                <c:pt idx="4">
                  <c:v>0.77083333333333337</c:v>
                </c:pt>
                <c:pt idx="5">
                  <c:v>0.79166666666666663</c:v>
                </c:pt>
                <c:pt idx="6">
                  <c:v>0.8125</c:v>
                </c:pt>
                <c:pt idx="7">
                  <c:v>0.89583333333333337</c:v>
                </c:pt>
                <c:pt idx="8">
                  <c:v>0.9375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EB-4DDA-AB3E-41649C3EF300}"/>
            </c:ext>
          </c:extLst>
        </c:ser>
        <c:ser>
          <c:idx val="2"/>
          <c:order val="2"/>
          <c:tx>
            <c:strRef>
              <c:f>Timings!$AJ$4</c:f>
              <c:strCache>
                <c:ptCount val="1"/>
                <c:pt idx="0">
                  <c:v>PDF txEnd to rxStart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Timings!$AG$5:$AG$15</c:f>
              <c:strCache>
                <c:ptCount val="10"/>
                <c:pt idx="0">
                  <c:v>541</c:v>
                </c:pt>
                <c:pt idx="1">
                  <c:v>542</c:v>
                </c:pt>
                <c:pt idx="2">
                  <c:v>543</c:v>
                </c:pt>
                <c:pt idx="3">
                  <c:v>544</c:v>
                </c:pt>
                <c:pt idx="4">
                  <c:v>545</c:v>
                </c:pt>
                <c:pt idx="5">
                  <c:v>550</c:v>
                </c:pt>
                <c:pt idx="6">
                  <c:v>554</c:v>
                </c:pt>
                <c:pt idx="7">
                  <c:v>555</c:v>
                </c:pt>
                <c:pt idx="8">
                  <c:v>556</c:v>
                </c:pt>
                <c:pt idx="9">
                  <c:v>557</c:v>
                </c:pt>
              </c:strCache>
            </c:strRef>
          </c:cat>
          <c:val>
            <c:numRef>
              <c:f>Timings!$AJ$5:$AJ$15</c:f>
              <c:numCache>
                <c:formatCode>0.00%</c:formatCode>
                <c:ptCount val="10"/>
                <c:pt idx="0">
                  <c:v>2.0833333333333332E-2</c:v>
                </c:pt>
                <c:pt idx="1">
                  <c:v>0.20833333333333334</c:v>
                </c:pt>
                <c:pt idx="2">
                  <c:v>0.3125</c:v>
                </c:pt>
                <c:pt idx="3">
                  <c:v>0.14583333333333334</c:v>
                </c:pt>
                <c:pt idx="4">
                  <c:v>8.3333333333333329E-2</c:v>
                </c:pt>
                <c:pt idx="5">
                  <c:v>2.0833333333333332E-2</c:v>
                </c:pt>
                <c:pt idx="6">
                  <c:v>2.0833333333333332E-2</c:v>
                </c:pt>
                <c:pt idx="7">
                  <c:v>8.3333333333333329E-2</c:v>
                </c:pt>
                <c:pt idx="8">
                  <c:v>4.1666666666666664E-2</c:v>
                </c:pt>
                <c:pt idx="9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EB-4DDA-AB3E-41649C3EF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2375"/>
        <c:axId val="19710407"/>
      </c:lineChart>
      <c:catAx>
        <c:axId val="6280069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10224"/>
        <c:crosses val="autoZero"/>
        <c:auto val="1"/>
        <c:lblAlgn val="ctr"/>
        <c:lblOffset val="100"/>
        <c:noMultiLvlLbl val="0"/>
      </c:catAx>
      <c:valAx>
        <c:axId val="6280102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06944"/>
        <c:crosses val="autoZero"/>
        <c:crossBetween val="between"/>
      </c:valAx>
      <c:valAx>
        <c:axId val="19710407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2375"/>
        <c:crosses val="max"/>
        <c:crossBetween val="between"/>
      </c:valAx>
      <c:catAx>
        <c:axId val="197123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104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[decodedHexTracing.xlsx]Timings!PivotTable14</c:name>
    <c:fmtId val="18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Timings!$AT$4</c:f>
              <c:strCache>
                <c:ptCount val="1"/>
                <c:pt idx="0">
                  <c:v>Count of rxEnd to txTime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Timings!$AS$5:$AS$9</c:f>
              <c:strCache>
                <c:ptCount val="4"/>
                <c:pt idx="0">
                  <c:v>1695</c:v>
                </c:pt>
                <c:pt idx="1">
                  <c:v>1696</c:v>
                </c:pt>
                <c:pt idx="2">
                  <c:v>1697</c:v>
                </c:pt>
                <c:pt idx="3">
                  <c:v>1698</c:v>
                </c:pt>
              </c:strCache>
            </c:strRef>
          </c:cat>
          <c:val>
            <c:numRef>
              <c:f>Timings!$AT$5:$AT$9</c:f>
              <c:numCache>
                <c:formatCode>General</c:formatCode>
                <c:ptCount val="4"/>
                <c:pt idx="0">
                  <c:v>7</c:v>
                </c:pt>
                <c:pt idx="1">
                  <c:v>9</c:v>
                </c:pt>
                <c:pt idx="2">
                  <c:v>14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3-42E9-8EF0-A2BAAB299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629074472"/>
        <c:axId val="629075784"/>
      </c:barChart>
      <c:lineChart>
        <c:grouping val="standard"/>
        <c:varyColors val="0"/>
        <c:ser>
          <c:idx val="1"/>
          <c:order val="1"/>
          <c:tx>
            <c:strRef>
              <c:f>Timings!$AU$4</c:f>
              <c:strCache>
                <c:ptCount val="1"/>
                <c:pt idx="0">
                  <c:v>CDF rxEnd to txTime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Timings!$AS$5:$AS$9</c:f>
              <c:strCache>
                <c:ptCount val="4"/>
                <c:pt idx="0">
                  <c:v>1695</c:v>
                </c:pt>
                <c:pt idx="1">
                  <c:v>1696</c:v>
                </c:pt>
                <c:pt idx="2">
                  <c:v>1697</c:v>
                </c:pt>
                <c:pt idx="3">
                  <c:v>1698</c:v>
                </c:pt>
              </c:strCache>
            </c:strRef>
          </c:cat>
          <c:val>
            <c:numRef>
              <c:f>Timings!$AU$5:$AU$9</c:f>
              <c:numCache>
                <c:formatCode>0.00%</c:formatCode>
                <c:ptCount val="4"/>
                <c:pt idx="0">
                  <c:v>0.17499999999999999</c:v>
                </c:pt>
                <c:pt idx="1">
                  <c:v>0.4</c:v>
                </c:pt>
                <c:pt idx="2">
                  <c:v>0.75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7-496A-BA22-BFC9893F433A}"/>
            </c:ext>
          </c:extLst>
        </c:ser>
        <c:ser>
          <c:idx val="2"/>
          <c:order val="2"/>
          <c:tx>
            <c:strRef>
              <c:f>Timings!$AV$4</c:f>
              <c:strCache>
                <c:ptCount val="1"/>
                <c:pt idx="0">
                  <c:v>PDF rxEnd to txTime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Timings!$AS$5:$AS$9</c:f>
              <c:strCache>
                <c:ptCount val="4"/>
                <c:pt idx="0">
                  <c:v>1695</c:v>
                </c:pt>
                <c:pt idx="1">
                  <c:v>1696</c:v>
                </c:pt>
                <c:pt idx="2">
                  <c:v>1697</c:v>
                </c:pt>
                <c:pt idx="3">
                  <c:v>1698</c:v>
                </c:pt>
              </c:strCache>
            </c:strRef>
          </c:cat>
          <c:val>
            <c:numRef>
              <c:f>Timings!$AV$5:$AV$9</c:f>
              <c:numCache>
                <c:formatCode>0.00%</c:formatCode>
                <c:ptCount val="4"/>
                <c:pt idx="0">
                  <c:v>0.17499999999999999</c:v>
                </c:pt>
                <c:pt idx="1">
                  <c:v>0.22500000000000001</c:v>
                </c:pt>
                <c:pt idx="2">
                  <c:v>0.35</c:v>
                </c:pt>
                <c:pt idx="3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7-496A-BA22-BFC9893F4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2535"/>
        <c:axId val="19702207"/>
      </c:lineChart>
      <c:catAx>
        <c:axId val="6290744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075784"/>
        <c:crosses val="autoZero"/>
        <c:auto val="1"/>
        <c:lblAlgn val="ctr"/>
        <c:lblOffset val="100"/>
        <c:noMultiLvlLbl val="0"/>
      </c:catAx>
      <c:valAx>
        <c:axId val="6290757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074472"/>
        <c:crosses val="autoZero"/>
        <c:crossBetween val="between"/>
      </c:valAx>
      <c:valAx>
        <c:axId val="19702207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2535"/>
        <c:crosses val="max"/>
        <c:crossBetween val="between"/>
      </c:valAx>
      <c:catAx>
        <c:axId val="197025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022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[decodedHexTracing.xlsx]Timings!PivotTable21</c:name>
    <c:fmtId val="1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Timings!$BL$4</c:f>
              <c:strCache>
                <c:ptCount val="1"/>
                <c:pt idx="0">
                  <c:v>Count of rxEnd to txCall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Timings!$BK$5:$BK$33</c:f>
              <c:strCache>
                <c:ptCount val="28"/>
                <c:pt idx="0">
                  <c:v>189</c:v>
                </c:pt>
                <c:pt idx="1">
                  <c:v>190</c:v>
                </c:pt>
                <c:pt idx="2">
                  <c:v>191</c:v>
                </c:pt>
                <c:pt idx="3">
                  <c:v>194</c:v>
                </c:pt>
                <c:pt idx="4">
                  <c:v>195</c:v>
                </c:pt>
                <c:pt idx="5">
                  <c:v>196</c:v>
                </c:pt>
                <c:pt idx="6">
                  <c:v>197</c:v>
                </c:pt>
                <c:pt idx="7">
                  <c:v>202</c:v>
                </c:pt>
                <c:pt idx="8">
                  <c:v>203</c:v>
                </c:pt>
                <c:pt idx="9">
                  <c:v>208</c:v>
                </c:pt>
                <c:pt idx="10">
                  <c:v>209</c:v>
                </c:pt>
                <c:pt idx="11">
                  <c:v>212</c:v>
                </c:pt>
                <c:pt idx="12">
                  <c:v>213</c:v>
                </c:pt>
                <c:pt idx="13">
                  <c:v>214</c:v>
                </c:pt>
                <c:pt idx="14">
                  <c:v>216</c:v>
                </c:pt>
                <c:pt idx="15">
                  <c:v>217</c:v>
                </c:pt>
                <c:pt idx="16">
                  <c:v>219</c:v>
                </c:pt>
                <c:pt idx="17">
                  <c:v>221</c:v>
                </c:pt>
                <c:pt idx="18">
                  <c:v>222</c:v>
                </c:pt>
                <c:pt idx="19">
                  <c:v>223</c:v>
                </c:pt>
                <c:pt idx="20">
                  <c:v>224</c:v>
                </c:pt>
                <c:pt idx="21">
                  <c:v>225</c:v>
                </c:pt>
                <c:pt idx="22">
                  <c:v>227</c:v>
                </c:pt>
                <c:pt idx="23">
                  <c:v>228</c:v>
                </c:pt>
                <c:pt idx="24">
                  <c:v>229</c:v>
                </c:pt>
                <c:pt idx="25">
                  <c:v>231</c:v>
                </c:pt>
                <c:pt idx="26">
                  <c:v>241</c:v>
                </c:pt>
                <c:pt idx="27">
                  <c:v>250</c:v>
                </c:pt>
              </c:strCache>
            </c:strRef>
          </c:cat>
          <c:val>
            <c:numRef>
              <c:f>Timings!$BL$5:$BL$33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88-43B7-AC20-27440403B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1031223696"/>
        <c:axId val="1031221072"/>
      </c:barChart>
      <c:lineChart>
        <c:grouping val="standard"/>
        <c:varyColors val="0"/>
        <c:ser>
          <c:idx val="1"/>
          <c:order val="1"/>
          <c:tx>
            <c:strRef>
              <c:f>Timings!$BM$4</c:f>
              <c:strCache>
                <c:ptCount val="1"/>
                <c:pt idx="0">
                  <c:v>CDF rxEnd to txCall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Timings!$BK$5:$BK$33</c:f>
              <c:strCache>
                <c:ptCount val="28"/>
                <c:pt idx="0">
                  <c:v>189</c:v>
                </c:pt>
                <c:pt idx="1">
                  <c:v>190</c:v>
                </c:pt>
                <c:pt idx="2">
                  <c:v>191</c:v>
                </c:pt>
                <c:pt idx="3">
                  <c:v>194</c:v>
                </c:pt>
                <c:pt idx="4">
                  <c:v>195</c:v>
                </c:pt>
                <c:pt idx="5">
                  <c:v>196</c:v>
                </c:pt>
                <c:pt idx="6">
                  <c:v>197</c:v>
                </c:pt>
                <c:pt idx="7">
                  <c:v>202</c:v>
                </c:pt>
                <c:pt idx="8">
                  <c:v>203</c:v>
                </c:pt>
                <c:pt idx="9">
                  <c:v>208</c:v>
                </c:pt>
                <c:pt idx="10">
                  <c:v>209</c:v>
                </c:pt>
                <c:pt idx="11">
                  <c:v>212</c:v>
                </c:pt>
                <c:pt idx="12">
                  <c:v>213</c:v>
                </c:pt>
                <c:pt idx="13">
                  <c:v>214</c:v>
                </c:pt>
                <c:pt idx="14">
                  <c:v>216</c:v>
                </c:pt>
                <c:pt idx="15">
                  <c:v>217</c:v>
                </c:pt>
                <c:pt idx="16">
                  <c:v>219</c:v>
                </c:pt>
                <c:pt idx="17">
                  <c:v>221</c:v>
                </c:pt>
                <c:pt idx="18">
                  <c:v>222</c:v>
                </c:pt>
                <c:pt idx="19">
                  <c:v>223</c:v>
                </c:pt>
                <c:pt idx="20">
                  <c:v>224</c:v>
                </c:pt>
                <c:pt idx="21">
                  <c:v>225</c:v>
                </c:pt>
                <c:pt idx="22">
                  <c:v>227</c:v>
                </c:pt>
                <c:pt idx="23">
                  <c:v>228</c:v>
                </c:pt>
                <c:pt idx="24">
                  <c:v>229</c:v>
                </c:pt>
                <c:pt idx="25">
                  <c:v>231</c:v>
                </c:pt>
                <c:pt idx="26">
                  <c:v>241</c:v>
                </c:pt>
                <c:pt idx="27">
                  <c:v>250</c:v>
                </c:pt>
              </c:strCache>
            </c:strRef>
          </c:cat>
          <c:val>
            <c:numRef>
              <c:f>Timings!$BM$5:$BM$33</c:f>
              <c:numCache>
                <c:formatCode>0.00%</c:formatCode>
                <c:ptCount val="28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0.27500000000000002</c:v>
                </c:pt>
                <c:pt idx="7">
                  <c:v>0.32500000000000001</c:v>
                </c:pt>
                <c:pt idx="8">
                  <c:v>0.375</c:v>
                </c:pt>
                <c:pt idx="9">
                  <c:v>0.4</c:v>
                </c:pt>
                <c:pt idx="10">
                  <c:v>0.45</c:v>
                </c:pt>
                <c:pt idx="11">
                  <c:v>0.47499999999999998</c:v>
                </c:pt>
                <c:pt idx="12">
                  <c:v>0.5</c:v>
                </c:pt>
                <c:pt idx="13">
                  <c:v>0.52500000000000002</c:v>
                </c:pt>
                <c:pt idx="14">
                  <c:v>0.55000000000000004</c:v>
                </c:pt>
                <c:pt idx="15">
                  <c:v>0.625</c:v>
                </c:pt>
                <c:pt idx="16">
                  <c:v>0.65</c:v>
                </c:pt>
                <c:pt idx="17">
                  <c:v>0.7</c:v>
                </c:pt>
                <c:pt idx="18">
                  <c:v>0.75</c:v>
                </c:pt>
                <c:pt idx="19">
                  <c:v>0.8</c:v>
                </c:pt>
                <c:pt idx="20">
                  <c:v>0.82499999999999996</c:v>
                </c:pt>
                <c:pt idx="21">
                  <c:v>0.85</c:v>
                </c:pt>
                <c:pt idx="22">
                  <c:v>0.875</c:v>
                </c:pt>
                <c:pt idx="23">
                  <c:v>0.9</c:v>
                </c:pt>
                <c:pt idx="24">
                  <c:v>0.92500000000000004</c:v>
                </c:pt>
                <c:pt idx="25">
                  <c:v>0.95</c:v>
                </c:pt>
                <c:pt idx="26">
                  <c:v>0.97499999999999998</c:v>
                </c:pt>
                <c:pt idx="2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2-4329-8FC2-B794BF7E69E8}"/>
            </c:ext>
          </c:extLst>
        </c:ser>
        <c:ser>
          <c:idx val="2"/>
          <c:order val="2"/>
          <c:tx>
            <c:strRef>
              <c:f>Timings!$BN$4</c:f>
              <c:strCache>
                <c:ptCount val="1"/>
                <c:pt idx="0">
                  <c:v>PDF rxEnd to txCall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Timings!$BK$5:$BK$33</c:f>
              <c:strCache>
                <c:ptCount val="28"/>
                <c:pt idx="0">
                  <c:v>189</c:v>
                </c:pt>
                <c:pt idx="1">
                  <c:v>190</c:v>
                </c:pt>
                <c:pt idx="2">
                  <c:v>191</c:v>
                </c:pt>
                <c:pt idx="3">
                  <c:v>194</c:v>
                </c:pt>
                <c:pt idx="4">
                  <c:v>195</c:v>
                </c:pt>
                <c:pt idx="5">
                  <c:v>196</c:v>
                </c:pt>
                <c:pt idx="6">
                  <c:v>197</c:v>
                </c:pt>
                <c:pt idx="7">
                  <c:v>202</c:v>
                </c:pt>
                <c:pt idx="8">
                  <c:v>203</c:v>
                </c:pt>
                <c:pt idx="9">
                  <c:v>208</c:v>
                </c:pt>
                <c:pt idx="10">
                  <c:v>209</c:v>
                </c:pt>
                <c:pt idx="11">
                  <c:v>212</c:v>
                </c:pt>
                <c:pt idx="12">
                  <c:v>213</c:v>
                </c:pt>
                <c:pt idx="13">
                  <c:v>214</c:v>
                </c:pt>
                <c:pt idx="14">
                  <c:v>216</c:v>
                </c:pt>
                <c:pt idx="15">
                  <c:v>217</c:v>
                </c:pt>
                <c:pt idx="16">
                  <c:v>219</c:v>
                </c:pt>
                <c:pt idx="17">
                  <c:v>221</c:v>
                </c:pt>
                <c:pt idx="18">
                  <c:v>222</c:v>
                </c:pt>
                <c:pt idx="19">
                  <c:v>223</c:v>
                </c:pt>
                <c:pt idx="20">
                  <c:v>224</c:v>
                </c:pt>
                <c:pt idx="21">
                  <c:v>225</c:v>
                </c:pt>
                <c:pt idx="22">
                  <c:v>227</c:v>
                </c:pt>
                <c:pt idx="23">
                  <c:v>228</c:v>
                </c:pt>
                <c:pt idx="24">
                  <c:v>229</c:v>
                </c:pt>
                <c:pt idx="25">
                  <c:v>231</c:v>
                </c:pt>
                <c:pt idx="26">
                  <c:v>241</c:v>
                </c:pt>
                <c:pt idx="27">
                  <c:v>250</c:v>
                </c:pt>
              </c:strCache>
            </c:strRef>
          </c:cat>
          <c:val>
            <c:numRef>
              <c:f>Timings!$BN$5:$BN$33</c:f>
              <c:numCache>
                <c:formatCode>0.00%</c:formatCode>
                <c:ptCount val="28"/>
                <c:pt idx="0">
                  <c:v>2.5000000000000001E-2</c:v>
                </c:pt>
                <c:pt idx="1">
                  <c:v>2.5000000000000001E-2</c:v>
                </c:pt>
                <c:pt idx="2">
                  <c:v>2.5000000000000001E-2</c:v>
                </c:pt>
                <c:pt idx="3">
                  <c:v>2.5000000000000001E-2</c:v>
                </c:pt>
                <c:pt idx="4">
                  <c:v>0.05</c:v>
                </c:pt>
                <c:pt idx="5">
                  <c:v>0.05</c:v>
                </c:pt>
                <c:pt idx="6">
                  <c:v>7.4999999999999997E-2</c:v>
                </c:pt>
                <c:pt idx="7">
                  <c:v>0.05</c:v>
                </c:pt>
                <c:pt idx="8">
                  <c:v>0.05</c:v>
                </c:pt>
                <c:pt idx="9">
                  <c:v>2.5000000000000001E-2</c:v>
                </c:pt>
                <c:pt idx="10">
                  <c:v>0.05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7.4999999999999997E-2</c:v>
                </c:pt>
                <c:pt idx="16">
                  <c:v>2.5000000000000001E-2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2.5000000000000001E-2</c:v>
                </c:pt>
                <c:pt idx="25">
                  <c:v>2.5000000000000001E-2</c:v>
                </c:pt>
                <c:pt idx="26">
                  <c:v>2.5000000000000001E-2</c:v>
                </c:pt>
                <c:pt idx="27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22-4329-8FC2-B794BF7E6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7783"/>
        <c:axId val="19707455"/>
      </c:lineChart>
      <c:catAx>
        <c:axId val="10312236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221072"/>
        <c:crosses val="autoZero"/>
        <c:auto val="1"/>
        <c:lblAlgn val="ctr"/>
        <c:lblOffset val="100"/>
        <c:noMultiLvlLbl val="0"/>
      </c:catAx>
      <c:valAx>
        <c:axId val="10312210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223696"/>
        <c:crosses val="autoZero"/>
        <c:crossBetween val="between"/>
      </c:valAx>
      <c:valAx>
        <c:axId val="19707455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783"/>
        <c:crosses val="max"/>
        <c:crossBetween val="between"/>
      </c:valAx>
      <c:catAx>
        <c:axId val="197077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07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[decodedHexTracing.xlsx]fast-Link!PivotTable15</c:name>
    <c:fmtId val="8"/>
  </c:pivotSource>
  <c:chart>
    <c:autoTitleDeleted val="1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'fast-Link'!$U$1</c:f>
              <c:strCache>
                <c:ptCount val="1"/>
                <c:pt idx="0">
                  <c:v>Count of dataReq2Res DATA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'fast-Link'!$T$2:$T$11</c:f>
              <c:strCache>
                <c:ptCount val="9"/>
                <c:pt idx="0">
                  <c:v>373</c:v>
                </c:pt>
                <c:pt idx="1">
                  <c:v>387</c:v>
                </c:pt>
                <c:pt idx="2">
                  <c:v>388</c:v>
                </c:pt>
                <c:pt idx="3">
                  <c:v>401</c:v>
                </c:pt>
                <c:pt idx="4">
                  <c:v>415</c:v>
                </c:pt>
                <c:pt idx="5">
                  <c:v>494</c:v>
                </c:pt>
                <c:pt idx="6">
                  <c:v>822</c:v>
                </c:pt>
                <c:pt idx="7">
                  <c:v>1565</c:v>
                </c:pt>
                <c:pt idx="8">
                  <c:v>(blank)</c:v>
                </c:pt>
              </c:strCache>
            </c:strRef>
          </c:cat>
          <c:val>
            <c:numRef>
              <c:f>'fast-Link'!$U$2:$U$11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CC-435E-B598-815C14935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1049151016"/>
        <c:axId val="1049157904"/>
      </c:barChart>
      <c:lineChart>
        <c:grouping val="standard"/>
        <c:varyColors val="0"/>
        <c:ser>
          <c:idx val="1"/>
          <c:order val="1"/>
          <c:tx>
            <c:strRef>
              <c:f>'fast-Link'!$V$1</c:f>
              <c:strCache>
                <c:ptCount val="1"/>
                <c:pt idx="0">
                  <c:v>CDF dataReq2Res DATA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'fast-Link'!$T$2:$T$11</c:f>
              <c:strCache>
                <c:ptCount val="9"/>
                <c:pt idx="0">
                  <c:v>373</c:v>
                </c:pt>
                <c:pt idx="1">
                  <c:v>387</c:v>
                </c:pt>
                <c:pt idx="2">
                  <c:v>388</c:v>
                </c:pt>
                <c:pt idx="3">
                  <c:v>401</c:v>
                </c:pt>
                <c:pt idx="4">
                  <c:v>415</c:v>
                </c:pt>
                <c:pt idx="5">
                  <c:v>494</c:v>
                </c:pt>
                <c:pt idx="6">
                  <c:v>822</c:v>
                </c:pt>
                <c:pt idx="7">
                  <c:v>1565</c:v>
                </c:pt>
                <c:pt idx="8">
                  <c:v>(blank)</c:v>
                </c:pt>
              </c:strCache>
            </c:strRef>
          </c:cat>
          <c:val>
            <c:numRef>
              <c:f>'fast-Link'!$V$2:$V$11</c:f>
              <c:numCache>
                <c:formatCode>0.00%</c:formatCode>
                <c:ptCount val="9"/>
                <c:pt idx="0">
                  <c:v>0.1111111111111111</c:v>
                </c:pt>
                <c:pt idx="1">
                  <c:v>0.22222222222222221</c:v>
                </c:pt>
                <c:pt idx="2">
                  <c:v>0.33333333333333331</c:v>
                </c:pt>
                <c:pt idx="3">
                  <c:v>0.55555555555555558</c:v>
                </c:pt>
                <c:pt idx="4">
                  <c:v>0.66666666666666663</c:v>
                </c:pt>
                <c:pt idx="5">
                  <c:v>0.77777777777777779</c:v>
                </c:pt>
                <c:pt idx="6">
                  <c:v>0.88888888888888884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D9-48AA-9C01-D387ACFE84FB}"/>
            </c:ext>
          </c:extLst>
        </c:ser>
        <c:ser>
          <c:idx val="2"/>
          <c:order val="2"/>
          <c:tx>
            <c:strRef>
              <c:f>'fast-Link'!$W$1</c:f>
              <c:strCache>
                <c:ptCount val="1"/>
                <c:pt idx="0">
                  <c:v>PDF dataReq2Res DATA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'fast-Link'!$T$2:$T$11</c:f>
              <c:strCache>
                <c:ptCount val="9"/>
                <c:pt idx="0">
                  <c:v>373</c:v>
                </c:pt>
                <c:pt idx="1">
                  <c:v>387</c:v>
                </c:pt>
                <c:pt idx="2">
                  <c:v>388</c:v>
                </c:pt>
                <c:pt idx="3">
                  <c:v>401</c:v>
                </c:pt>
                <c:pt idx="4">
                  <c:v>415</c:v>
                </c:pt>
                <c:pt idx="5">
                  <c:v>494</c:v>
                </c:pt>
                <c:pt idx="6">
                  <c:v>822</c:v>
                </c:pt>
                <c:pt idx="7">
                  <c:v>1565</c:v>
                </c:pt>
                <c:pt idx="8">
                  <c:v>(blank)</c:v>
                </c:pt>
              </c:strCache>
            </c:strRef>
          </c:cat>
          <c:val>
            <c:numRef>
              <c:f>'fast-Link'!$W$2:$W$11</c:f>
              <c:numCache>
                <c:formatCode>0.00%</c:formatCode>
                <c:ptCount val="9"/>
                <c:pt idx="0">
                  <c:v>0.1111111111111111</c:v>
                </c:pt>
                <c:pt idx="1">
                  <c:v>0.1111111111111111</c:v>
                </c:pt>
                <c:pt idx="2">
                  <c:v>0.1111111111111111</c:v>
                </c:pt>
                <c:pt idx="3">
                  <c:v>0.22222222222222221</c:v>
                </c:pt>
                <c:pt idx="4">
                  <c:v>0.1111111111111111</c:v>
                </c:pt>
                <c:pt idx="5">
                  <c:v>0.1111111111111111</c:v>
                </c:pt>
                <c:pt idx="6">
                  <c:v>0.1111111111111111</c:v>
                </c:pt>
                <c:pt idx="7">
                  <c:v>0.1111111111111111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D9-48AA-9C01-D387ACFE8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639432"/>
        <c:axId val="1053638448"/>
      </c:lineChart>
      <c:catAx>
        <c:axId val="10491510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157904"/>
        <c:crosses val="autoZero"/>
        <c:auto val="1"/>
        <c:lblAlgn val="ctr"/>
        <c:lblOffset val="100"/>
        <c:noMultiLvlLbl val="0"/>
      </c:catAx>
      <c:valAx>
        <c:axId val="10491579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151016"/>
        <c:crosses val="autoZero"/>
        <c:crossBetween val="between"/>
      </c:valAx>
      <c:valAx>
        <c:axId val="1053638448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639432"/>
        <c:crosses val="max"/>
        <c:crossBetween val="between"/>
      </c:valAx>
      <c:catAx>
        <c:axId val="1053639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363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[decodedHexTracing.xlsx]fast-Link!PivotTable16</c:name>
    <c:fmtId val="4"/>
  </c:pivotSource>
  <c:chart>
    <c:autoTitleDeleted val="1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'fast-Link'!$Z$1</c:f>
              <c:strCache>
                <c:ptCount val="1"/>
                <c:pt idx="0">
                  <c:v>Count of dataReq2Res wo DATA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'fast-Link'!$Y$2:$Y$44</c:f>
              <c:strCache>
                <c:ptCount val="42"/>
                <c:pt idx="0">
                  <c:v>333</c:v>
                </c:pt>
                <c:pt idx="1">
                  <c:v>337</c:v>
                </c:pt>
                <c:pt idx="2">
                  <c:v>371</c:v>
                </c:pt>
                <c:pt idx="3">
                  <c:v>376</c:v>
                </c:pt>
                <c:pt idx="4">
                  <c:v>380</c:v>
                </c:pt>
                <c:pt idx="5">
                  <c:v>386</c:v>
                </c:pt>
                <c:pt idx="6">
                  <c:v>393</c:v>
                </c:pt>
                <c:pt idx="7">
                  <c:v>397</c:v>
                </c:pt>
                <c:pt idx="8">
                  <c:v>399</c:v>
                </c:pt>
                <c:pt idx="9">
                  <c:v>400</c:v>
                </c:pt>
                <c:pt idx="10">
                  <c:v>402</c:v>
                </c:pt>
                <c:pt idx="11">
                  <c:v>429</c:v>
                </c:pt>
                <c:pt idx="12">
                  <c:v>445</c:v>
                </c:pt>
                <c:pt idx="13">
                  <c:v>465</c:v>
                </c:pt>
                <c:pt idx="14">
                  <c:v>466</c:v>
                </c:pt>
                <c:pt idx="15">
                  <c:v>488</c:v>
                </c:pt>
                <c:pt idx="16">
                  <c:v>495</c:v>
                </c:pt>
                <c:pt idx="17">
                  <c:v>499</c:v>
                </c:pt>
                <c:pt idx="18">
                  <c:v>512</c:v>
                </c:pt>
                <c:pt idx="19">
                  <c:v>760</c:v>
                </c:pt>
                <c:pt idx="20">
                  <c:v>772</c:v>
                </c:pt>
                <c:pt idx="21">
                  <c:v>808</c:v>
                </c:pt>
                <c:pt idx="22">
                  <c:v>815</c:v>
                </c:pt>
                <c:pt idx="23">
                  <c:v>838</c:v>
                </c:pt>
                <c:pt idx="24">
                  <c:v>839</c:v>
                </c:pt>
                <c:pt idx="25">
                  <c:v>840</c:v>
                </c:pt>
                <c:pt idx="26">
                  <c:v>1005</c:v>
                </c:pt>
                <c:pt idx="27">
                  <c:v>1177</c:v>
                </c:pt>
                <c:pt idx="28">
                  <c:v>1425</c:v>
                </c:pt>
                <c:pt idx="29">
                  <c:v>1426</c:v>
                </c:pt>
                <c:pt idx="30">
                  <c:v>1427</c:v>
                </c:pt>
                <c:pt idx="31">
                  <c:v>1428</c:v>
                </c:pt>
                <c:pt idx="32">
                  <c:v>1429</c:v>
                </c:pt>
                <c:pt idx="33">
                  <c:v>1430</c:v>
                </c:pt>
                <c:pt idx="34">
                  <c:v>2124</c:v>
                </c:pt>
                <c:pt idx="35">
                  <c:v>2129</c:v>
                </c:pt>
                <c:pt idx="36">
                  <c:v>2653</c:v>
                </c:pt>
                <c:pt idx="37">
                  <c:v>2655</c:v>
                </c:pt>
                <c:pt idx="38">
                  <c:v>2664</c:v>
                </c:pt>
                <c:pt idx="39">
                  <c:v>2718</c:v>
                </c:pt>
                <c:pt idx="40">
                  <c:v>2764</c:v>
                </c:pt>
                <c:pt idx="41">
                  <c:v>10103</c:v>
                </c:pt>
              </c:strCache>
            </c:strRef>
          </c:cat>
          <c:val>
            <c:numRef>
              <c:f>'fast-Link'!$Z$2:$Z$44</c:f>
              <c:numCache>
                <c:formatCode>General</c:formatCode>
                <c:ptCount val="4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4-4333-B4E8-9163B5056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1049124448"/>
        <c:axId val="1049125104"/>
      </c:barChart>
      <c:lineChart>
        <c:grouping val="standard"/>
        <c:varyColors val="0"/>
        <c:ser>
          <c:idx val="1"/>
          <c:order val="1"/>
          <c:tx>
            <c:strRef>
              <c:f>'fast-Link'!$AA$1</c:f>
              <c:strCache>
                <c:ptCount val="1"/>
                <c:pt idx="0">
                  <c:v>CDF dataReq2Res wo DATA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'fast-Link'!$Y$2:$Y$44</c:f>
              <c:strCache>
                <c:ptCount val="42"/>
                <c:pt idx="0">
                  <c:v>333</c:v>
                </c:pt>
                <c:pt idx="1">
                  <c:v>337</c:v>
                </c:pt>
                <c:pt idx="2">
                  <c:v>371</c:v>
                </c:pt>
                <c:pt idx="3">
                  <c:v>376</c:v>
                </c:pt>
                <c:pt idx="4">
                  <c:v>380</c:v>
                </c:pt>
                <c:pt idx="5">
                  <c:v>386</c:v>
                </c:pt>
                <c:pt idx="6">
                  <c:v>393</c:v>
                </c:pt>
                <c:pt idx="7">
                  <c:v>397</c:v>
                </c:pt>
                <c:pt idx="8">
                  <c:v>399</c:v>
                </c:pt>
                <c:pt idx="9">
                  <c:v>400</c:v>
                </c:pt>
                <c:pt idx="10">
                  <c:v>402</c:v>
                </c:pt>
                <c:pt idx="11">
                  <c:v>429</c:v>
                </c:pt>
                <c:pt idx="12">
                  <c:v>445</c:v>
                </c:pt>
                <c:pt idx="13">
                  <c:v>465</c:v>
                </c:pt>
                <c:pt idx="14">
                  <c:v>466</c:v>
                </c:pt>
                <c:pt idx="15">
                  <c:v>488</c:v>
                </c:pt>
                <c:pt idx="16">
                  <c:v>495</c:v>
                </c:pt>
                <c:pt idx="17">
                  <c:v>499</c:v>
                </c:pt>
                <c:pt idx="18">
                  <c:v>512</c:v>
                </c:pt>
                <c:pt idx="19">
                  <c:v>760</c:v>
                </c:pt>
                <c:pt idx="20">
                  <c:v>772</c:v>
                </c:pt>
                <c:pt idx="21">
                  <c:v>808</c:v>
                </c:pt>
                <c:pt idx="22">
                  <c:v>815</c:v>
                </c:pt>
                <c:pt idx="23">
                  <c:v>838</c:v>
                </c:pt>
                <c:pt idx="24">
                  <c:v>839</c:v>
                </c:pt>
                <c:pt idx="25">
                  <c:v>840</c:v>
                </c:pt>
                <c:pt idx="26">
                  <c:v>1005</c:v>
                </c:pt>
                <c:pt idx="27">
                  <c:v>1177</c:v>
                </c:pt>
                <c:pt idx="28">
                  <c:v>1425</c:v>
                </c:pt>
                <c:pt idx="29">
                  <c:v>1426</c:v>
                </c:pt>
                <c:pt idx="30">
                  <c:v>1427</c:v>
                </c:pt>
                <c:pt idx="31">
                  <c:v>1428</c:v>
                </c:pt>
                <c:pt idx="32">
                  <c:v>1429</c:v>
                </c:pt>
                <c:pt idx="33">
                  <c:v>1430</c:v>
                </c:pt>
                <c:pt idx="34">
                  <c:v>2124</c:v>
                </c:pt>
                <c:pt idx="35">
                  <c:v>2129</c:v>
                </c:pt>
                <c:pt idx="36">
                  <c:v>2653</c:v>
                </c:pt>
                <c:pt idx="37">
                  <c:v>2655</c:v>
                </c:pt>
                <c:pt idx="38">
                  <c:v>2664</c:v>
                </c:pt>
                <c:pt idx="39">
                  <c:v>2718</c:v>
                </c:pt>
                <c:pt idx="40">
                  <c:v>2764</c:v>
                </c:pt>
                <c:pt idx="41">
                  <c:v>10103</c:v>
                </c:pt>
              </c:strCache>
            </c:strRef>
          </c:cat>
          <c:val>
            <c:numRef>
              <c:f>'fast-Link'!$AA$2:$AA$44</c:f>
              <c:numCache>
                <c:formatCode>0.00%</c:formatCode>
                <c:ptCount val="42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0.10416666666666667</c:v>
                </c:pt>
                <c:pt idx="5">
                  <c:v>0.125</c:v>
                </c:pt>
                <c:pt idx="6">
                  <c:v>0.14583333333333334</c:v>
                </c:pt>
                <c:pt idx="7">
                  <c:v>0.1875</c:v>
                </c:pt>
                <c:pt idx="8">
                  <c:v>0.20833333333333334</c:v>
                </c:pt>
                <c:pt idx="9">
                  <c:v>0.22916666666666666</c:v>
                </c:pt>
                <c:pt idx="10">
                  <c:v>0.25</c:v>
                </c:pt>
                <c:pt idx="11">
                  <c:v>0.27083333333333331</c:v>
                </c:pt>
                <c:pt idx="12">
                  <c:v>0.29166666666666669</c:v>
                </c:pt>
                <c:pt idx="13">
                  <c:v>0.3125</c:v>
                </c:pt>
                <c:pt idx="14">
                  <c:v>0.33333333333333331</c:v>
                </c:pt>
                <c:pt idx="15">
                  <c:v>0.35416666666666669</c:v>
                </c:pt>
                <c:pt idx="16">
                  <c:v>0.375</c:v>
                </c:pt>
                <c:pt idx="17">
                  <c:v>0.39583333333333331</c:v>
                </c:pt>
                <c:pt idx="18">
                  <c:v>0.41666666666666669</c:v>
                </c:pt>
                <c:pt idx="19">
                  <c:v>0.4375</c:v>
                </c:pt>
                <c:pt idx="20">
                  <c:v>0.45833333333333331</c:v>
                </c:pt>
                <c:pt idx="21">
                  <c:v>0.47916666666666669</c:v>
                </c:pt>
                <c:pt idx="22">
                  <c:v>0.5</c:v>
                </c:pt>
                <c:pt idx="23">
                  <c:v>0.52083333333333337</c:v>
                </c:pt>
                <c:pt idx="24">
                  <c:v>0.54166666666666663</c:v>
                </c:pt>
                <c:pt idx="25">
                  <c:v>0.5625</c:v>
                </c:pt>
                <c:pt idx="26">
                  <c:v>0.58333333333333337</c:v>
                </c:pt>
                <c:pt idx="27">
                  <c:v>0.60416666666666663</c:v>
                </c:pt>
                <c:pt idx="28">
                  <c:v>0.64583333333333337</c:v>
                </c:pt>
                <c:pt idx="29">
                  <c:v>0.6875</c:v>
                </c:pt>
                <c:pt idx="30">
                  <c:v>0.70833333333333337</c:v>
                </c:pt>
                <c:pt idx="31">
                  <c:v>0.75</c:v>
                </c:pt>
                <c:pt idx="32">
                  <c:v>0.8125</c:v>
                </c:pt>
                <c:pt idx="33">
                  <c:v>0.83333333333333337</c:v>
                </c:pt>
                <c:pt idx="34">
                  <c:v>0.85416666666666663</c:v>
                </c:pt>
                <c:pt idx="35">
                  <c:v>0.875</c:v>
                </c:pt>
                <c:pt idx="36">
                  <c:v>0.89583333333333337</c:v>
                </c:pt>
                <c:pt idx="37">
                  <c:v>0.91666666666666663</c:v>
                </c:pt>
                <c:pt idx="38">
                  <c:v>0.9375</c:v>
                </c:pt>
                <c:pt idx="39">
                  <c:v>0.95833333333333337</c:v>
                </c:pt>
                <c:pt idx="40">
                  <c:v>0.97916666666666663</c:v>
                </c:pt>
                <c:pt idx="4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B3-4A59-9CE8-F650E4164CFE}"/>
            </c:ext>
          </c:extLst>
        </c:ser>
        <c:ser>
          <c:idx val="2"/>
          <c:order val="2"/>
          <c:tx>
            <c:strRef>
              <c:f>'fast-Link'!$AB$1</c:f>
              <c:strCache>
                <c:ptCount val="1"/>
                <c:pt idx="0">
                  <c:v>PDF dataReq2Res wo DATA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'fast-Link'!$Y$2:$Y$44</c:f>
              <c:strCache>
                <c:ptCount val="42"/>
                <c:pt idx="0">
                  <c:v>333</c:v>
                </c:pt>
                <c:pt idx="1">
                  <c:v>337</c:v>
                </c:pt>
                <c:pt idx="2">
                  <c:v>371</c:v>
                </c:pt>
                <c:pt idx="3">
                  <c:v>376</c:v>
                </c:pt>
                <c:pt idx="4">
                  <c:v>380</c:v>
                </c:pt>
                <c:pt idx="5">
                  <c:v>386</c:v>
                </c:pt>
                <c:pt idx="6">
                  <c:v>393</c:v>
                </c:pt>
                <c:pt idx="7">
                  <c:v>397</c:v>
                </c:pt>
                <c:pt idx="8">
                  <c:v>399</c:v>
                </c:pt>
                <c:pt idx="9">
                  <c:v>400</c:v>
                </c:pt>
                <c:pt idx="10">
                  <c:v>402</c:v>
                </c:pt>
                <c:pt idx="11">
                  <c:v>429</c:v>
                </c:pt>
                <c:pt idx="12">
                  <c:v>445</c:v>
                </c:pt>
                <c:pt idx="13">
                  <c:v>465</c:v>
                </c:pt>
                <c:pt idx="14">
                  <c:v>466</c:v>
                </c:pt>
                <c:pt idx="15">
                  <c:v>488</c:v>
                </c:pt>
                <c:pt idx="16">
                  <c:v>495</c:v>
                </c:pt>
                <c:pt idx="17">
                  <c:v>499</c:v>
                </c:pt>
                <c:pt idx="18">
                  <c:v>512</c:v>
                </c:pt>
                <c:pt idx="19">
                  <c:v>760</c:v>
                </c:pt>
                <c:pt idx="20">
                  <c:v>772</c:v>
                </c:pt>
                <c:pt idx="21">
                  <c:v>808</c:v>
                </c:pt>
                <c:pt idx="22">
                  <c:v>815</c:v>
                </c:pt>
                <c:pt idx="23">
                  <c:v>838</c:v>
                </c:pt>
                <c:pt idx="24">
                  <c:v>839</c:v>
                </c:pt>
                <c:pt idx="25">
                  <c:v>840</c:v>
                </c:pt>
                <c:pt idx="26">
                  <c:v>1005</c:v>
                </c:pt>
                <c:pt idx="27">
                  <c:v>1177</c:v>
                </c:pt>
                <c:pt idx="28">
                  <c:v>1425</c:v>
                </c:pt>
                <c:pt idx="29">
                  <c:v>1426</c:v>
                </c:pt>
                <c:pt idx="30">
                  <c:v>1427</c:v>
                </c:pt>
                <c:pt idx="31">
                  <c:v>1428</c:v>
                </c:pt>
                <c:pt idx="32">
                  <c:v>1429</c:v>
                </c:pt>
                <c:pt idx="33">
                  <c:v>1430</c:v>
                </c:pt>
                <c:pt idx="34">
                  <c:v>2124</c:v>
                </c:pt>
                <c:pt idx="35">
                  <c:v>2129</c:v>
                </c:pt>
                <c:pt idx="36">
                  <c:v>2653</c:v>
                </c:pt>
                <c:pt idx="37">
                  <c:v>2655</c:v>
                </c:pt>
                <c:pt idx="38">
                  <c:v>2664</c:v>
                </c:pt>
                <c:pt idx="39">
                  <c:v>2718</c:v>
                </c:pt>
                <c:pt idx="40">
                  <c:v>2764</c:v>
                </c:pt>
                <c:pt idx="41">
                  <c:v>10103</c:v>
                </c:pt>
              </c:strCache>
            </c:strRef>
          </c:cat>
          <c:val>
            <c:numRef>
              <c:f>'fast-Link'!$AB$2:$AB$44</c:f>
              <c:numCache>
                <c:formatCode>0.00%</c:formatCode>
                <c:ptCount val="42"/>
                <c:pt idx="0">
                  <c:v>2.0833333333333332E-2</c:v>
                </c:pt>
                <c:pt idx="1">
                  <c:v>2.0833333333333332E-2</c:v>
                </c:pt>
                <c:pt idx="2">
                  <c:v>2.0833333333333332E-2</c:v>
                </c:pt>
                <c:pt idx="3">
                  <c:v>2.0833333333333332E-2</c:v>
                </c:pt>
                <c:pt idx="4">
                  <c:v>2.0833333333333332E-2</c:v>
                </c:pt>
                <c:pt idx="5">
                  <c:v>2.0833333333333332E-2</c:v>
                </c:pt>
                <c:pt idx="6">
                  <c:v>2.0833333333333332E-2</c:v>
                </c:pt>
                <c:pt idx="7">
                  <c:v>4.1666666666666664E-2</c:v>
                </c:pt>
                <c:pt idx="8">
                  <c:v>2.0833333333333332E-2</c:v>
                </c:pt>
                <c:pt idx="9">
                  <c:v>2.0833333333333332E-2</c:v>
                </c:pt>
                <c:pt idx="10">
                  <c:v>2.0833333333333332E-2</c:v>
                </c:pt>
                <c:pt idx="11">
                  <c:v>2.0833333333333332E-2</c:v>
                </c:pt>
                <c:pt idx="12">
                  <c:v>2.0833333333333332E-2</c:v>
                </c:pt>
                <c:pt idx="13">
                  <c:v>2.0833333333333332E-2</c:v>
                </c:pt>
                <c:pt idx="14">
                  <c:v>2.0833333333333332E-2</c:v>
                </c:pt>
                <c:pt idx="15">
                  <c:v>2.0833333333333332E-2</c:v>
                </c:pt>
                <c:pt idx="16">
                  <c:v>2.0833333333333332E-2</c:v>
                </c:pt>
                <c:pt idx="17">
                  <c:v>2.0833333333333332E-2</c:v>
                </c:pt>
                <c:pt idx="18">
                  <c:v>2.0833333333333332E-2</c:v>
                </c:pt>
                <c:pt idx="19">
                  <c:v>2.0833333333333332E-2</c:v>
                </c:pt>
                <c:pt idx="20">
                  <c:v>2.0833333333333332E-2</c:v>
                </c:pt>
                <c:pt idx="21">
                  <c:v>2.0833333333333332E-2</c:v>
                </c:pt>
                <c:pt idx="22">
                  <c:v>2.0833333333333332E-2</c:v>
                </c:pt>
                <c:pt idx="23">
                  <c:v>2.0833333333333332E-2</c:v>
                </c:pt>
                <c:pt idx="24">
                  <c:v>2.0833333333333332E-2</c:v>
                </c:pt>
                <c:pt idx="25">
                  <c:v>2.0833333333333332E-2</c:v>
                </c:pt>
                <c:pt idx="26">
                  <c:v>2.0833333333333332E-2</c:v>
                </c:pt>
                <c:pt idx="27">
                  <c:v>2.0833333333333332E-2</c:v>
                </c:pt>
                <c:pt idx="28">
                  <c:v>4.1666666666666664E-2</c:v>
                </c:pt>
                <c:pt idx="29">
                  <c:v>4.1666666666666664E-2</c:v>
                </c:pt>
                <c:pt idx="30">
                  <c:v>2.0833333333333332E-2</c:v>
                </c:pt>
                <c:pt idx="31">
                  <c:v>4.1666666666666664E-2</c:v>
                </c:pt>
                <c:pt idx="32">
                  <c:v>6.25E-2</c:v>
                </c:pt>
                <c:pt idx="33">
                  <c:v>2.0833333333333332E-2</c:v>
                </c:pt>
                <c:pt idx="34">
                  <c:v>2.0833333333333332E-2</c:v>
                </c:pt>
                <c:pt idx="35">
                  <c:v>2.0833333333333332E-2</c:v>
                </c:pt>
                <c:pt idx="36">
                  <c:v>2.0833333333333332E-2</c:v>
                </c:pt>
                <c:pt idx="37">
                  <c:v>2.0833333333333332E-2</c:v>
                </c:pt>
                <c:pt idx="38">
                  <c:v>2.0833333333333332E-2</c:v>
                </c:pt>
                <c:pt idx="39">
                  <c:v>2.0833333333333332E-2</c:v>
                </c:pt>
                <c:pt idx="40">
                  <c:v>2.0833333333333332E-2</c:v>
                </c:pt>
                <c:pt idx="41">
                  <c:v>2.0833333333333332E-2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B3-4A59-9CE8-F650E4164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9909720"/>
        <c:axId val="1769912016"/>
      </c:lineChart>
      <c:catAx>
        <c:axId val="1049124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125104"/>
        <c:crosses val="autoZero"/>
        <c:auto val="1"/>
        <c:lblAlgn val="ctr"/>
        <c:lblOffset val="100"/>
        <c:noMultiLvlLbl val="0"/>
      </c:catAx>
      <c:valAx>
        <c:axId val="10491251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124448"/>
        <c:crosses val="autoZero"/>
        <c:crossBetween val="between"/>
      </c:valAx>
      <c:valAx>
        <c:axId val="1769912016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909720"/>
        <c:crosses val="max"/>
        <c:crossBetween val="between"/>
      </c:valAx>
      <c:catAx>
        <c:axId val="1769909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9912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[decodedHexTracing.xlsx]duration!PivotTable2</c:name>
    <c:fmtId val="15"/>
  </c:pivotSource>
  <c:chart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duration!$K$1</c:f>
              <c:strCache>
                <c:ptCount val="1"/>
                <c:pt idx="0">
                  <c:v>Count of duration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duration!$J$2:$J$15</c:f>
              <c:strCache>
                <c:ptCount val="13"/>
                <c:pt idx="0">
                  <c:v>6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30</c:v>
                </c:pt>
                <c:pt idx="5">
                  <c:v>33</c:v>
                </c:pt>
                <c:pt idx="6">
                  <c:v>34</c:v>
                </c:pt>
                <c:pt idx="7">
                  <c:v>37</c:v>
                </c:pt>
                <c:pt idx="8">
                  <c:v>43</c:v>
                </c:pt>
                <c:pt idx="9">
                  <c:v>47</c:v>
                </c:pt>
                <c:pt idx="10">
                  <c:v>56</c:v>
                </c:pt>
                <c:pt idx="11">
                  <c:v>73</c:v>
                </c:pt>
                <c:pt idx="12">
                  <c:v>(blank)</c:v>
                </c:pt>
              </c:strCache>
            </c:strRef>
          </c:cat>
          <c:val>
            <c:numRef>
              <c:f>duration!$K$2:$K$15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9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C9-43ED-A241-F484C996D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1762264680"/>
        <c:axId val="1762260088"/>
      </c:barChart>
      <c:lineChart>
        <c:grouping val="standard"/>
        <c:varyColors val="0"/>
        <c:ser>
          <c:idx val="1"/>
          <c:order val="1"/>
          <c:tx>
            <c:strRef>
              <c:f>duration!$L$1</c:f>
              <c:strCache>
                <c:ptCount val="1"/>
                <c:pt idx="0">
                  <c:v>CDF duration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duration!$J$2:$J$15</c:f>
              <c:strCache>
                <c:ptCount val="13"/>
                <c:pt idx="0">
                  <c:v>6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30</c:v>
                </c:pt>
                <c:pt idx="5">
                  <c:v>33</c:v>
                </c:pt>
                <c:pt idx="6">
                  <c:v>34</c:v>
                </c:pt>
                <c:pt idx="7">
                  <c:v>37</c:v>
                </c:pt>
                <c:pt idx="8">
                  <c:v>43</c:v>
                </c:pt>
                <c:pt idx="9">
                  <c:v>47</c:v>
                </c:pt>
                <c:pt idx="10">
                  <c:v>56</c:v>
                </c:pt>
                <c:pt idx="11">
                  <c:v>73</c:v>
                </c:pt>
                <c:pt idx="12">
                  <c:v>(blank)</c:v>
                </c:pt>
              </c:strCache>
            </c:strRef>
          </c:cat>
          <c:val>
            <c:numRef>
              <c:f>duration!$L$2:$L$15</c:f>
              <c:numCache>
                <c:formatCode>0.00%</c:formatCode>
                <c:ptCount val="13"/>
                <c:pt idx="0">
                  <c:v>4.1666666666666664E-2</c:v>
                </c:pt>
                <c:pt idx="1">
                  <c:v>0.125</c:v>
                </c:pt>
                <c:pt idx="2">
                  <c:v>0.16666666666666666</c:v>
                </c:pt>
                <c:pt idx="3">
                  <c:v>0.54166666666666663</c:v>
                </c:pt>
                <c:pt idx="4">
                  <c:v>0.58333333333333337</c:v>
                </c:pt>
                <c:pt idx="5">
                  <c:v>0.66666666666666663</c:v>
                </c:pt>
                <c:pt idx="6">
                  <c:v>0.70833333333333337</c:v>
                </c:pt>
                <c:pt idx="7">
                  <c:v>0.75</c:v>
                </c:pt>
                <c:pt idx="8">
                  <c:v>0.79166666666666663</c:v>
                </c:pt>
                <c:pt idx="9">
                  <c:v>0.91666666666666663</c:v>
                </c:pt>
                <c:pt idx="10">
                  <c:v>0.95833333333333337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C9-43ED-A241-F484C996D323}"/>
            </c:ext>
          </c:extLst>
        </c:ser>
        <c:ser>
          <c:idx val="2"/>
          <c:order val="2"/>
          <c:tx>
            <c:strRef>
              <c:f>duration!$M$1</c:f>
              <c:strCache>
                <c:ptCount val="1"/>
                <c:pt idx="0">
                  <c:v>PDF duration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duration!$J$2:$J$15</c:f>
              <c:strCache>
                <c:ptCount val="13"/>
                <c:pt idx="0">
                  <c:v>6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30</c:v>
                </c:pt>
                <c:pt idx="5">
                  <c:v>33</c:v>
                </c:pt>
                <c:pt idx="6">
                  <c:v>34</c:v>
                </c:pt>
                <c:pt idx="7">
                  <c:v>37</c:v>
                </c:pt>
                <c:pt idx="8">
                  <c:v>43</c:v>
                </c:pt>
                <c:pt idx="9">
                  <c:v>47</c:v>
                </c:pt>
                <c:pt idx="10">
                  <c:v>56</c:v>
                </c:pt>
                <c:pt idx="11">
                  <c:v>73</c:v>
                </c:pt>
                <c:pt idx="12">
                  <c:v>(blank)</c:v>
                </c:pt>
              </c:strCache>
            </c:strRef>
          </c:cat>
          <c:val>
            <c:numRef>
              <c:f>duration!$M$2:$M$15</c:f>
              <c:numCache>
                <c:formatCode>0.00%</c:formatCode>
                <c:ptCount val="13"/>
                <c:pt idx="0">
                  <c:v>4.1666666666666664E-2</c:v>
                </c:pt>
                <c:pt idx="1">
                  <c:v>8.3333333333333329E-2</c:v>
                </c:pt>
                <c:pt idx="2">
                  <c:v>4.1666666666666664E-2</c:v>
                </c:pt>
                <c:pt idx="3">
                  <c:v>0.375</c:v>
                </c:pt>
                <c:pt idx="4">
                  <c:v>4.1666666666666664E-2</c:v>
                </c:pt>
                <c:pt idx="5">
                  <c:v>8.3333333333333329E-2</c:v>
                </c:pt>
                <c:pt idx="6">
                  <c:v>4.1666666666666664E-2</c:v>
                </c:pt>
                <c:pt idx="7">
                  <c:v>4.1666666666666664E-2</c:v>
                </c:pt>
                <c:pt idx="8">
                  <c:v>4.1666666666666664E-2</c:v>
                </c:pt>
                <c:pt idx="9">
                  <c:v>0.125</c:v>
                </c:pt>
                <c:pt idx="10">
                  <c:v>4.1666666666666664E-2</c:v>
                </c:pt>
                <c:pt idx="11">
                  <c:v>4.1666666666666664E-2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C9-43ED-A241-F484C996D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640744"/>
        <c:axId val="1053640416"/>
      </c:lineChart>
      <c:catAx>
        <c:axId val="17622646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260088"/>
        <c:crosses val="autoZero"/>
        <c:auto val="1"/>
        <c:lblAlgn val="ctr"/>
        <c:lblOffset val="100"/>
        <c:noMultiLvlLbl val="0"/>
      </c:catAx>
      <c:valAx>
        <c:axId val="17622600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264680"/>
        <c:crosses val="autoZero"/>
        <c:crossBetween val="between"/>
      </c:valAx>
      <c:valAx>
        <c:axId val="1053640416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640744"/>
        <c:crosses val="max"/>
        <c:crossBetween val="between"/>
      </c:valAx>
      <c:catAx>
        <c:axId val="1053640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3640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2" Type="http://schemas.openxmlformats.org/officeDocument/2006/relationships/chart" Target="../charts/chart1.xml"/><Relationship Id="rId16" Type="http://schemas.openxmlformats.org/officeDocument/2006/relationships/chart" Target="../charts/chart15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5" Type="http://schemas.openxmlformats.org/officeDocument/2006/relationships/chart" Target="../charts/chart1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Relationship Id="rId1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276225</xdr:colOff>
      <xdr:row>0</xdr:row>
      <xdr:rowOff>11202</xdr:rowOff>
    </xdr:from>
    <xdr:to>
      <xdr:col>25</xdr:col>
      <xdr:colOff>585260</xdr:colOff>
      <xdr:row>40</xdr:row>
      <xdr:rowOff>145634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3FB195C-B121-41CD-82D9-D1516A9B3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44325" y="11202"/>
          <a:ext cx="9319685" cy="775443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608135</xdr:colOff>
      <xdr:row>16</xdr:row>
      <xdr:rowOff>47118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7DE5217A-A12E-4C88-B787-223F17859EC9}"/>
            </a:ext>
          </a:extLst>
        </xdr:cNvPr>
        <xdr:cNvGrpSpPr/>
      </xdr:nvGrpSpPr>
      <xdr:grpSpPr>
        <a:xfrm>
          <a:off x="0" y="0"/>
          <a:ext cx="11257085" cy="3095118"/>
          <a:chOff x="-71108" y="-273930"/>
          <a:chExt cx="9641840" cy="3099853"/>
        </a:xfrm>
      </xdr:grpSpPr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860C34F5-8378-4823-AB63-4A99FE356737}"/>
              </a:ext>
            </a:extLst>
          </xdr:cNvPr>
          <xdr:cNvCxnSpPr/>
        </xdr:nvCxnSpPr>
        <xdr:spPr>
          <a:xfrm>
            <a:off x="0" y="1435100"/>
            <a:ext cx="9570732" cy="0"/>
          </a:xfrm>
          <a:prstGeom prst="line">
            <a:avLst/>
          </a:prstGeom>
          <a:noFill/>
          <a:ln w="28575" cap="flat" cmpd="sng" algn="ctr">
            <a:solidFill>
              <a:srgbClr val="4472C4"/>
            </a:solidFill>
            <a:prstDash val="solid"/>
            <a:miter lim="800000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769CAFF1-70AD-48C1-9F58-B1C9B6DC8307}"/>
              </a:ext>
            </a:extLst>
          </xdr:cNvPr>
          <xdr:cNvSpPr/>
        </xdr:nvSpPr>
        <xdr:spPr>
          <a:xfrm>
            <a:off x="1543488" y="1235090"/>
            <a:ext cx="1632748" cy="190500"/>
          </a:xfrm>
          <a:prstGeom prst="rect">
            <a:avLst/>
          </a:prstGeom>
          <a:solidFill>
            <a:srgbClr val="ED7D31"/>
          </a:solidFill>
          <a:ln w="12700" cap="flat" cmpd="sng" algn="ctr">
            <a:noFill/>
            <a:prstDash val="solid"/>
            <a:miter lim="800000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FFFFFF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POLL TX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0" name="Straight Arrow Connector 89">
            <a:extLst>
              <a:ext uri="{FF2B5EF4-FFF2-40B4-BE49-F238E27FC236}">
                <a16:creationId xmlns:a16="http://schemas.microsoft.com/office/drawing/2014/main" id="{5BEC9530-8123-4275-89FF-78FB5D34E0A9}"/>
              </a:ext>
            </a:extLst>
          </xdr:cNvPr>
          <xdr:cNvCxnSpPr/>
        </xdr:nvCxnSpPr>
        <xdr:spPr>
          <a:xfrm flipV="1">
            <a:off x="3167981" y="716918"/>
            <a:ext cx="0" cy="1535882"/>
          </a:xfrm>
          <a:prstGeom prst="straightConnector1">
            <a:avLst/>
          </a:prstGeom>
          <a:noFill/>
          <a:ln w="6350" cap="flat" cmpd="sng" algn="ctr">
            <a:solidFill>
              <a:srgbClr val="ED7D31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91" name="TextBox 67">
            <a:extLst>
              <a:ext uri="{FF2B5EF4-FFF2-40B4-BE49-F238E27FC236}">
                <a16:creationId xmlns:a16="http://schemas.microsoft.com/office/drawing/2014/main" id="{8D726E91-7F9E-4F06-80A3-4A3B9B7F562A}"/>
              </a:ext>
            </a:extLst>
          </xdr:cNvPr>
          <xdr:cNvSpPr txBox="1"/>
        </xdr:nvSpPr>
        <xdr:spPr>
          <a:xfrm>
            <a:off x="2414480" y="310954"/>
            <a:ext cx="1509395" cy="459740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endtxtime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from dc.CRCtimestamp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0A19185E-6E03-41F1-8293-75E4CF534415}"/>
              </a:ext>
            </a:extLst>
          </xdr:cNvPr>
          <xdr:cNvCxnSpPr/>
        </xdr:nvCxnSpPr>
        <xdr:spPr>
          <a:xfrm>
            <a:off x="4030192" y="1424305"/>
            <a:ext cx="0" cy="770255"/>
          </a:xfrm>
          <a:prstGeom prst="straightConnector1">
            <a:avLst/>
          </a:prstGeom>
          <a:noFill/>
          <a:ln w="6350" cap="flat" cmpd="sng" algn="ctr">
            <a:solidFill>
              <a:srgbClr val="70AD47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93" name="TextBox 71">
            <a:extLst>
              <a:ext uri="{FF2B5EF4-FFF2-40B4-BE49-F238E27FC236}">
                <a16:creationId xmlns:a16="http://schemas.microsoft.com/office/drawing/2014/main" id="{4A2BF958-8E17-44C5-9093-72C31236BA92}"/>
              </a:ext>
            </a:extLst>
          </xdr:cNvPr>
          <xdr:cNvSpPr txBox="1"/>
        </xdr:nvSpPr>
        <xdr:spPr>
          <a:xfrm>
            <a:off x="4018907" y="1895030"/>
            <a:ext cx="772795" cy="459740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rxstart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(after call)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4" name="Straight Arrow Connector 93">
            <a:extLst>
              <a:ext uri="{FF2B5EF4-FFF2-40B4-BE49-F238E27FC236}">
                <a16:creationId xmlns:a16="http://schemas.microsoft.com/office/drawing/2014/main" id="{789ED6DC-3096-4961-94F9-F9231A7C8398}"/>
              </a:ext>
            </a:extLst>
          </xdr:cNvPr>
          <xdr:cNvCxnSpPr/>
        </xdr:nvCxnSpPr>
        <xdr:spPr>
          <a:xfrm>
            <a:off x="3818274" y="1519475"/>
            <a:ext cx="227623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imings!BU8">
        <xdr:nvSpPr>
          <xdr:cNvPr id="95" name="TextBox 73">
            <a:extLst>
              <a:ext uri="{FF2B5EF4-FFF2-40B4-BE49-F238E27FC236}">
                <a16:creationId xmlns:a16="http://schemas.microsoft.com/office/drawing/2014/main" id="{76EBE954-C4DD-49EF-9C64-BADC792DCF99}"/>
              </a:ext>
            </a:extLst>
          </xdr:cNvPr>
          <xdr:cNvSpPr txBox="1"/>
        </xdr:nvSpPr>
        <xdr:spPr>
          <a:xfrm>
            <a:off x="3526696" y="1250280"/>
            <a:ext cx="723801" cy="87978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BBCFE1D5-C7A6-49EF-95EF-B0C7C9722BB4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15/147/77</a:t>
            </a:fld>
            <a:endParaRPr lang="en-US" sz="9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65C8F111-D7B1-421E-AFF2-D54B8DB5DDB4}"/>
              </a:ext>
            </a:extLst>
          </xdr:cNvPr>
          <xdr:cNvSpPr/>
        </xdr:nvSpPr>
        <xdr:spPr>
          <a:xfrm>
            <a:off x="4030827" y="1421765"/>
            <a:ext cx="1876819" cy="190500"/>
          </a:xfrm>
          <a:prstGeom prst="rect">
            <a:avLst/>
          </a:prstGeom>
          <a:solidFill>
            <a:srgbClr val="70AD47"/>
          </a:solidFill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FFFFFF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ACK RX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7" name="Straight Arrow Connector 96">
            <a:extLst>
              <a:ext uri="{FF2B5EF4-FFF2-40B4-BE49-F238E27FC236}">
                <a16:creationId xmlns:a16="http://schemas.microsoft.com/office/drawing/2014/main" id="{4025B5F3-3E74-4E76-9946-912742A2DE9B}"/>
              </a:ext>
            </a:extLst>
          </xdr:cNvPr>
          <xdr:cNvCxnSpPr/>
        </xdr:nvCxnSpPr>
        <xdr:spPr>
          <a:xfrm>
            <a:off x="5904471" y="1084580"/>
            <a:ext cx="0" cy="1109345"/>
          </a:xfrm>
          <a:prstGeom prst="straightConnector1">
            <a:avLst/>
          </a:prstGeom>
          <a:noFill/>
          <a:ln w="6350" cap="flat" cmpd="sng" algn="ctr">
            <a:solidFill>
              <a:srgbClr val="70AD47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98" name="TextBox 77">
            <a:extLst>
              <a:ext uri="{FF2B5EF4-FFF2-40B4-BE49-F238E27FC236}">
                <a16:creationId xmlns:a16="http://schemas.microsoft.com/office/drawing/2014/main" id="{CF605C8B-2D02-4B59-8F44-5E37554C53F8}"/>
              </a:ext>
            </a:extLst>
          </xdr:cNvPr>
          <xdr:cNvSpPr txBox="1"/>
        </xdr:nvSpPr>
        <xdr:spPr>
          <a:xfrm>
            <a:off x="4981925" y="2182669"/>
            <a:ext cx="1959610" cy="643254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rxEnd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(From 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di.rxstatus.timestampEnd.CRC)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9" name="Straight Arrow Connector 98">
            <a:extLst>
              <a:ext uri="{FF2B5EF4-FFF2-40B4-BE49-F238E27FC236}">
                <a16:creationId xmlns:a16="http://schemas.microsoft.com/office/drawing/2014/main" id="{B9EDF8BA-3ECC-439E-960C-1F98495D7616}"/>
              </a:ext>
            </a:extLst>
          </xdr:cNvPr>
          <xdr:cNvCxnSpPr>
            <a:cxnSpLocks/>
          </xdr:cNvCxnSpPr>
        </xdr:nvCxnSpPr>
        <xdr:spPr>
          <a:xfrm flipV="1">
            <a:off x="6399268" y="302262"/>
            <a:ext cx="0" cy="1151255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Arrow Connector 99">
            <a:extLst>
              <a:ext uri="{FF2B5EF4-FFF2-40B4-BE49-F238E27FC236}">
                <a16:creationId xmlns:a16="http://schemas.microsoft.com/office/drawing/2014/main" id="{5813A6F5-57A5-4859-8BC0-7E1124D2E5B7}"/>
              </a:ext>
            </a:extLst>
          </xdr:cNvPr>
          <xdr:cNvCxnSpPr/>
        </xdr:nvCxnSpPr>
        <xdr:spPr>
          <a:xfrm flipV="1">
            <a:off x="7087356" y="708660"/>
            <a:ext cx="0" cy="1117600"/>
          </a:xfrm>
          <a:prstGeom prst="straightConnector1">
            <a:avLst/>
          </a:prstGeom>
          <a:noFill/>
          <a:ln w="6350" cap="flat" cmpd="sng" algn="ctr">
            <a:solidFill>
              <a:srgbClr val="ED7D31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01" name="TextBox 80">
            <a:extLst>
              <a:ext uri="{FF2B5EF4-FFF2-40B4-BE49-F238E27FC236}">
                <a16:creationId xmlns:a16="http://schemas.microsoft.com/office/drawing/2014/main" id="{F4F4BB98-61E8-4F98-8AB5-BD375E5964A8}"/>
              </a:ext>
            </a:extLst>
          </xdr:cNvPr>
          <xdr:cNvSpPr txBox="1"/>
        </xdr:nvSpPr>
        <xdr:spPr>
          <a:xfrm>
            <a:off x="5788894" y="0"/>
            <a:ext cx="1410970" cy="377190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phyDataWrapper Call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2" name="TextBox 81">
            <a:extLst>
              <a:ext uri="{FF2B5EF4-FFF2-40B4-BE49-F238E27FC236}">
                <a16:creationId xmlns:a16="http://schemas.microsoft.com/office/drawing/2014/main" id="{C0189E18-2AB8-47E4-91A0-E339D370C3CB}"/>
              </a:ext>
            </a:extLst>
          </xdr:cNvPr>
          <xdr:cNvSpPr txBox="1"/>
        </xdr:nvSpPr>
        <xdr:spPr>
          <a:xfrm>
            <a:off x="6736828" y="392358"/>
            <a:ext cx="695325" cy="377190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TargetTX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3" name="TextBox 82">
            <a:extLst>
              <a:ext uri="{FF2B5EF4-FFF2-40B4-BE49-F238E27FC236}">
                <a16:creationId xmlns:a16="http://schemas.microsoft.com/office/drawing/2014/main" id="{CF72694C-BAB2-40AB-AAED-1170C061F8B3}"/>
              </a:ext>
            </a:extLst>
          </xdr:cNvPr>
          <xdr:cNvSpPr txBox="1"/>
        </xdr:nvSpPr>
        <xdr:spPr>
          <a:xfrm>
            <a:off x="7297663" y="773288"/>
            <a:ext cx="1470186" cy="268881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Actual TX(PHR)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4" name="Straight Arrow Connector 103">
            <a:extLst>
              <a:ext uri="{FF2B5EF4-FFF2-40B4-BE49-F238E27FC236}">
                <a16:creationId xmlns:a16="http://schemas.microsoft.com/office/drawing/2014/main" id="{F46FD3B7-F27E-4F7B-BF35-F0DB71D49E32}"/>
              </a:ext>
            </a:extLst>
          </xdr:cNvPr>
          <xdr:cNvCxnSpPr/>
        </xdr:nvCxnSpPr>
        <xdr:spPr>
          <a:xfrm>
            <a:off x="6397363" y="1202055"/>
            <a:ext cx="689358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imings!BC8">
        <xdr:nvSpPr>
          <xdr:cNvPr id="105" name="TextBox 84">
            <a:extLst>
              <a:ext uri="{FF2B5EF4-FFF2-40B4-BE49-F238E27FC236}">
                <a16:creationId xmlns:a16="http://schemas.microsoft.com/office/drawing/2014/main" id="{77367694-3F7D-4BDA-BEE0-D82D19DBF155}"/>
              </a:ext>
            </a:extLst>
          </xdr:cNvPr>
          <xdr:cNvSpPr txBox="1"/>
        </xdr:nvSpPr>
        <xdr:spPr>
          <a:xfrm>
            <a:off x="6419435" y="1061611"/>
            <a:ext cx="714211" cy="117410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1AB23A8C-DE89-4A09-B742-9409BEECC322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750/891/807</a:t>
            </a:fld>
            <a:endParaRPr lang="en-US" sz="6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6" name="Straight Arrow Connector 105">
            <a:extLst>
              <a:ext uri="{FF2B5EF4-FFF2-40B4-BE49-F238E27FC236}">
                <a16:creationId xmlns:a16="http://schemas.microsoft.com/office/drawing/2014/main" id="{EA019A4F-EA15-4A58-A986-4C5A9F825093}"/>
              </a:ext>
            </a:extLst>
          </xdr:cNvPr>
          <xdr:cNvCxnSpPr/>
        </xdr:nvCxnSpPr>
        <xdr:spPr>
          <a:xfrm>
            <a:off x="7087356" y="1343025"/>
            <a:ext cx="747970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>
            <a:extLst>
              <a:ext uri="{FF2B5EF4-FFF2-40B4-BE49-F238E27FC236}">
                <a16:creationId xmlns:a16="http://schemas.microsoft.com/office/drawing/2014/main" id="{8DB2E71E-EF71-468E-91C8-F98ECBBDD161}"/>
              </a:ext>
            </a:extLst>
          </xdr:cNvPr>
          <xdr:cNvCxnSpPr/>
        </xdr:nvCxnSpPr>
        <xdr:spPr>
          <a:xfrm flipV="1">
            <a:off x="7868913" y="1040132"/>
            <a:ext cx="0" cy="1043305"/>
          </a:xfrm>
          <a:prstGeom prst="straightConnector1">
            <a:avLst/>
          </a:prstGeom>
          <a:noFill/>
          <a:ln w="6350" cap="flat" cmpd="sng" algn="ctr">
            <a:solidFill>
              <a:srgbClr val="ED7D31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F3CE7AD1-CCD2-4912-852B-4593668E76D1}"/>
              </a:ext>
            </a:extLst>
          </xdr:cNvPr>
          <xdr:cNvSpPr/>
        </xdr:nvSpPr>
        <xdr:spPr>
          <a:xfrm>
            <a:off x="7870160" y="1235429"/>
            <a:ext cx="1659266" cy="190500"/>
          </a:xfrm>
          <a:prstGeom prst="rect">
            <a:avLst/>
          </a:prstGeom>
          <a:solidFill>
            <a:srgbClr val="ED7D31"/>
          </a:solidFill>
          <a:ln w="12700" cap="flat" cmpd="sng" algn="ctr">
            <a:noFill/>
            <a:prstDash val="solid"/>
            <a:miter lim="800000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FFFFFF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DATA TX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0" name="Straight Arrow Connector 109">
            <a:extLst>
              <a:ext uri="{FF2B5EF4-FFF2-40B4-BE49-F238E27FC236}">
                <a16:creationId xmlns:a16="http://schemas.microsoft.com/office/drawing/2014/main" id="{2ECDB7CE-D3BF-42E2-B1BA-912964919C23}"/>
              </a:ext>
            </a:extLst>
          </xdr:cNvPr>
          <xdr:cNvCxnSpPr/>
        </xdr:nvCxnSpPr>
        <xdr:spPr>
          <a:xfrm>
            <a:off x="5910821" y="1703947"/>
            <a:ext cx="1168280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imings!AQ8">
        <xdr:nvSpPr>
          <xdr:cNvPr id="111" name="TextBox 91">
            <a:extLst>
              <a:ext uri="{FF2B5EF4-FFF2-40B4-BE49-F238E27FC236}">
                <a16:creationId xmlns:a16="http://schemas.microsoft.com/office/drawing/2014/main" id="{8200CBB6-E397-48C0-B3E6-C0E2581FA039}"/>
              </a:ext>
            </a:extLst>
          </xdr:cNvPr>
          <xdr:cNvSpPr txBox="1"/>
        </xdr:nvSpPr>
        <xdr:spPr>
          <a:xfrm>
            <a:off x="6062331" y="1559462"/>
            <a:ext cx="833618" cy="140567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36034A9E-F731-4BB1-904E-7EE43DBA9B11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1000/1000/1000</a:t>
            </a:fld>
            <a:endParaRPr lang="en-US" sz="6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2" name="Straight Arrow Connector 111">
            <a:extLst>
              <a:ext uri="{FF2B5EF4-FFF2-40B4-BE49-F238E27FC236}">
                <a16:creationId xmlns:a16="http://schemas.microsoft.com/office/drawing/2014/main" id="{B4481BA1-D099-4091-AFE9-313C92F77F5C}"/>
              </a:ext>
            </a:extLst>
          </xdr:cNvPr>
          <xdr:cNvCxnSpPr/>
        </xdr:nvCxnSpPr>
        <xdr:spPr>
          <a:xfrm>
            <a:off x="5886056" y="2022214"/>
            <a:ext cx="1968065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imings!AW8">
        <xdr:nvSpPr>
          <xdr:cNvPr id="113" name="TextBox 95">
            <a:extLst>
              <a:ext uri="{FF2B5EF4-FFF2-40B4-BE49-F238E27FC236}">
                <a16:creationId xmlns:a16="http://schemas.microsoft.com/office/drawing/2014/main" id="{FD96A4E8-D15C-44EE-81C7-632A55A56B78}"/>
              </a:ext>
            </a:extLst>
          </xdr:cNvPr>
          <xdr:cNvSpPr txBox="1"/>
        </xdr:nvSpPr>
        <xdr:spPr>
          <a:xfrm>
            <a:off x="6394378" y="1892427"/>
            <a:ext cx="915085" cy="115803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689E1CED-BA41-426E-A65B-1861CCE2180C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1695/1698/1697</a:t>
            </a:fld>
            <a:endParaRPr lang="en-US" sz="6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4" name="Straight Arrow Connector 113">
            <a:extLst>
              <a:ext uri="{FF2B5EF4-FFF2-40B4-BE49-F238E27FC236}">
                <a16:creationId xmlns:a16="http://schemas.microsoft.com/office/drawing/2014/main" id="{472AF60D-5C17-4DCE-8FDC-E72823EA233E}"/>
              </a:ext>
            </a:extLst>
          </xdr:cNvPr>
          <xdr:cNvCxnSpPr/>
        </xdr:nvCxnSpPr>
        <xdr:spPr>
          <a:xfrm>
            <a:off x="5896851" y="1202055"/>
            <a:ext cx="475747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imings!BO8">
        <xdr:nvSpPr>
          <xdr:cNvPr id="115" name="TextBox 103">
            <a:extLst>
              <a:ext uri="{FF2B5EF4-FFF2-40B4-BE49-F238E27FC236}">
                <a16:creationId xmlns:a16="http://schemas.microsoft.com/office/drawing/2014/main" id="{D750AB97-DB14-4C16-A28E-0CB8BA46C58E}"/>
              </a:ext>
            </a:extLst>
          </xdr:cNvPr>
          <xdr:cNvSpPr txBox="1"/>
        </xdr:nvSpPr>
        <xdr:spPr>
          <a:xfrm>
            <a:off x="5749080" y="1043110"/>
            <a:ext cx="709104" cy="128573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EC61B404-6FB6-4D94-ABEF-0BEE8D9BDBC2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189/250/212</a:t>
            </a:fld>
            <a:endParaRPr lang="en-US" sz="6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6" name="Straight Arrow Connector 115">
            <a:extLst>
              <a:ext uri="{FF2B5EF4-FFF2-40B4-BE49-F238E27FC236}">
                <a16:creationId xmlns:a16="http://schemas.microsoft.com/office/drawing/2014/main" id="{E6236312-526D-4B01-A80C-B1A991FA19CC}"/>
              </a:ext>
            </a:extLst>
          </xdr:cNvPr>
          <xdr:cNvCxnSpPr/>
        </xdr:nvCxnSpPr>
        <xdr:spPr>
          <a:xfrm>
            <a:off x="3176236" y="1045210"/>
            <a:ext cx="1182382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" name="TextBox 111">
            <a:extLst>
              <a:ext uri="{FF2B5EF4-FFF2-40B4-BE49-F238E27FC236}">
                <a16:creationId xmlns:a16="http://schemas.microsoft.com/office/drawing/2014/main" id="{135ABD90-693F-4DB8-9007-DCEDD54D31C9}"/>
              </a:ext>
            </a:extLst>
          </xdr:cNvPr>
          <xdr:cNvSpPr txBox="1"/>
        </xdr:nvSpPr>
        <xdr:spPr>
          <a:xfrm>
            <a:off x="3349083" y="856142"/>
            <a:ext cx="1074887" cy="145031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US" sz="900">
                <a:solidFill>
                  <a:srgbClr val="C00000"/>
                </a:solidFill>
                <a:effectLst/>
              </a:rPr>
              <a:t>1000 (to have)</a:t>
            </a:r>
          </a:p>
        </xdr:txBody>
      </xdr: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71B74518-47A1-45D6-8E5C-1A1B9BF6A915}"/>
              </a:ext>
            </a:extLst>
          </xdr:cNvPr>
          <xdr:cNvCxnSpPr/>
        </xdr:nvCxnSpPr>
        <xdr:spPr>
          <a:xfrm>
            <a:off x="4366873" y="637540"/>
            <a:ext cx="0" cy="770255"/>
          </a:xfrm>
          <a:prstGeom prst="straightConnector1">
            <a:avLst/>
          </a:prstGeom>
          <a:noFill/>
          <a:ln w="6350" cap="flat" cmpd="sng" algn="ctr">
            <a:solidFill>
              <a:srgbClr val="70AD47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0AC0F116-4FE5-421C-8FB2-A5D32969F4C1}"/>
              </a:ext>
            </a:extLst>
          </xdr:cNvPr>
          <xdr:cNvCxnSpPr/>
        </xdr:nvCxnSpPr>
        <xdr:spPr>
          <a:xfrm>
            <a:off x="3838778" y="1424305"/>
            <a:ext cx="0" cy="770255"/>
          </a:xfrm>
          <a:prstGeom prst="straightConnector1">
            <a:avLst/>
          </a:prstGeom>
          <a:noFill/>
          <a:ln w="6350" cap="flat" cmpd="sng" algn="ctr">
            <a:solidFill>
              <a:srgbClr val="70AD47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20" name="TextBox 71">
            <a:extLst>
              <a:ext uri="{FF2B5EF4-FFF2-40B4-BE49-F238E27FC236}">
                <a16:creationId xmlns:a16="http://schemas.microsoft.com/office/drawing/2014/main" id="{B54A3670-D2A9-4617-9B90-EAB9257DB63B}"/>
              </a:ext>
            </a:extLst>
          </xdr:cNvPr>
          <xdr:cNvSpPr txBox="1"/>
        </xdr:nvSpPr>
        <xdr:spPr>
          <a:xfrm>
            <a:off x="3356320" y="2092084"/>
            <a:ext cx="772795" cy="638007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rxstart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(before call)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1" name="Straight Arrow Connector 120">
            <a:extLst>
              <a:ext uri="{FF2B5EF4-FFF2-40B4-BE49-F238E27FC236}">
                <a16:creationId xmlns:a16="http://schemas.microsoft.com/office/drawing/2014/main" id="{26570344-6EF9-4655-8DE0-0B1E7088D4B3}"/>
              </a:ext>
            </a:extLst>
          </xdr:cNvPr>
          <xdr:cNvCxnSpPr/>
        </xdr:nvCxnSpPr>
        <xdr:spPr>
          <a:xfrm flipV="1">
            <a:off x="942968" y="705927"/>
            <a:ext cx="0" cy="748291"/>
          </a:xfrm>
          <a:prstGeom prst="straightConnector1">
            <a:avLst/>
          </a:prstGeom>
          <a:noFill/>
          <a:ln w="6350" cap="flat" cmpd="sng" algn="ctr">
            <a:solidFill>
              <a:srgbClr val="ED7D31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22" name="TextBox 81">
            <a:extLst>
              <a:ext uri="{FF2B5EF4-FFF2-40B4-BE49-F238E27FC236}">
                <a16:creationId xmlns:a16="http://schemas.microsoft.com/office/drawing/2014/main" id="{C53AFF1B-74F1-4FB9-B8C6-2445D57FF92F}"/>
              </a:ext>
            </a:extLst>
          </xdr:cNvPr>
          <xdr:cNvSpPr txBox="1"/>
        </xdr:nvSpPr>
        <xdr:spPr>
          <a:xfrm>
            <a:off x="592441" y="487755"/>
            <a:ext cx="695325" cy="294489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TargetTX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23" name="TextBox 82">
            <a:extLst>
              <a:ext uri="{FF2B5EF4-FFF2-40B4-BE49-F238E27FC236}">
                <a16:creationId xmlns:a16="http://schemas.microsoft.com/office/drawing/2014/main" id="{B2B2D582-9EC6-412A-A1EF-0AC29F3866DB}"/>
              </a:ext>
            </a:extLst>
          </xdr:cNvPr>
          <xdr:cNvSpPr txBox="1"/>
        </xdr:nvSpPr>
        <xdr:spPr>
          <a:xfrm>
            <a:off x="1153275" y="553879"/>
            <a:ext cx="1067127" cy="268881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Actual TX(PHR)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sp macro="" textlink="Timings!AE8">
        <xdr:nvSpPr>
          <xdr:cNvPr id="124" name="TextBox 86">
            <a:extLst>
              <a:ext uri="{FF2B5EF4-FFF2-40B4-BE49-F238E27FC236}">
                <a16:creationId xmlns:a16="http://schemas.microsoft.com/office/drawing/2014/main" id="{5C3C56E6-4DB0-4DB0-9F66-13F874D57FF6}"/>
              </a:ext>
            </a:extLst>
          </xdr:cNvPr>
          <xdr:cNvSpPr txBox="1"/>
        </xdr:nvSpPr>
        <xdr:spPr>
          <a:xfrm>
            <a:off x="919043" y="901091"/>
            <a:ext cx="688869" cy="145844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9C71D08A-7374-493B-A1A4-6A14F0BC22EA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694/698/696</a:t>
            </a:fld>
            <a:endParaRPr lang="en-US" sz="9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5" name="Straight Arrow Connector 124">
            <a:extLst>
              <a:ext uri="{FF2B5EF4-FFF2-40B4-BE49-F238E27FC236}">
                <a16:creationId xmlns:a16="http://schemas.microsoft.com/office/drawing/2014/main" id="{844CE470-F21B-4C2E-AE3F-66460F0B651A}"/>
              </a:ext>
            </a:extLst>
          </xdr:cNvPr>
          <xdr:cNvCxnSpPr/>
        </xdr:nvCxnSpPr>
        <xdr:spPr>
          <a:xfrm flipV="1">
            <a:off x="1536574" y="772705"/>
            <a:ext cx="0" cy="677305"/>
          </a:xfrm>
          <a:prstGeom prst="straightConnector1">
            <a:avLst/>
          </a:prstGeom>
          <a:noFill/>
          <a:ln w="6350" cap="flat" cmpd="sng" algn="ctr">
            <a:solidFill>
              <a:srgbClr val="ED7D31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26" name="Straight Arrow Connector 125">
            <a:extLst>
              <a:ext uri="{FF2B5EF4-FFF2-40B4-BE49-F238E27FC236}">
                <a16:creationId xmlns:a16="http://schemas.microsoft.com/office/drawing/2014/main" id="{EDEEDD54-CC60-4FC9-A677-7C91C1C91979}"/>
              </a:ext>
            </a:extLst>
          </xdr:cNvPr>
          <xdr:cNvCxnSpPr>
            <a:cxnSpLocks/>
            <a:endCxn id="127" idx="2"/>
          </xdr:cNvCxnSpPr>
        </xdr:nvCxnSpPr>
        <xdr:spPr>
          <a:xfrm flipH="1" flipV="1">
            <a:off x="283697" y="203047"/>
            <a:ext cx="10260" cy="1236059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TextBox 80">
            <a:extLst>
              <a:ext uri="{FF2B5EF4-FFF2-40B4-BE49-F238E27FC236}">
                <a16:creationId xmlns:a16="http://schemas.microsoft.com/office/drawing/2014/main" id="{1E709498-0DD1-48A5-9112-BB68D4117166}"/>
              </a:ext>
            </a:extLst>
          </xdr:cNvPr>
          <xdr:cNvSpPr txBox="1"/>
        </xdr:nvSpPr>
        <xdr:spPr>
          <a:xfrm>
            <a:off x="-71108" y="-273930"/>
            <a:ext cx="709609" cy="476977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Wrapper Call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8" name="Straight Arrow Connector 127">
            <a:extLst>
              <a:ext uri="{FF2B5EF4-FFF2-40B4-BE49-F238E27FC236}">
                <a16:creationId xmlns:a16="http://schemas.microsoft.com/office/drawing/2014/main" id="{8B39CA49-2D0B-463C-BC47-2C9298EA47C3}"/>
              </a:ext>
            </a:extLst>
          </xdr:cNvPr>
          <xdr:cNvCxnSpPr/>
        </xdr:nvCxnSpPr>
        <xdr:spPr>
          <a:xfrm>
            <a:off x="281688" y="1202055"/>
            <a:ext cx="689358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imings!BC8">
        <xdr:nvSpPr>
          <xdr:cNvPr id="129" name="TextBox 84">
            <a:extLst>
              <a:ext uri="{FF2B5EF4-FFF2-40B4-BE49-F238E27FC236}">
                <a16:creationId xmlns:a16="http://schemas.microsoft.com/office/drawing/2014/main" id="{C8AF54BC-1109-43BA-AC03-1AADC1D37BC7}"/>
              </a:ext>
            </a:extLst>
          </xdr:cNvPr>
          <xdr:cNvSpPr txBox="1"/>
        </xdr:nvSpPr>
        <xdr:spPr>
          <a:xfrm>
            <a:off x="279732" y="1068570"/>
            <a:ext cx="697976" cy="88437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F540336D-FEA1-425C-AE21-3C0FE6773AC6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750/891/807</a:t>
            </a:fld>
            <a:endParaRPr lang="en-US" sz="9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0" name="Straight Arrow Connector 129">
            <a:extLst>
              <a:ext uri="{FF2B5EF4-FFF2-40B4-BE49-F238E27FC236}">
                <a16:creationId xmlns:a16="http://schemas.microsoft.com/office/drawing/2014/main" id="{813A2D73-B80D-4D40-AC1F-90B2B450B7C1}"/>
              </a:ext>
            </a:extLst>
          </xdr:cNvPr>
          <xdr:cNvCxnSpPr/>
        </xdr:nvCxnSpPr>
        <xdr:spPr>
          <a:xfrm>
            <a:off x="942969" y="1066378"/>
            <a:ext cx="593605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Straight Arrow Connector 130">
            <a:extLst>
              <a:ext uri="{FF2B5EF4-FFF2-40B4-BE49-F238E27FC236}">
                <a16:creationId xmlns:a16="http://schemas.microsoft.com/office/drawing/2014/main" id="{548C7B69-634D-4106-9D9C-D819A41CD963}"/>
              </a:ext>
            </a:extLst>
          </xdr:cNvPr>
          <xdr:cNvCxnSpPr>
            <a:cxnSpLocks/>
            <a:endCxn id="132" idx="2"/>
          </xdr:cNvCxnSpPr>
        </xdr:nvCxnSpPr>
        <xdr:spPr>
          <a:xfrm flipV="1">
            <a:off x="1059613" y="203047"/>
            <a:ext cx="2045" cy="124151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" name="TextBox 80">
            <a:extLst>
              <a:ext uri="{FF2B5EF4-FFF2-40B4-BE49-F238E27FC236}">
                <a16:creationId xmlns:a16="http://schemas.microsoft.com/office/drawing/2014/main" id="{CB73C694-A893-43EA-935B-807689ECDE07}"/>
              </a:ext>
            </a:extLst>
          </xdr:cNvPr>
          <xdr:cNvSpPr txBox="1"/>
        </xdr:nvSpPr>
        <xdr:spPr>
          <a:xfrm>
            <a:off x="706853" y="-273930"/>
            <a:ext cx="709609" cy="476977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en-US" sz="1100" kern="1200">
                <a:solidFill>
                  <a:srgbClr val="000000"/>
                </a:solidFill>
                <a:effectLst/>
                <a:ea typeface="Calibri" panose="020F0502020204030204" pitchFamily="34" charset="0"/>
                <a:cs typeface="Arial" panose="020B0604020202020204" pitchFamily="34" charset="0"/>
              </a:rPr>
              <a:t>Wrapper Return</a:t>
            </a:r>
            <a:endParaRPr lang="en-US" sz="1100"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3" name="Straight Arrow Connector 132">
            <a:extLst>
              <a:ext uri="{FF2B5EF4-FFF2-40B4-BE49-F238E27FC236}">
                <a16:creationId xmlns:a16="http://schemas.microsoft.com/office/drawing/2014/main" id="{4F91E76C-A6B4-410D-9043-89712B8E1CD5}"/>
              </a:ext>
            </a:extLst>
          </xdr:cNvPr>
          <xdr:cNvCxnSpPr/>
        </xdr:nvCxnSpPr>
        <xdr:spPr>
          <a:xfrm>
            <a:off x="281689" y="402091"/>
            <a:ext cx="780658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imings!BI8">
        <xdr:nvSpPr>
          <xdr:cNvPr id="134" name="TextBox 84">
            <a:extLst>
              <a:ext uri="{FF2B5EF4-FFF2-40B4-BE49-F238E27FC236}">
                <a16:creationId xmlns:a16="http://schemas.microsoft.com/office/drawing/2014/main" id="{99F8F9D1-FA28-4F57-B69B-658E31AA53D8}"/>
              </a:ext>
            </a:extLst>
          </xdr:cNvPr>
          <xdr:cNvSpPr txBox="1"/>
        </xdr:nvSpPr>
        <xdr:spPr>
          <a:xfrm>
            <a:off x="329619" y="216750"/>
            <a:ext cx="733239" cy="118386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3C8BAE0F-92AF-43DE-9E20-6CC3A05E6EC5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768/908/824</a:t>
            </a:fld>
            <a:endParaRPr lang="en-US" sz="9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5" name="Straight Arrow Connector 134">
            <a:extLst>
              <a:ext uri="{FF2B5EF4-FFF2-40B4-BE49-F238E27FC236}">
                <a16:creationId xmlns:a16="http://schemas.microsoft.com/office/drawing/2014/main" id="{1AF9E7A7-E3DA-449C-B2C7-EE73DA91C385}"/>
              </a:ext>
            </a:extLst>
          </xdr:cNvPr>
          <xdr:cNvCxnSpPr/>
        </xdr:nvCxnSpPr>
        <xdr:spPr>
          <a:xfrm>
            <a:off x="3172799" y="1989118"/>
            <a:ext cx="662384" cy="0"/>
          </a:xfrm>
          <a:prstGeom prst="straightConnector1">
            <a:avLst/>
          </a:prstGeom>
          <a:noFill/>
          <a:ln w="6350" cap="flat" cmpd="sng" algn="ctr">
            <a:solidFill>
              <a:srgbClr val="4472C4"/>
            </a:solidFill>
            <a:prstDash val="solid"/>
            <a:miter lim="800000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imings!AK8">
        <xdr:nvSpPr>
          <xdr:cNvPr id="136" name="TextBox 73">
            <a:extLst>
              <a:ext uri="{FF2B5EF4-FFF2-40B4-BE49-F238E27FC236}">
                <a16:creationId xmlns:a16="http://schemas.microsoft.com/office/drawing/2014/main" id="{5C20B20F-A026-43C7-B9FB-F3CD1C01B182}"/>
              </a:ext>
            </a:extLst>
          </xdr:cNvPr>
          <xdr:cNvSpPr txBox="1"/>
        </xdr:nvSpPr>
        <xdr:spPr>
          <a:xfrm>
            <a:off x="3117434" y="1832114"/>
            <a:ext cx="759998" cy="137400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EEDC5DFA-A125-4858-BCE3-137FCC8CAF1A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541/557/546</a:t>
            </a:fld>
            <a:endParaRPr lang="en-US" sz="9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  <xdr:sp macro="" textlink="Timings!AE8">
        <xdr:nvSpPr>
          <xdr:cNvPr id="152" name="TextBox 86">
            <a:extLst>
              <a:ext uri="{FF2B5EF4-FFF2-40B4-BE49-F238E27FC236}">
                <a16:creationId xmlns:a16="http://schemas.microsoft.com/office/drawing/2014/main" id="{1622FB11-3975-4A83-9F14-6D73F744D0C3}"/>
              </a:ext>
            </a:extLst>
          </xdr:cNvPr>
          <xdr:cNvSpPr txBox="1"/>
        </xdr:nvSpPr>
        <xdr:spPr>
          <a:xfrm>
            <a:off x="7121396" y="1172605"/>
            <a:ext cx="688869" cy="145844"/>
          </a:xfrm>
          <a:prstGeom prst="rect">
            <a:avLst/>
          </a:prstGeom>
          <a:noFill/>
          <a:ln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7000"/>
              </a:lnSpc>
              <a:spcAft>
                <a:spcPts val="800"/>
              </a:spcAft>
            </a:pPr>
            <a:fld id="{9C71D08A-7374-493B-A1A4-6A14F0BC22EA}" type="TxLink">
              <a:rPr lang="en-US" sz="900" b="0" i="0" u="none" strike="noStrike">
                <a:solidFill>
                  <a:srgbClr val="C00000"/>
                </a:solidFill>
                <a:effectLst/>
                <a:latin typeface="Calibri"/>
                <a:ea typeface="Calibri" panose="020F0502020204030204" pitchFamily="34" charset="0"/>
                <a:cs typeface="Calibri"/>
              </a:rPr>
              <a:pPr>
                <a:lnSpc>
                  <a:spcPct val="107000"/>
                </a:lnSpc>
                <a:spcAft>
                  <a:spcPts val="800"/>
                </a:spcAft>
              </a:pPr>
              <a:t>694/698/696</a:t>
            </a:fld>
            <a:endParaRPr lang="en-US" sz="900">
              <a:solidFill>
                <a:srgbClr val="C0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23</xdr:col>
      <xdr:colOff>485775</xdr:colOff>
      <xdr:row>35</xdr:row>
      <xdr:rowOff>38100</xdr:rowOff>
    </xdr:from>
    <xdr:to>
      <xdr:col>29</xdr:col>
      <xdr:colOff>142875</xdr:colOff>
      <xdr:row>49</xdr:row>
      <xdr:rowOff>114300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571C9738-F167-4C19-8B26-CFFA2EAA8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504825</xdr:colOff>
      <xdr:row>30</xdr:row>
      <xdr:rowOff>85725</xdr:rowOff>
    </xdr:from>
    <xdr:to>
      <xdr:col>33</xdr:col>
      <xdr:colOff>161925</xdr:colOff>
      <xdr:row>44</xdr:row>
      <xdr:rowOff>161925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A1E742DB-3391-4465-A2BF-25C386008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381000</xdr:colOff>
      <xdr:row>29</xdr:row>
      <xdr:rowOff>133350</xdr:rowOff>
    </xdr:from>
    <xdr:to>
      <xdr:col>38</xdr:col>
      <xdr:colOff>38100</xdr:colOff>
      <xdr:row>44</xdr:row>
      <xdr:rowOff>19050</xdr:rowOff>
    </xdr:to>
    <xdr:graphicFrame macro="">
      <xdr:nvGraphicFramePr>
        <xdr:cNvPr id="68" name="Chart 67">
          <a:extLst>
            <a:ext uri="{FF2B5EF4-FFF2-40B4-BE49-F238E27FC236}">
              <a16:creationId xmlns:a16="http://schemas.microsoft.com/office/drawing/2014/main" id="{A3D182A1-1407-465E-B9A4-3A1521DD87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16</xdr:row>
      <xdr:rowOff>171450</xdr:rowOff>
    </xdr:from>
    <xdr:to>
      <xdr:col>13</xdr:col>
      <xdr:colOff>590550</xdr:colOff>
      <xdr:row>33</xdr:row>
      <xdr:rowOff>76200</xdr:rowOff>
    </xdr:to>
    <xdr:graphicFrame macro="">
      <xdr:nvGraphicFramePr>
        <xdr:cNvPr id="107" name="Chart 106">
          <a:extLst>
            <a:ext uri="{FF2B5EF4-FFF2-40B4-BE49-F238E27FC236}">
              <a16:creationId xmlns:a16="http://schemas.microsoft.com/office/drawing/2014/main" id="{0FECD52B-182D-4F09-AE36-F108A006E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49</xdr:row>
      <xdr:rowOff>0</xdr:rowOff>
    </xdr:from>
    <xdr:to>
      <xdr:col>6</xdr:col>
      <xdr:colOff>619124</xdr:colOff>
      <xdr:row>63</xdr:row>
      <xdr:rowOff>76200</xdr:rowOff>
    </xdr:to>
    <xdr:graphicFrame macro="">
      <xdr:nvGraphicFramePr>
        <xdr:cNvPr id="72" name="Chart 71">
          <a:extLst>
            <a:ext uri="{FF2B5EF4-FFF2-40B4-BE49-F238E27FC236}">
              <a16:creationId xmlns:a16="http://schemas.microsoft.com/office/drawing/2014/main" id="{092901DE-4658-4169-8A6D-711FE5D29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64</xdr:row>
      <xdr:rowOff>0</xdr:rowOff>
    </xdr:from>
    <xdr:to>
      <xdr:col>6</xdr:col>
      <xdr:colOff>619124</xdr:colOff>
      <xdr:row>78</xdr:row>
      <xdr:rowOff>76200</xdr:rowOff>
    </xdr:to>
    <xdr:graphicFrame macro="">
      <xdr:nvGraphicFramePr>
        <xdr:cNvPr id="73" name="Chart 72">
          <a:extLst>
            <a:ext uri="{FF2B5EF4-FFF2-40B4-BE49-F238E27FC236}">
              <a16:creationId xmlns:a16="http://schemas.microsoft.com/office/drawing/2014/main" id="{FC1F8005-E5B5-4D29-A44E-2CB30A9E0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79</xdr:row>
      <xdr:rowOff>0</xdr:rowOff>
    </xdr:from>
    <xdr:to>
      <xdr:col>6</xdr:col>
      <xdr:colOff>619124</xdr:colOff>
      <xdr:row>93</xdr:row>
      <xdr:rowOff>76200</xdr:rowOff>
    </xdr:to>
    <xdr:graphicFrame macro="">
      <xdr:nvGraphicFramePr>
        <xdr:cNvPr id="79" name="Chart 78">
          <a:extLst>
            <a:ext uri="{FF2B5EF4-FFF2-40B4-BE49-F238E27FC236}">
              <a16:creationId xmlns:a16="http://schemas.microsoft.com/office/drawing/2014/main" id="{AFB013F5-ADB0-40B0-B812-F8BB35F56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94</xdr:row>
      <xdr:rowOff>0</xdr:rowOff>
    </xdr:from>
    <xdr:to>
      <xdr:col>6</xdr:col>
      <xdr:colOff>619124</xdr:colOff>
      <xdr:row>108</xdr:row>
      <xdr:rowOff>76200</xdr:rowOff>
    </xdr:to>
    <xdr:graphicFrame macro="">
      <xdr:nvGraphicFramePr>
        <xdr:cNvPr id="80" name="Chart 79">
          <a:extLst>
            <a:ext uri="{FF2B5EF4-FFF2-40B4-BE49-F238E27FC236}">
              <a16:creationId xmlns:a16="http://schemas.microsoft.com/office/drawing/2014/main" id="{FDD6BCE0-9657-4F6E-8745-A6BB017EC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49</xdr:row>
      <xdr:rowOff>0</xdr:rowOff>
    </xdr:from>
    <xdr:to>
      <xdr:col>13</xdr:col>
      <xdr:colOff>619125</xdr:colOff>
      <xdr:row>63</xdr:row>
      <xdr:rowOff>76200</xdr:rowOff>
    </xdr:to>
    <xdr:graphicFrame macro="">
      <xdr:nvGraphicFramePr>
        <xdr:cNvPr id="81" name="Chart 80">
          <a:extLst>
            <a:ext uri="{FF2B5EF4-FFF2-40B4-BE49-F238E27FC236}">
              <a16:creationId xmlns:a16="http://schemas.microsoft.com/office/drawing/2014/main" id="{4026A53A-F10C-4238-9DDF-08E93AAF86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64</xdr:row>
      <xdr:rowOff>0</xdr:rowOff>
    </xdr:from>
    <xdr:to>
      <xdr:col>13</xdr:col>
      <xdr:colOff>619125</xdr:colOff>
      <xdr:row>78</xdr:row>
      <xdr:rowOff>76200</xdr:rowOff>
    </xdr:to>
    <xdr:graphicFrame macro="">
      <xdr:nvGraphicFramePr>
        <xdr:cNvPr id="82" name="Chart 81">
          <a:extLst>
            <a:ext uri="{FF2B5EF4-FFF2-40B4-BE49-F238E27FC236}">
              <a16:creationId xmlns:a16="http://schemas.microsoft.com/office/drawing/2014/main" id="{5C69D46F-60E0-451E-91E0-B5098A49EC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94</xdr:row>
      <xdr:rowOff>0</xdr:rowOff>
    </xdr:from>
    <xdr:to>
      <xdr:col>13</xdr:col>
      <xdr:colOff>619125</xdr:colOff>
      <xdr:row>108</xdr:row>
      <xdr:rowOff>76200</xdr:rowOff>
    </xdr:to>
    <xdr:graphicFrame macro="">
      <xdr:nvGraphicFramePr>
        <xdr:cNvPr id="83" name="Chart 82">
          <a:extLst>
            <a:ext uri="{FF2B5EF4-FFF2-40B4-BE49-F238E27FC236}">
              <a16:creationId xmlns:a16="http://schemas.microsoft.com/office/drawing/2014/main" id="{060E8A35-CDDB-4375-84E0-F425578233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79</xdr:row>
      <xdr:rowOff>0</xdr:rowOff>
    </xdr:from>
    <xdr:to>
      <xdr:col>13</xdr:col>
      <xdr:colOff>619125</xdr:colOff>
      <xdr:row>93</xdr:row>
      <xdr:rowOff>76200</xdr:rowOff>
    </xdr:to>
    <xdr:graphicFrame macro="">
      <xdr:nvGraphicFramePr>
        <xdr:cNvPr id="84" name="Chart 83">
          <a:extLst>
            <a:ext uri="{FF2B5EF4-FFF2-40B4-BE49-F238E27FC236}">
              <a16:creationId xmlns:a16="http://schemas.microsoft.com/office/drawing/2014/main" id="{7770A953-C897-4590-A091-178DBE959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34</xdr:row>
      <xdr:rowOff>0</xdr:rowOff>
    </xdr:from>
    <xdr:to>
      <xdr:col>6</xdr:col>
      <xdr:colOff>590550</xdr:colOff>
      <xdr:row>48</xdr:row>
      <xdr:rowOff>76200</xdr:rowOff>
    </xdr:to>
    <xdr:graphicFrame macro="">
      <xdr:nvGraphicFramePr>
        <xdr:cNvPr id="85" name="Chart 84">
          <a:extLst>
            <a:ext uri="{FF2B5EF4-FFF2-40B4-BE49-F238E27FC236}">
              <a16:creationId xmlns:a16="http://schemas.microsoft.com/office/drawing/2014/main" id="{43614BC8-7F45-481C-90DA-003BABA98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34</xdr:row>
      <xdr:rowOff>0</xdr:rowOff>
    </xdr:from>
    <xdr:to>
      <xdr:col>13</xdr:col>
      <xdr:colOff>609600</xdr:colOff>
      <xdr:row>48</xdr:row>
      <xdr:rowOff>76200</xdr:rowOff>
    </xdr:to>
    <xdr:graphicFrame macro="">
      <xdr:nvGraphicFramePr>
        <xdr:cNvPr id="86" name="Chart 85">
          <a:extLst>
            <a:ext uri="{FF2B5EF4-FFF2-40B4-BE49-F238E27FC236}">
              <a16:creationId xmlns:a16="http://schemas.microsoft.com/office/drawing/2014/main" id="{7213B85C-5685-4697-8F57-AA1F76713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109</xdr:row>
      <xdr:rowOff>0</xdr:rowOff>
    </xdr:from>
    <xdr:to>
      <xdr:col>6</xdr:col>
      <xdr:colOff>609600</xdr:colOff>
      <xdr:row>127</xdr:row>
      <xdr:rowOff>119063</xdr:rowOff>
    </xdr:to>
    <xdr:graphicFrame macro="">
      <xdr:nvGraphicFramePr>
        <xdr:cNvPr id="70" name="Chart 69">
          <a:extLst>
            <a:ext uri="{FF2B5EF4-FFF2-40B4-BE49-F238E27FC236}">
              <a16:creationId xmlns:a16="http://schemas.microsoft.com/office/drawing/2014/main" id="{C3528E85-70D0-497C-B513-79FABAD28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11.490234837962" createdVersion="6" refreshedVersion="6" minRefreshableVersion="3" recordCount="1383" xr:uid="{F90FCA24-4554-4B47-9DD6-3C85071C9163}">
  <cacheSource type="worksheet">
    <worksheetSource ref="I1:I1048576" sheet="fast-Link"/>
  </cacheSource>
  <cacheFields count="1">
    <cacheField name="data req to resp" numFmtId="0">
      <sharedItems containsBlank="1" containsMixedTypes="1" containsNumber="1" containsInteger="1" minValue="18" maxValue="2512510" count="896">
        <s v="EMPTY"/>
        <n v="1430"/>
        <n v="488"/>
        <n v="387"/>
        <n v="815"/>
        <n v="2653"/>
        <n v="1426"/>
        <n v="512"/>
        <n v="10103"/>
        <n v="415"/>
        <n v="839"/>
        <n v="2664"/>
        <n v="1425"/>
        <n v="371"/>
        <n v="499"/>
        <n v="2764"/>
        <n v="1428"/>
        <n v="393"/>
        <n v="399"/>
        <n v="808"/>
        <n v="1427"/>
        <n v="380"/>
        <n v="465"/>
        <n v="1177"/>
        <n v="1429"/>
        <n v="376"/>
        <n v="401"/>
        <n v="429"/>
        <n v="2655"/>
        <n v="386"/>
        <n v="333"/>
        <n v="466"/>
        <n v="400"/>
        <n v="388"/>
        <n v="822"/>
        <n v="1565"/>
        <n v="445"/>
        <n v="760"/>
        <n v="337"/>
        <n v="840"/>
        <n v="838"/>
        <n v="495"/>
        <n v="373"/>
        <n v="772"/>
        <n v="1005"/>
        <n v="402"/>
        <n v="494"/>
        <n v="2124"/>
        <n v="2129"/>
        <n v="397"/>
        <n v="2718"/>
        <m/>
        <n v="582" u="1"/>
        <n v="2027" u="1"/>
        <n v="482" u="1"/>
        <n v="3373" u="1"/>
        <n v="417" u="1"/>
        <n v="25" u="1"/>
        <n v="5904" u="1"/>
        <n v="10644" u="1"/>
        <n v="10581" u="1"/>
        <n v="10455" u="1"/>
        <n v="2660" u="1"/>
        <n v="10392" u="1"/>
        <n v="1899" u="1"/>
        <n v="450" u="1"/>
        <n v="23215" u="1"/>
        <n v="12220" u="1"/>
        <n v="385" u="1"/>
        <n v="23" u="1"/>
        <n v="10660" u="1"/>
        <n v="2597" u="1"/>
        <n v="320" u="1"/>
        <n v="10534" u="1"/>
        <n v="3314" u="1"/>
        <n v="10471" u="1"/>
        <n v="10408" u="1"/>
        <n v="2031" u="1"/>
        <n v="483" u="1"/>
        <n v="1901" u="1"/>
        <n v="418" u="1"/>
        <n v="1576" u="1"/>
        <n v="21" u="1"/>
        <n v="11590" u="1"/>
        <n v="10487" u="1"/>
        <n v="10424" u="1"/>
        <n v="2033" u="1"/>
        <n v="1903" u="1"/>
        <n v="451" u="1"/>
        <n v="14789" u="1"/>
        <n v="2475" u="1"/>
        <n v="19" u="1"/>
        <n v="10629" u="1"/>
        <n v="12646" u="1"/>
        <n v="21010" u="1"/>
        <n v="13103" u="1"/>
        <n v="10566" u="1"/>
        <n v="2672" u="1"/>
        <n v="10440" u="1"/>
        <n v="1970" u="1"/>
        <n v="11354" u="1"/>
        <n v="484" u="1"/>
        <n v="1905" u="1"/>
        <n v="10645" u="1"/>
        <n v="10582" u="1"/>
        <n v="11039" u="1"/>
        <n v="10519" u="1"/>
        <n v="2676" u="1"/>
        <n v="10456" u="1"/>
        <n v="10393" u="1"/>
        <n v="11370" u="1"/>
        <n v="21452" u="1"/>
        <n v="3653" u="1"/>
        <n v="452" u="1"/>
        <n v="29331" u="1"/>
        <n v="322" u="1"/>
        <n v="12158" u="1"/>
        <n v="27913" u="1"/>
        <n v="10535" u="1"/>
        <n v="2680" u="1"/>
        <n v="10472" u="1"/>
        <n v="12489" u="1"/>
        <n v="653" u="1"/>
        <n v="2160" u="1"/>
        <n v="10409" u="1"/>
        <n v="1974" u="1"/>
        <n v="485" u="1"/>
        <n v="1909" u="1"/>
        <n v="1844" u="1"/>
        <n v="14837" u="1"/>
        <n v="3984" u="1"/>
        <n v="16145" u="1"/>
        <n v="10551" u="1"/>
        <n v="2684" u="1"/>
        <n v="10488" u="1"/>
        <n v="10425" u="1"/>
        <n v="453" u="1"/>
        <n v="11796" u="1"/>
        <n v="323" u="1"/>
        <n v="10693" u="1"/>
        <n v="3858" u="1"/>
        <n v="2688" u="1"/>
        <n v="10441" u="1"/>
        <n v="525" u="1"/>
        <n v="2043" u="1"/>
        <n v="3925" u="1"/>
        <n v="486" u="1"/>
        <n v="1913" u="1"/>
        <n v="10898" u="1"/>
        <n v="4471" u="1"/>
        <n v="11166" u="1"/>
        <n v="3732" u="1"/>
        <n v="10646" u="1"/>
        <n v="3342" u="1"/>
        <n v="10583" u="1"/>
        <n v="47" u="1"/>
        <n v="10457" u="1"/>
        <n v="11434" u="1"/>
        <n v="1915" u="1"/>
        <n v="10394" u="1"/>
        <n v="454" u="1"/>
        <n v="389" u="1"/>
        <n v="3019" u="1"/>
        <n v="324" u="1"/>
        <n v="2369" u="1"/>
        <n v="24259" u="1"/>
        <n v="10725" u="1"/>
        <n v="917" u="1"/>
        <n v="14176" u="1"/>
        <n v="10536" u="1"/>
        <n v="43" u="1"/>
        <n v="10473" u="1"/>
        <n v="2047" u="1"/>
        <n v="487" u="1"/>
        <n v="1917" u="1"/>
        <n v="10410" u="1"/>
        <n v="422" u="1"/>
        <n v="10804" u="1"/>
        <n v="11718" u="1"/>
        <n v="10552" u="1"/>
        <n v="12049" u="1"/>
        <n v="10489" u="1"/>
        <n v="10426" u="1"/>
        <n v="12443" u="1"/>
        <n v="455" u="1"/>
        <n v="3417" u="1"/>
        <n v="10883" u="1"/>
        <n v="390" u="1"/>
        <n v="13877" u="1"/>
        <n v="2767" u="1"/>
        <n v="325" u="1"/>
        <n v="10694" u="1"/>
        <n v="10631" u="1"/>
        <n v="14665" u="1"/>
        <n v="10568" u="1"/>
        <n v="2574" u="1"/>
        <n v="10505" u="1"/>
        <n v="1921" u="1"/>
        <n v="3681" u="1"/>
        <n v="10442" u="1"/>
        <n v="11419" u="1"/>
        <n v="423" u="1"/>
        <n v="10379" u="1"/>
        <n v="2641" u="1"/>
        <n v="920" u="1"/>
        <n v="3358" u="1"/>
        <n v="10647" u="1"/>
        <n v="10584" u="1"/>
        <n v="10521" u="1"/>
        <n v="1923" u="1"/>
        <n v="10458" u="1"/>
        <n v="456" u="1"/>
        <n v="391" u="1"/>
        <n v="326" u="1"/>
        <n v="2125" u="1"/>
        <n v="10726" u="1"/>
        <n v="14177" u="1"/>
        <n v="14114" u="1"/>
        <n v="10537" u="1"/>
        <n v="489" u="1"/>
        <n v="1925" u="1"/>
        <n v="10474" u="1"/>
        <n v="10411" u="1"/>
        <n v="2649" u="1"/>
        <n v="10553" u="1"/>
        <n v="1992" u="1"/>
        <n v="1862" u="1"/>
        <n v="457" u="1"/>
        <n v="36871" u="1"/>
        <n v="10947" u="1"/>
        <n v="10427" u="1"/>
        <n v="392" u="1"/>
        <n v="13421" u="1"/>
        <n v="327" u="1"/>
        <n v="28485" u="1"/>
        <n v="4464" u="1"/>
        <n v="10758" u="1"/>
        <n v="10695" u="1"/>
        <n v="728" u="1"/>
        <n v="663" u="1"/>
        <n v="23947" u="1"/>
        <n v="10569" u="1"/>
        <n v="490" u="1"/>
        <n v="1929" u="1"/>
        <n v="19787" u="1"/>
        <n v="10506" u="1"/>
        <n v="425" u="1"/>
        <n v="10443" u="1"/>
        <n v="23191" u="1"/>
        <n v="10648" u="1"/>
        <n v="14682" u="1"/>
        <n v="10585" u="1"/>
        <n v="2074" u="1"/>
        <n v="1931" u="1"/>
        <n v="10459" u="1"/>
        <n v="10396" u="1"/>
        <n v="328" u="1"/>
        <n v="28549" u="1"/>
        <n v="3638" u="1"/>
        <n v="3378" u="1"/>
        <n v="730" u="1"/>
        <n v="10664" u="1"/>
        <n v="1933" u="1"/>
        <n v="3835" u="1"/>
        <n v="1868" u="1"/>
        <n v="426" u="1"/>
        <n v="10475" u="1"/>
        <n v="10412" u="1"/>
        <n v="3772" u="1"/>
        <n v="3642" u="1"/>
        <n v="10743" u="1"/>
        <n v="731" u="1"/>
        <n v="1935" u="1"/>
        <n v="10554" u="1"/>
        <n v="22877" u="1"/>
        <n v="459" u="1"/>
        <n v="10491" u="1"/>
        <n v="394" u="1"/>
        <n v="2669" u="1"/>
        <n v="10428" u="1"/>
        <n v="329" u="1"/>
        <n v="10633" u="1"/>
        <n v="10570" u="1"/>
        <n v="427" u="1"/>
        <n v="10507" u="1"/>
        <n v="3063" u="1"/>
        <n v="5544" u="1"/>
        <n v="2673" u="1"/>
        <n v="10444" u="1"/>
        <n v="2512510" u="1"/>
        <n v="13769" u="1"/>
        <n v="10649" u="1"/>
        <n v="5875" u="1"/>
        <n v="1939" u="1"/>
        <n v="10586" u="1"/>
        <n v="460" u="1"/>
        <n v="13580" u="1"/>
        <n v="3327" u="1"/>
        <n v="395" u="1"/>
        <n v="10460" u="1"/>
        <n v="330" u="1"/>
        <n v="10397" u="1"/>
        <n v="9877" u="1"/>
        <n v="929" u="1"/>
        <n v="11831" u="1"/>
        <n v="35869" u="1"/>
        <n v="2006" u="1"/>
        <n v="1941" u="1"/>
        <n v="1876" u="1"/>
        <n v="3461" u="1"/>
        <n v="428" u="1"/>
        <n v="39210" u="1"/>
        <n v="119785" u="1"/>
        <n v="10476" u="1"/>
        <n v="10413" u="1"/>
        <n v="3918" u="1"/>
        <n v="12367" u="1"/>
        <n v="6474" u="1"/>
        <n v="10744" u="1"/>
        <n v="25211" u="1"/>
        <n v="2098" u="1"/>
        <n v="2008" u="1"/>
        <n v="1878" u="1"/>
        <n v="461" u="1"/>
        <n v="18908" u="1"/>
        <n v="4331" u="1"/>
        <n v="10555" u="1"/>
        <n v="396" u="1"/>
        <n v="12052" u="1"/>
        <n v="14069" u="1"/>
        <n v="2685" u="1"/>
        <n v="10492" u="1"/>
        <n v="331" u="1"/>
        <n v="10429" u="1"/>
        <n v="931" u="1"/>
        <n v="3532" u="1"/>
        <n v="14857" u="1"/>
        <n v="10697" u="1"/>
        <n v="14731" u="1"/>
        <n v="1945" u="1"/>
        <n v="10634" u="1"/>
        <n v="27985" u="1"/>
        <n v="10571" u="1"/>
        <n v="2949" u="1"/>
        <n v="5576" u="1"/>
        <n v="2689" u="1"/>
        <n v="10508" u="1"/>
        <n v="2559" u="1"/>
        <n v="10445" u="1"/>
        <n v="19602" u="1"/>
        <n v="11422" u="1"/>
        <n v="3796" u="1"/>
        <n v="932" u="1"/>
        <n v="3536" u="1"/>
        <n v="3276" u="1"/>
        <n v="4213" u="1"/>
        <n v="48" u="1"/>
        <n v="672" u="1"/>
        <n v="28269" u="1"/>
        <n v="542" u="1"/>
        <n v="1947" u="1"/>
        <n v="11170" u="1"/>
        <n v="1882" u="1"/>
        <n v="10650" u="1"/>
        <n v="1817" u="1"/>
        <n v="28080" u="1"/>
        <n v="1622" u="1"/>
        <n v="11044" u="1"/>
        <n v="332" u="1"/>
        <n v="10461" u="1"/>
        <n v="10398" u="1"/>
        <n v="44" u="1"/>
        <n v="23227" u="1"/>
        <n v="10666" u="1"/>
        <n v="3477" u="1"/>
        <n v="430" u="1"/>
        <n v="1689" u="1"/>
        <n v="1624" u="1"/>
        <n v="365" u="1"/>
        <n v="10477" u="1"/>
        <n v="27671" u="1"/>
        <n v="3674" u="1"/>
        <n v="5269" u="1"/>
        <n v="10414" u="1"/>
        <n v="13928" u="1"/>
        <n v="4489" u="1"/>
        <n v="674" u="1"/>
        <n v="4946" u="1"/>
        <n v="4166" u="1"/>
        <n v="2016" u="1"/>
        <n v="1951" u="1"/>
        <n v="1886" u="1"/>
        <n v="5403" u="1"/>
        <n v="463" u="1"/>
        <n v="12179" u="1"/>
        <n v="3481" u="1"/>
        <n v="10619" u="1"/>
        <n v="398" u="1"/>
        <n v="1561" u="1"/>
        <n v="12116" u="1"/>
        <n v="10556" u="1"/>
        <n v="3808" u="1"/>
        <n v="10430" u="1"/>
        <n v="15898" u="1"/>
        <n v="675" u="1"/>
        <n v="12778" u="1"/>
        <n v="1953" u="1"/>
        <n v="1888" u="1"/>
        <n v="10635" u="1"/>
        <n v="1563" u="1"/>
        <n v="11612" u="1"/>
        <n v="10572" u="1"/>
        <n v="1001" u="1"/>
        <n v="3682" u="1"/>
        <n v="10446" u="1"/>
        <n v="10383" u="1"/>
        <n v="7499" u="1"/>
        <n v="10840" u="1"/>
        <n v="10777" u="1"/>
        <n v="1955" u="1"/>
        <n v="1890" u="1"/>
        <n v="10651" u="1"/>
        <n v="10588" u="1"/>
        <n v="334" u="1"/>
        <n v="2579" u="1"/>
        <n v="10462" u="1"/>
        <n v="10399" u="1"/>
        <n v="677" u="1"/>
        <n v="10793" u="1"/>
        <n v="2126" u="1"/>
        <n v="2022" u="1"/>
        <n v="14244" u="1"/>
        <n v="14701" u="1"/>
        <n v="1567" u="1"/>
        <n v="10604" u="1"/>
        <n v="10415" u="1"/>
        <n v="13929" u="1"/>
        <n v="2130" u="1"/>
        <n v="1894" u="1"/>
        <n v="3757" u="1"/>
        <n v="3627" u="1"/>
        <n v="10683" u="1"/>
        <n v="335" u="1"/>
        <n v="2327" u="1"/>
        <n v="10557" u="1"/>
        <n v="10494" u="1"/>
        <n v="11991" u="1"/>
        <n v="10431" u="1"/>
        <n v="23545" u="1"/>
        <n v="679" u="1"/>
        <n v="4466" u="1"/>
        <n v="3501" u="1"/>
        <n v="23230" u="1"/>
        <n v="26" u="1"/>
        <n v="10636" u="1"/>
        <n v="2461" u="1"/>
        <n v="10573" u="1"/>
        <n v="2071" u="1"/>
        <n v="10510" u="1"/>
        <n v="10447" u="1"/>
        <n v="680" u="1"/>
        <n v="2528" u="1"/>
        <n v="4474" u="1"/>
        <n v="2138" u="1"/>
        <n v="1898" u="1"/>
        <n v="10715" u="1"/>
        <n v="23199" u="1"/>
        <n v="24" u="1"/>
        <n v="10652" u="1"/>
        <n v="336" u="1"/>
        <n v="1053" u="1"/>
        <n v="941" u="1"/>
        <n v="10526" u="1"/>
        <n v="10463" u="1"/>
        <n v="681" u="1"/>
        <n v="2662" u="1"/>
        <n v="10400" u="1"/>
        <n v="12417" u="1"/>
        <n v="616" u="1"/>
        <n v="1965" u="1"/>
        <n v="1900" u="1"/>
        <n v="17306" u="1"/>
        <n v="434" u="1"/>
        <n v="369" u="1"/>
        <n v="14702" u="1"/>
        <n v="22" u="1"/>
        <n v="10605" u="1"/>
        <n v="2079" u="1"/>
        <n v="942" u="1"/>
        <n v="10542" u="1"/>
        <n v="14576" u="1"/>
        <n v="10479" u="1"/>
        <n v="682" u="1"/>
        <n v="10416" u="1"/>
        <n v="617" u="1"/>
        <n v="2032" u="1"/>
        <n v="1902" u="1"/>
        <n v="20" u="1"/>
        <n v="11598" u="1"/>
        <n v="943" u="1"/>
        <n v="22822" u="1"/>
        <n v="683" u="1"/>
        <n v="2670" u="1"/>
        <n v="10432" u="1"/>
        <n v="2540" u="1"/>
        <n v="618" u="1"/>
        <n v="11409" u="1"/>
        <n v="2150" u="1"/>
        <n v="1904" u="1"/>
        <n v="10826" u="1"/>
        <n v="3647" u="1"/>
        <n v="3517" u="1"/>
        <n v="370" u="1"/>
        <n v="10700" u="1"/>
        <n v="10637" u="1"/>
        <n v="18" u="1"/>
        <n v="944" u="1"/>
        <n v="10574" u="1"/>
        <n v="10511" u="1"/>
        <n v="684" u="1"/>
        <n v="2674" u="1"/>
        <n v="10448" u="1"/>
        <n v="619" u="1"/>
        <n v="1971" u="1"/>
        <n v="3781" u="1"/>
        <n v="3261" u="1"/>
        <n v="10779" u="1"/>
        <n v="403" u="1"/>
        <n v="3131" u="1"/>
        <n v="338" u="1"/>
        <n v="2481" u="1"/>
        <n v="10653" u="1"/>
        <n v="945" u="1"/>
        <n v="10590" u="1"/>
        <n v="39162" u="1"/>
        <n v="2678" u="1"/>
        <n v="10464" u="1"/>
        <n v="620" u="1"/>
        <n v="2158" u="1"/>
        <n v="10401" u="1"/>
        <n v="2038" u="1"/>
        <n v="501" u="1"/>
        <n v="11378" u="1"/>
        <n v="436" u="1"/>
        <n v="1648" u="1"/>
        <n v="11189" u="1"/>
        <n v="14703" u="1"/>
        <n v="11126" u="1"/>
        <n v="946" u="1"/>
        <n v="10543" u="1"/>
        <n v="14577" u="1"/>
        <n v="10480" u="1"/>
        <n v="621" u="1"/>
        <n v="10417" u="1"/>
        <n v="3399" u="1"/>
        <n v="10811" u="1"/>
        <n v="404" u="1"/>
        <n v="339" u="1"/>
        <n v="10685" u="1"/>
        <n v="947" u="1"/>
        <n v="10622" u="1"/>
        <n v="10559" u="1"/>
        <n v="752" u="1"/>
        <n v="11536" u="1"/>
        <n v="11016" u="1"/>
        <n v="2686" u="1"/>
        <n v="10496" u="1"/>
        <n v="622" u="1"/>
        <n v="10433" u="1"/>
        <n v="2042" u="1"/>
        <n v="502" u="1"/>
        <n v="437" u="1"/>
        <n v="11347" u="1"/>
        <n v="372" u="1"/>
        <n v="10764" u="1"/>
        <n v="14735" u="1"/>
        <n v="948" u="1"/>
        <n v="10638" u="1"/>
        <n v="3340" u="1"/>
        <n v="10575" u="1"/>
        <n v="18885" u="1"/>
        <n v="53347" u="1"/>
        <n v="49" u="1"/>
        <n v="688" u="1"/>
        <n v="2690" u="1"/>
        <n v="623" u="1"/>
        <n v="10449" u="1"/>
        <n v="2044" u="1"/>
        <n v="470" u="1"/>
        <n v="405" u="1"/>
        <n v="3017" u="1"/>
        <n v="340" u="1"/>
        <n v="2367" u="1"/>
        <n v="10717" u="1"/>
        <n v="949" u="1"/>
        <n v="10654" u="1"/>
        <n v="3604" u="1"/>
        <n v="3474" u="1"/>
        <n v="754" u="1"/>
        <n v="45" u="1"/>
        <n v="689" u="1"/>
        <n v="10528" u="1"/>
        <n v="624" u="1"/>
        <n v="10465" u="1"/>
        <n v="1916" u="1"/>
        <n v="10402" u="1"/>
        <n v="438" u="1"/>
        <n v="11379" u="1"/>
        <n v="23235" u="1"/>
        <n v="14704" u="1"/>
        <n v="3478" u="1"/>
        <n v="12104" u="1"/>
        <n v="755" u="1"/>
        <n v="10544" u="1"/>
        <n v="41" u="1"/>
        <n v="121464" u="1"/>
        <n v="560" u="1"/>
        <n v="10481" u="1"/>
        <n v="1983" u="1"/>
        <n v="10418" u="1"/>
        <n v="3545" u="1"/>
        <n v="10875" u="1"/>
        <n v="406" u="1"/>
        <n v="341" u="1"/>
        <n v="1333" u="1"/>
        <n v="10749" u="1"/>
        <n v="23204" u="1"/>
        <n v="12183" u="1"/>
        <n v="10623" u="1"/>
        <n v="14657" u="1"/>
        <n v="11080" u="1"/>
        <n v="691" u="1"/>
        <n v="10560" u="1"/>
        <n v="6319" u="1"/>
        <n v="10497" u="1"/>
        <n v="504" u="1"/>
        <n v="1920" u="1"/>
        <n v="10434" u="1"/>
        <n v="439" u="1"/>
        <n v="11411" u="1"/>
        <n v="374" u="1"/>
        <n v="10765" u="1"/>
        <n v="10639" u="1"/>
        <n v="10576" u="1"/>
        <n v="4570" u="1"/>
        <n v="8496" u="1"/>
        <n v="16681" u="1"/>
        <n v="1922" u="1"/>
        <n v="10450" u="1"/>
        <n v="407" u="1"/>
        <n v="342" u="1"/>
        <n v="11821" u="1"/>
        <n v="28153" u="1"/>
        <n v="693" u="1"/>
        <n v="10592" u="1"/>
        <n v="10529" u="1"/>
        <n v="1989" u="1"/>
        <n v="10466" u="1"/>
        <n v="440" u="1"/>
        <n v="10403" u="1"/>
        <n v="375" u="1"/>
        <n v="10797" u="1"/>
        <n v="2127" u="1"/>
        <n v="9757" u="1"/>
        <n v="954" u="1"/>
        <n v="4846" u="1"/>
        <n v="10545" u="1"/>
        <n v="1926" u="1"/>
        <n v="473" u="1"/>
        <n v="10482" u="1"/>
        <n v="13996" u="1"/>
        <n v="408" u="1"/>
        <n v="10419" u="1"/>
        <n v="343" u="1"/>
        <n v="10813" u="1"/>
        <n v="14847" u="1"/>
        <n v="3368" u="1"/>
        <n v="10687" u="1"/>
        <n v="695" u="1"/>
        <n v="10624" u="1"/>
        <n v="2588" u="1"/>
        <n v="10561" u="1"/>
        <n v="4085" u="1"/>
        <n v="506" u="1"/>
        <n v="1928" u="1"/>
        <n v="10498" u="1"/>
        <n v="441" u="1"/>
        <n v="10435" u="1"/>
        <n v="42261" u="1"/>
        <n v="10640" u="1"/>
        <n v="10577" u="1"/>
        <n v="2072" u="1"/>
        <n v="1930" u="1"/>
        <n v="474" u="1"/>
        <n v="14028" u="1"/>
        <n v="409" u="1"/>
        <n v="10451" u="1"/>
        <n v="344" u="1"/>
        <n v="10388" u="1"/>
        <n v="65757" u="1"/>
        <n v="10719" u="1"/>
        <n v="4153" u="1"/>
        <n v="697" u="1"/>
        <n v="10593" u="1"/>
        <n v="507" u="1"/>
        <n v="442" u="1"/>
        <n v="3443" u="1"/>
        <n v="11507" u="1"/>
        <n v="3313" u="1"/>
        <n v="10467" u="1"/>
        <n v="377" u="1"/>
        <n v="2663" u="1"/>
        <n v="10404" u="1"/>
        <n v="3380" u="1"/>
        <n v="3250" u="1"/>
        <n v="10735" u="1"/>
        <n v="1999" u="1"/>
        <n v="1934" u="1"/>
        <n v="10546" u="1"/>
        <n v="410" u="1"/>
        <n v="10483" u="1"/>
        <n v="14974" u="1"/>
        <n v="345" u="1"/>
        <n v="10420" u="1"/>
        <n v="23208" u="1"/>
        <n v="699" u="1"/>
        <n v="28093" u="1"/>
        <n v="508" u="1"/>
        <n v="23933" u="1"/>
        <n v="1871" u="1"/>
        <n v="10562" u="1"/>
        <n v="443" u="1"/>
        <n v="1741" u="1"/>
        <n v="3061" u="1"/>
        <n v="378" u="1"/>
        <n v="10436" u="1"/>
        <n v="4760" u="1"/>
        <n v="2868" u="1"/>
        <n v="700" u="1"/>
        <n v="10641" u="1"/>
        <n v="14675" u="1"/>
        <n v="28062" u="1"/>
        <n v="1938" u="1"/>
        <n v="19931" u="1"/>
        <n v="476" u="1"/>
        <n v="10578" u="1"/>
        <n v="411" u="1"/>
        <n v="10515" u="1"/>
        <n v="346" u="1"/>
        <n v="10452" u="1"/>
        <n v="10389" u="1"/>
        <n v="701" u="1"/>
        <n v="23209" u="1"/>
        <n v="636" u="1"/>
        <n v="10657" u="1"/>
        <n v="509" u="1"/>
        <n v="1940" u="1"/>
        <n v="13131" u="1"/>
        <n v="1875" u="1"/>
        <n v="444" u="1"/>
        <n v="10531" u="1"/>
        <n v="379" u="1"/>
        <n v="10468" u="1"/>
        <n v="10405" u="1"/>
        <n v="3656" u="1"/>
        <n v="3266" u="1"/>
        <n v="10610" u="1"/>
        <n v="3463" u="1"/>
        <n v="3333" u="1"/>
        <n v="412" u="1"/>
        <n v="10547" u="1"/>
        <n v="11004" u="1"/>
        <n v="347" u="1"/>
        <n v="1357" u="1"/>
        <n v="2683" u="1"/>
        <n v="10484" u="1"/>
        <n v="14518" u="1"/>
        <n v="10421" u="1"/>
        <n v="3660" u="1"/>
        <n v="11335" u="1"/>
        <n v="768" u="1"/>
        <n v="4138" u="1"/>
        <n v="1944" u="1"/>
        <n v="1879" u="1"/>
        <n v="3337" u="1"/>
        <n v="10563" u="1"/>
        <n v="1164" u="1"/>
        <n v="10437" u="1"/>
        <n v="10374" u="1"/>
        <n v="2624" u="1"/>
        <n v="10705" u="1"/>
        <n v="2011" u="1"/>
        <n v="1946" u="1"/>
        <n v="1881" u="1"/>
        <n v="10642" u="1"/>
        <n v="19933" u="1"/>
        <n v="413" u="1"/>
        <n v="1621" u="1"/>
        <n v="10579" u="1"/>
        <n v="10453" u="1"/>
        <n v="10390" u="1"/>
        <n v="770" u="1"/>
        <n v="46" u="1"/>
        <n v="575" u="1"/>
        <n v="23211" u="1"/>
        <n v="511" u="1"/>
        <n v="1948" u="1"/>
        <n v="10658" u="1"/>
        <n v="446" u="1"/>
        <n v="1623" u="1"/>
        <n v="381" u="1"/>
        <n v="2695" u="1"/>
        <n v="2305" u="1"/>
        <n v="10469" u="1"/>
        <n v="10406" u="1"/>
        <n v="3542" u="1"/>
        <n v="3412" u="1"/>
        <n v="26426" u="1"/>
        <n v="10800" u="1"/>
        <n v="42" u="1"/>
        <n v="2242" u="1"/>
        <n v="3999" u="1"/>
        <n v="479" u="1"/>
        <n v="1885" u="1"/>
        <n v="10674" u="1"/>
        <n v="14708" u="1"/>
        <n v="3349" u="1"/>
        <n v="414" u="1"/>
        <n v="1625" u="1"/>
        <n v="349" u="1"/>
        <n v="10548" u="1"/>
        <n v="10485" u="1"/>
        <n v="10422" u="1"/>
        <n v="10816" u="1"/>
        <n v="2017" u="1"/>
        <n v="447" u="1"/>
        <n v="10627" u="1"/>
        <n v="1562" u="1"/>
        <n v="382" u="1"/>
        <n v="4824" u="1"/>
        <n v="10438" u="1"/>
        <n v="14929" u="1"/>
        <n v="513" u="1"/>
        <n v="1954" u="1"/>
        <n v="1889" u="1"/>
        <n v="10706" u="1"/>
        <n v="3617" u="1"/>
        <n v="10643" u="1"/>
        <n v="1564" u="1"/>
        <n v="2707" u="1"/>
        <n v="12597" u="1"/>
        <n v="5549" u="1"/>
        <n v="10974" u="1"/>
        <n v="10454" u="1"/>
        <n v="10391" u="1"/>
        <n v="11305" u="1"/>
        <n v="10785" u="1"/>
        <n v="31" u="1"/>
        <n v="1891" u="1"/>
        <n v="10722" u="1"/>
        <n v="448" u="1"/>
        <n v="10659" u="1"/>
        <n v="1566" u="1"/>
        <n v="4123" u="1"/>
        <n v="383" u="1"/>
        <n v="10533" u="1"/>
        <n v="3948" u="1"/>
        <n v="10470" u="1"/>
        <n v="10407" u="1"/>
        <n v="775" u="1"/>
        <n v="10864" u="1"/>
        <n v="2128" u="1"/>
        <n v="2023" u="1"/>
        <n v="11258" u="1"/>
        <n v="481" u="1"/>
        <n v="1893" u="1"/>
        <n v="1568" u="1"/>
        <n v="351" u="1"/>
        <n v="10549" u="1"/>
        <n v="135888" u="1"/>
        <n v="10486" u="1"/>
        <n v="10423" u="1"/>
        <n v="14914" u="1"/>
        <n v="12314" u="1"/>
        <n v="516" u="1"/>
        <n v="1960" u="1"/>
        <n v="1895" u="1"/>
        <n v="449" u="1"/>
        <n v="384" u="1"/>
        <n v="319" u="1"/>
        <n v="10565" u="1"/>
        <n v="12062" u="1"/>
        <n v="10502" u="1"/>
        <n v="11479" u="1"/>
        <n v="10439" u="1"/>
        <n v="1037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11.490234953701" createdVersion="6" refreshedVersion="6" minRefreshableVersion="3" recordCount="1383" xr:uid="{0BCF32DA-C308-46C9-A5C4-81D9E2343482}">
  <cacheSource type="worksheet">
    <worksheetSource ref="J1:J1048576" sheet="fast-Link"/>
  </cacheSource>
  <cacheFields count="1">
    <cacheField name="dataReq2Res DATA" numFmtId="0">
      <sharedItems containsBlank="1" containsMixedTypes="1" containsNumber="1" containsInteger="1" minValue="20" maxValue="2512510" count="629">
        <s v="EMPTY"/>
        <n v="387"/>
        <n v="415"/>
        <n v="401"/>
        <n v="388"/>
        <n v="822"/>
        <n v="1565"/>
        <n v="373"/>
        <n v="494"/>
        <m/>
        <n v="482" u="1"/>
        <n v="417" u="1"/>
        <n v="5904" u="1"/>
        <n v="10581" u="1"/>
        <n v="10455" u="1"/>
        <n v="2660" u="1"/>
        <n v="10392" u="1"/>
        <n v="1899" u="1"/>
        <n v="450" u="1"/>
        <n v="23215" u="1"/>
        <n v="385" u="1"/>
        <n v="23" u="1"/>
        <n v="2597" u="1"/>
        <n v="320" u="1"/>
        <n v="10534" u="1"/>
        <n v="10471" u="1"/>
        <n v="2664" u="1"/>
        <n v="10408" u="1"/>
        <n v="483" u="1"/>
        <n v="1901" u="1"/>
        <n v="418" u="1"/>
        <n v="1576" u="1"/>
        <n v="21" u="1"/>
        <n v="10487" u="1"/>
        <n v="10424" u="1"/>
        <n v="2033" u="1"/>
        <n v="1903" u="1"/>
        <n v="451" u="1"/>
        <n v="386" u="1"/>
        <n v="2475" u="1"/>
        <n v="10629" u="1"/>
        <n v="21010" u="1"/>
        <n v="13103" u="1"/>
        <n v="10566" u="1"/>
        <n v="2672" u="1"/>
        <n v="10440" u="1"/>
        <n v="1970" u="1"/>
        <n v="11354" u="1"/>
        <n v="484" u="1"/>
        <n v="1905" u="1"/>
        <n v="10645" u="1"/>
        <n v="11039" u="1"/>
        <n v="10519" u="1"/>
        <n v="2676" u="1"/>
        <n v="10456" u="1"/>
        <n v="10393" u="1"/>
        <n v="11370" u="1"/>
        <n v="3653" u="1"/>
        <n v="452" u="1"/>
        <n v="12158" u="1"/>
        <n v="10535" u="1"/>
        <n v="2680" u="1"/>
        <n v="12489" u="1"/>
        <n v="2160" u="1"/>
        <n v="10409" u="1"/>
        <n v="1974" u="1"/>
        <n v="485" u="1"/>
        <n v="1909" u="1"/>
        <n v="14837" u="1"/>
        <n v="3984" u="1"/>
        <n v="2684" u="1"/>
        <n v="10425" u="1"/>
        <n v="453" u="1"/>
        <n v="3858" u="1"/>
        <n v="2688" u="1"/>
        <n v="10441" u="1"/>
        <n v="525" u="1"/>
        <n v="3925" u="1"/>
        <n v="486" u="1"/>
        <n v="1913" u="1"/>
        <n v="10898" u="1"/>
        <n v="4471" u="1"/>
        <n v="11166" u="1"/>
        <n v="3732" u="1"/>
        <n v="10646" u="1"/>
        <n v="3342" u="1"/>
        <n v="10583" u="1"/>
        <n v="47" u="1"/>
        <n v="10457" u="1"/>
        <n v="11434" u="1"/>
        <n v="10394" u="1"/>
        <n v="454" u="1"/>
        <n v="389" u="1"/>
        <n v="3019" u="1"/>
        <n v="324" u="1"/>
        <n v="2369" u="1"/>
        <n v="10725" u="1"/>
        <n v="10536" u="1"/>
        <n v="43" u="1"/>
        <n v="10473" u="1"/>
        <n v="2047" u="1"/>
        <n v="487" u="1"/>
        <n v="10410" u="1"/>
        <n v="422" u="1"/>
        <n v="10552" u="1"/>
        <n v="12049" u="1"/>
        <n v="10489" u="1"/>
        <n v="10426" u="1"/>
        <n v="12443" u="1"/>
        <n v="455" u="1"/>
        <n v="3417" u="1"/>
        <n v="10883" u="1"/>
        <n v="390" u="1"/>
        <n v="2767" u="1"/>
        <n v="325" u="1"/>
        <n v="10694" u="1"/>
        <n v="10631" u="1"/>
        <n v="14665" u="1"/>
        <n v="10568" u="1"/>
        <n v="2574" u="1"/>
        <n v="10505" u="1"/>
        <n v="1921" u="1"/>
        <n v="3681" u="1"/>
        <n v="10442" u="1"/>
        <n v="423" u="1"/>
        <n v="10379" u="1"/>
        <n v="2641" u="1"/>
        <n v="3358" u="1"/>
        <n v="10647" u="1"/>
        <n v="10584" u="1"/>
        <n v="10521" u="1"/>
        <n v="1923" u="1"/>
        <n v="10458" u="1"/>
        <n v="456" u="1"/>
        <n v="391" u="1"/>
        <n v="2125" u="1"/>
        <n v="10537" u="1"/>
        <n v="489" u="1"/>
        <n v="10474" u="1"/>
        <n v="10411" u="1"/>
        <n v="2649" u="1"/>
        <n v="2129" u="1"/>
        <n v="10553" u="1"/>
        <n v="1992" u="1"/>
        <n v="1862" u="1"/>
        <n v="10427" u="1"/>
        <n v="392" u="1"/>
        <n v="327" u="1"/>
        <n v="4464" u="1"/>
        <n v="10695" u="1"/>
        <n v="728" u="1"/>
        <n v="663" u="1"/>
        <n v="10569" u="1"/>
        <n v="490" u="1"/>
        <n v="19787" u="1"/>
        <n v="10506" u="1"/>
        <n v="425" u="1"/>
        <n v="10443" u="1"/>
        <n v="10585" u="1"/>
        <n v="10459" u="1"/>
        <n v="393" u="1"/>
        <n v="10396" u="1"/>
        <n v="328" u="1"/>
        <n v="3638" u="1"/>
        <n v="3378" u="1"/>
        <n v="730" u="1"/>
        <n v="10664" u="1"/>
        <n v="3835" u="1"/>
        <n v="10475" u="1"/>
        <n v="10412" u="1"/>
        <n v="3772" u="1"/>
        <n v="3642" u="1"/>
        <n v="731" u="1"/>
        <n v="10554" u="1"/>
        <n v="459" u="1"/>
        <n v="10491" u="1"/>
        <n v="394" u="1"/>
        <n v="2669" u="1"/>
        <n v="10428" u="1"/>
        <n v="10633" u="1"/>
        <n v="10570" u="1"/>
        <n v="427" u="1"/>
        <n v="3063" u="1"/>
        <n v="5544" u="1"/>
        <n v="2673" u="1"/>
        <n v="10444" u="1"/>
        <n v="2512510" u="1"/>
        <n v="10649" u="1"/>
        <n v="5875" u="1"/>
        <n v="460" u="1"/>
        <n v="3327" u="1"/>
        <n v="395" u="1"/>
        <n v="10460" u="1"/>
        <n v="10397" u="1"/>
        <n v="9877" u="1"/>
        <n v="11831" u="1"/>
        <n v="1876" u="1"/>
        <n v="3461" u="1"/>
        <n v="39210" u="1"/>
        <n v="119785" u="1"/>
        <n v="10476" u="1"/>
        <n v="10413" u="1"/>
        <n v="3918" u="1"/>
        <n v="12367" u="1"/>
        <n v="10744" u="1"/>
        <n v="1878" u="1"/>
        <n v="461" u="1"/>
        <n v="18908" u="1"/>
        <n v="4331" u="1"/>
        <n v="10555" u="1"/>
        <n v="396" u="1"/>
        <n v="12052" u="1"/>
        <n v="2685" u="1"/>
        <n v="10492" u="1"/>
        <n v="10429" u="1"/>
        <n v="3532" u="1"/>
        <n v="10634" u="1"/>
        <n v="429" u="1"/>
        <n v="10571" u="1"/>
        <n v="2949" u="1"/>
        <n v="5576" u="1"/>
        <n v="2689" u="1"/>
        <n v="10508" u="1"/>
        <n v="2559" u="1"/>
        <n v="10445" u="1"/>
        <n v="19602" u="1"/>
        <n v="11422" u="1"/>
        <n v="3796" u="1"/>
        <n v="3536" u="1"/>
        <n v="3276" u="1"/>
        <n v="4213" u="1"/>
        <n v="672" u="1"/>
        <n v="542" u="1"/>
        <n v="11170" u="1"/>
        <n v="1817" u="1"/>
        <n v="1622" u="1"/>
        <n v="397" u="1"/>
        <n v="11044" u="1"/>
        <n v="10461" u="1"/>
        <n v="10398" u="1"/>
        <n v="44" u="1"/>
        <n v="23227" u="1"/>
        <n v="10666" u="1"/>
        <n v="3477" u="1"/>
        <n v="1689" u="1"/>
        <n v="1624" u="1"/>
        <n v="10477" u="1"/>
        <n v="3674" u="1"/>
        <n v="5269" u="1"/>
        <n v="10414" u="1"/>
        <n v="4489" u="1"/>
        <n v="674" u="1"/>
        <n v="4946" u="1"/>
        <n v="4166" u="1"/>
        <n v="2016" u="1"/>
        <n v="1886" u="1"/>
        <n v="5403" u="1"/>
        <n v="463" u="1"/>
        <n v="12179" u="1"/>
        <n v="3481" u="1"/>
        <n v="10619" u="1"/>
        <n v="398" u="1"/>
        <n v="10556" u="1"/>
        <n v="333" u="1"/>
        <n v="3808" u="1"/>
        <n v="10430" u="1"/>
        <n v="675" u="1"/>
        <n v="12778" u="1"/>
        <n v="1888" u="1"/>
        <n v="10635" u="1"/>
        <n v="1563" u="1"/>
        <n v="11612" u="1"/>
        <n v="10572" u="1"/>
        <n v="1001" u="1"/>
        <n v="3682" u="1"/>
        <n v="10446" u="1"/>
        <n v="10383" u="1"/>
        <n v="7499" u="1"/>
        <n v="10840" u="1"/>
        <n v="10777" u="1"/>
        <n v="1955" u="1"/>
        <n v="1890" u="1"/>
        <n v="10651" u="1"/>
        <n v="399" u="1"/>
        <n v="10588" u="1"/>
        <n v="10399" u="1"/>
        <n v="677" u="1"/>
        <n v="10793" u="1"/>
        <n v="2126" u="1"/>
        <n v="1567" u="1"/>
        <n v="10604" u="1"/>
        <n v="10415" u="1"/>
        <n v="2130" u="1"/>
        <n v="1894" u="1"/>
        <n v="3757" u="1"/>
        <n v="465" u="1"/>
        <n v="400" u="1"/>
        <n v="335" u="1"/>
        <n v="2327" u="1"/>
        <n v="10557" u="1"/>
        <n v="10494" u="1"/>
        <n v="11991" u="1"/>
        <n v="10431" u="1"/>
        <n v="679" u="1"/>
        <n v="4466" u="1"/>
        <n v="3501" u="1"/>
        <n v="23230" u="1"/>
        <n v="10636" u="1"/>
        <n v="2461" u="1"/>
        <n v="10573" u="1"/>
        <n v="10510" u="1"/>
        <n v="10447" u="1"/>
        <n v="680" u="1"/>
        <n v="4474" u="1"/>
        <n v="2138" u="1"/>
        <n v="466" u="1"/>
        <n v="10715" u="1"/>
        <n v="23199" u="1"/>
        <n v="10652" u="1"/>
        <n v="10526" u="1"/>
        <n v="10463" u="1"/>
        <n v="681" u="1"/>
        <n v="10400" u="1"/>
        <n v="12417" u="1"/>
        <n v="616" u="1"/>
        <n v="499" u="1"/>
        <n v="1900" u="1"/>
        <n v="434" u="1"/>
        <n v="369" u="1"/>
        <n v="22" u="1"/>
        <n v="10605" u="1"/>
        <n v="10479" u="1"/>
        <n v="682" u="1"/>
        <n v="10416" u="1"/>
        <n v="617" u="1"/>
        <n v="1902" u="1"/>
        <n v="402" u="1"/>
        <n v="337" u="1"/>
        <n v="20" u="1"/>
        <n v="683" u="1"/>
        <n v="2670" u="1"/>
        <n v="10432" u="1"/>
        <n v="2540" u="1"/>
        <n v="618" u="1"/>
        <n v="11409" u="1"/>
        <n v="2150" u="1"/>
        <n v="1904" u="1"/>
        <n v="10826" u="1"/>
        <n v="3647" u="1"/>
        <n v="3517" u="1"/>
        <n v="370" u="1"/>
        <n v="10700" u="1"/>
        <n v="10637" u="1"/>
        <n v="10574" u="1"/>
        <n v="10511" u="1"/>
        <n v="684" u="1"/>
        <n v="2674" u="1"/>
        <n v="10448" u="1"/>
        <n v="619" u="1"/>
        <n v="1971" u="1"/>
        <n v="3781" u="1"/>
        <n v="10779" u="1"/>
        <n v="403" u="1"/>
        <n v="2481" u="1"/>
        <n v="10653" u="1"/>
        <n v="10590" u="1"/>
        <n v="39162" u="1"/>
        <n v="2678" u="1"/>
        <n v="10464" u="1"/>
        <n v="620" u="1"/>
        <n v="2158" u="1"/>
        <n v="10401" u="1"/>
        <n v="2038" u="1"/>
        <n v="501" u="1"/>
        <n v="11378" u="1"/>
        <n v="436" u="1"/>
        <n v="371" u="1"/>
        <n v="11126" u="1"/>
        <n v="10543" u="1"/>
        <n v="14577" u="1"/>
        <n v="10480" u="1"/>
        <n v="621" u="1"/>
        <n v="10417" u="1"/>
        <n v="3399" u="1"/>
        <n v="10811" u="1"/>
        <n v="404" u="1"/>
        <n v="339" u="1"/>
        <n v="10685" u="1"/>
        <n v="10622" u="1"/>
        <n v="752" u="1"/>
        <n v="11536" u="1"/>
        <n v="2686" u="1"/>
        <n v="622" u="1"/>
        <n v="10433" u="1"/>
        <n v="2042" u="1"/>
        <n v="502" u="1"/>
        <n v="437" u="1"/>
        <n v="11347" u="1"/>
        <n v="372" u="1"/>
        <n v="14735" u="1"/>
        <n v="10638" u="1"/>
        <n v="3340" u="1"/>
        <n v="10575" u="1"/>
        <n v="53347" u="1"/>
        <n v="688" u="1"/>
        <n v="623" u="1"/>
        <n v="10449" u="1"/>
        <n v="2044" u="1"/>
        <n v="470" u="1"/>
        <n v="405" u="1"/>
        <n v="3017" u="1"/>
        <n v="340" u="1"/>
        <n v="2367" u="1"/>
        <n v="10717" u="1"/>
        <n v="3604" u="1"/>
        <n v="3474" u="1"/>
        <n v="45" u="1"/>
        <n v="689" u="1"/>
        <n v="10528" u="1"/>
        <n v="624" u="1"/>
        <n v="10465" u="1"/>
        <n v="10402" u="1"/>
        <n v="438" u="1"/>
        <n v="11379" u="1"/>
        <n v="23235" u="1"/>
        <n v="3478" u="1"/>
        <n v="755" u="1"/>
        <n v="10544" u="1"/>
        <n v="41" u="1"/>
        <n v="560" u="1"/>
        <n v="10481" u="1"/>
        <n v="1983" u="1"/>
        <n v="10418" u="1"/>
        <n v="3545" u="1"/>
        <n v="406" u="1"/>
        <n v="341" u="1"/>
        <n v="10623" u="1"/>
        <n v="14657" u="1"/>
        <n v="11080" u="1"/>
        <n v="691" u="1"/>
        <n v="10560" u="1"/>
        <n v="10497" u="1"/>
        <n v="504" u="1"/>
        <n v="10434" u="1"/>
        <n v="439" u="1"/>
        <n v="11411" u="1"/>
        <n v="374" u="1"/>
        <n v="10765" u="1"/>
        <n v="10639" u="1"/>
        <n v="10576" u="1"/>
        <n v="4570" u="1"/>
        <n v="8496" u="1"/>
        <n v="16681" u="1"/>
        <n v="10450" u="1"/>
        <n v="407" u="1"/>
        <n v="342" u="1"/>
        <n v="11821" u="1"/>
        <n v="693" u="1"/>
        <n v="10592" u="1"/>
        <n v="10529" u="1"/>
        <n v="440" u="1"/>
        <n v="10403" u="1"/>
        <n v="375" u="1"/>
        <n v="2127" u="1"/>
        <n v="9757" u="1"/>
        <n v="4846" u="1"/>
        <n v="473" u="1"/>
        <n v="10482" u="1"/>
        <n v="408" u="1"/>
        <n v="10419" u="1"/>
        <n v="343" u="1"/>
        <n v="3368" u="1"/>
        <n v="10687" u="1"/>
        <n v="10624" u="1"/>
        <n v="2588" u="1"/>
        <n v="4085" u="1"/>
        <n v="506" u="1"/>
        <n v="10498" u="1"/>
        <n v="441" u="1"/>
        <n v="10435" u="1"/>
        <n v="376" u="1"/>
        <n v="10577" u="1"/>
        <n v="2072" u="1"/>
        <n v="409" u="1"/>
        <n v="10451" u="1"/>
        <n v="344" u="1"/>
        <n v="10388" u="1"/>
        <n v="4153" u="1"/>
        <n v="697" u="1"/>
        <n v="10593" u="1"/>
        <n v="507" u="1"/>
        <n v="442" u="1"/>
        <n v="3443" u="1"/>
        <n v="11507" u="1"/>
        <n v="10467" u="1"/>
        <n v="377" u="1"/>
        <n v="2663" u="1"/>
        <n v="10404" u="1"/>
        <n v="3380" u="1"/>
        <n v="10546" u="1"/>
        <n v="410" u="1"/>
        <n v="10483" u="1"/>
        <n v="14974" u="1"/>
        <n v="345" u="1"/>
        <n v="10420" u="1"/>
        <n v="23208" u="1"/>
        <n v="699" u="1"/>
        <n v="508" u="1"/>
        <n v="10562" u="1"/>
        <n v="443" u="1"/>
        <n v="1741" u="1"/>
        <n v="378" u="1"/>
        <n v="10436" u="1"/>
        <n v="2868" u="1"/>
        <n v="10641" u="1"/>
        <n v="19931" u="1"/>
        <n v="10578" u="1"/>
        <n v="411" u="1"/>
        <n v="10515" u="1"/>
        <n v="346" u="1"/>
        <n v="10452" u="1"/>
        <n v="10389" u="1"/>
        <n v="23209" u="1"/>
        <n v="636" u="1"/>
        <n v="10657" u="1"/>
        <n v="509" u="1"/>
        <n v="444" u="1"/>
        <n v="10531" u="1"/>
        <n v="379" u="1"/>
        <n v="10468" u="1"/>
        <n v="10405" u="1"/>
        <n v="3656" u="1"/>
        <n v="3266" u="1"/>
        <n v="10610" u="1"/>
        <n v="3333" u="1"/>
        <n v="412" u="1"/>
        <n v="10547" u="1"/>
        <n v="11004" u="1"/>
        <n v="347" u="1"/>
        <n v="1357" u="1"/>
        <n v="2683" u="1"/>
        <n v="10484" u="1"/>
        <n v="10421" u="1"/>
        <n v="3660" u="1"/>
        <n v="11335" u="1"/>
        <n v="768" u="1"/>
        <n v="4138" u="1"/>
        <n v="445" u="1"/>
        <n v="3337" u="1"/>
        <n v="10563" u="1"/>
        <n v="380" u="1"/>
        <n v="1164" u="1"/>
        <n v="10437" u="1"/>
        <n v="2624" u="1"/>
        <n v="19933" u="1"/>
        <n v="413" u="1"/>
        <n v="10579" u="1"/>
        <n v="10453" u="1"/>
        <n v="770" u="1"/>
        <n v="23211" u="1"/>
        <n v="511" u="1"/>
        <n v="10658" u="1"/>
        <n v="446" u="1"/>
        <n v="1623" u="1"/>
        <n v="381" u="1"/>
        <n v="2695" u="1"/>
        <n v="2305" u="1"/>
        <n v="10469" u="1"/>
        <n v="10406" u="1"/>
        <n v="3542" u="1"/>
        <n v="10800" u="1"/>
        <n v="42" u="1"/>
        <n v="3999" u="1"/>
        <n v="479" u="1"/>
        <n v="14708" u="1"/>
        <n v="414" u="1"/>
        <n v="1625" u="1"/>
        <n v="349" u="1"/>
        <n v="10548" u="1"/>
        <n v="10485" u="1"/>
        <n v="10422" u="1"/>
        <n v="512" u="1"/>
        <n v="447" u="1"/>
        <n v="10627" u="1"/>
        <n v="382" u="1"/>
        <n v="10438" u="1"/>
        <n v="14929" u="1"/>
        <n v="513" u="1"/>
        <n v="1889" u="1"/>
        <n v="3617" u="1"/>
        <n v="10643" u="1"/>
        <n v="1564" u="1"/>
        <n v="2707" u="1"/>
        <n v="12597" u="1"/>
        <n v="5549" u="1"/>
        <n v="10454" u="1"/>
        <n v="10391" u="1"/>
        <n v="2124" u="1"/>
        <n v="31" u="1"/>
        <n v="1891" u="1"/>
        <n v="10722" u="1"/>
        <n v="448" u="1"/>
        <n v="1566" u="1"/>
        <n v="4123" u="1"/>
        <n v="383" u="1"/>
        <n v="10533" u="1"/>
        <n v="3948" u="1"/>
        <n v="10470" u="1"/>
        <n v="10407" u="1"/>
        <n v="775" u="1"/>
        <n v="2128" u="1"/>
        <n v="11258" u="1"/>
        <n v="481" u="1"/>
        <n v="1893" u="1"/>
        <n v="1568" u="1"/>
        <n v="10549" u="1"/>
        <n v="135888" u="1"/>
        <n v="10486" u="1"/>
        <n v="10423" u="1"/>
        <n v="516" u="1"/>
        <n v="1895" u="1"/>
        <n v="449" u="1"/>
        <n v="384" u="1"/>
        <n v="10565" u="1"/>
        <n v="12062" u="1"/>
        <n v="10502" u="1"/>
        <n v="11479" u="1"/>
        <n v="10439" u="1"/>
        <n v="1037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11.490234953701" createdVersion="6" refreshedVersion="6" minRefreshableVersion="3" recordCount="505" xr:uid="{65134410-D7F5-42E2-BAC5-E1A89196E428}">
  <cacheSource type="worksheet">
    <worksheetSource name="timingTable[txPHR - target]"/>
  </cacheSource>
  <cacheFields count="1">
    <cacheField name="txPHR - target" numFmtId="0">
      <sharedItems containsMixedTypes="1" containsNumber="1" containsInteger="1" minValue="-219409221" maxValue="232112680" count="17">
        <s v="EMPTY"/>
        <n v="696"/>
        <n v="695"/>
        <n v="698"/>
        <n v="694"/>
        <n v="697"/>
        <n v="0" u="1"/>
        <n v="-219409221" u="1"/>
        <n v="703" u="1"/>
        <n v="232112680" u="1"/>
        <n v="702" u="1"/>
        <n v="700" u="1"/>
        <n v="706" u="1"/>
        <n v="699" u="1"/>
        <n v="37911" u="1"/>
        <n v="705" u="1"/>
        <n v="704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11.490234953701" createdVersion="6" refreshedVersion="6" minRefreshableVersion="3" recordCount="505" xr:uid="{124C1FD7-D120-477F-AA87-D0741BB8BDA2}">
  <cacheSource type="worksheet">
    <worksheetSource name="timingTable[txEnd to rxStart]"/>
  </cacheSource>
  <cacheFields count="1">
    <cacheField name="txEnd to rxStart" numFmtId="0">
      <sharedItems containsMixedTypes="1" containsNumber="1" containsInteger="1" minValue="0" maxValue="8589935136" count="122">
        <s v="EMPTY"/>
        <n v="545"/>
        <n v="542"/>
        <n v="555"/>
        <n v="544"/>
        <n v="556"/>
        <n v="557"/>
        <n v="543"/>
        <n v="541"/>
        <n v="554"/>
        <n v="550"/>
        <n v="0" u="1"/>
        <n v="722" u="1"/>
        <n v="561" u="1"/>
        <n v="720" u="1"/>
        <n v="559" u="1"/>
        <n v="718" u="1"/>
        <n v="716" u="1"/>
        <n v="714" u="1"/>
        <n v="553" u="1"/>
        <n v="33863" u="1"/>
        <n v="712" u="1"/>
        <n v="551" u="1"/>
        <n v="710" u="1"/>
        <n v="549" u="1"/>
        <n v="708" u="1"/>
        <n v="547" u="1"/>
        <n v="706" u="1"/>
        <n v="704" u="1"/>
        <n v="702" u="1"/>
        <n v="1071" u="1"/>
        <n v="914" u="1"/>
        <n v="700" u="1"/>
        <n v="806" u="1"/>
        <n v="698" u="1"/>
        <n v="590" u="1"/>
        <n v="963" u="1"/>
        <n v="588" u="1"/>
        <n v="586" u="1"/>
        <n v="798" u="1"/>
        <n v="106658" u="1"/>
        <n v="584" u="1"/>
        <n v="8589935135" u="1"/>
        <n v="582" u="1"/>
        <n v="794" u="1"/>
        <n v="580" u="1"/>
        <n v="792" u="1"/>
        <n v="684" u="1"/>
        <n v="790" u="1"/>
        <n v="13308" u="1"/>
        <n v="788" u="1"/>
        <n v="574" u="1"/>
        <n v="786" u="1"/>
        <n v="572" u="1"/>
        <n v="784" u="1"/>
        <n v="570" u="1"/>
        <n v="782" u="1"/>
        <n v="568" u="1"/>
        <n v="727" u="1"/>
        <n v="780" u="1"/>
        <n v="566" u="1"/>
        <n v="1066" u="1"/>
        <n v="725" u="1"/>
        <n v="564" u="1"/>
        <n v="723" u="1"/>
        <n v="562" u="1"/>
        <n v="721" u="1"/>
        <n v="560" u="1"/>
        <n v="719" u="1"/>
        <n v="825" u="1"/>
        <n v="558" u="1"/>
        <n v="717" u="1"/>
        <n v="715" u="1"/>
        <n v="713" u="1"/>
        <n v="552" u="1"/>
        <n v="711" u="1"/>
        <n v="1034" u="1"/>
        <n v="709" u="1"/>
        <n v="548" u="1"/>
        <n v="707" u="1"/>
        <n v="546" u="1"/>
        <n v="705" u="1"/>
        <n v="703" u="1"/>
        <n v="701" u="1"/>
        <n v="1069" u="1"/>
        <n v="8589935134" u="1"/>
        <n v="699" u="1"/>
        <n v="13309" u="1"/>
        <n v="697" u="1"/>
        <n v="803" u="1"/>
        <n v="801" u="1"/>
        <n v="1057" u="1"/>
        <n v="587" u="1"/>
        <n v="799" u="1"/>
        <n v="585" u="1"/>
        <n v="797" u="1"/>
        <n v="583" u="1"/>
        <n v="795" u="1"/>
        <n v="793" u="1"/>
        <n v="846" u="1"/>
        <n v="579" u="1"/>
        <n v="1005" u="1"/>
        <n v="791" u="1"/>
        <n v="577" u="1"/>
        <n v="789" u="1"/>
        <n v="575" u="1"/>
        <n v="787" u="1"/>
        <n v="13327" u="1"/>
        <n v="8589935136" u="1"/>
        <n v="679" u="1"/>
        <n v="785" u="1"/>
        <n v="571" u="1"/>
        <n v="29264" u="1"/>
        <n v="11194" u="1"/>
        <n v="569" u="1"/>
        <n v="728" u="1"/>
        <n v="781" u="1"/>
        <n v="567" u="1"/>
        <n v="726" u="1"/>
        <n v="565" u="1"/>
        <n v="724" u="1"/>
        <n v="563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11.490234953701" createdVersion="6" refreshedVersion="6" minRefreshableVersion="3" recordCount="505" xr:uid="{DFA0FE28-8084-4617-A305-22CB8BD71403}">
  <cacheSource type="worksheet">
    <worksheetSource name="timingTable[rxEnd to targetTime]"/>
  </cacheSource>
  <cacheFields count="1">
    <cacheField name="rxEnd to targetTime" numFmtId="0">
      <sharedItems containsMixedTypes="1" containsNumber="1" containsInteger="1" minValue="0" maxValue="22240" count="7">
        <s v="EMPTY"/>
        <n v="1000"/>
        <n v="0" u="1"/>
        <n v="5080" u="1"/>
        <n v="22240" u="1"/>
        <n v="13760" u="1"/>
        <n v="1376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11.490235069446" createdVersion="6" refreshedVersion="6" minRefreshableVersion="3" recordCount="505" xr:uid="{29257545-3E86-4F84-9A44-CEB679A9FD5F}">
  <cacheSource type="worksheet">
    <worksheetSource name="timingTable[rxEnd to txTime]"/>
  </cacheSource>
  <cacheFields count="1">
    <cacheField name="rxEnd to txTime" numFmtId="0">
      <sharedItems containsMixedTypes="1" containsNumber="1" containsInteger="1" minValue="-219408221" maxValue="22938" count="20">
        <s v="EMPTY"/>
        <n v="1695"/>
        <n v="1697"/>
        <n v="1698"/>
        <n v="1696"/>
        <n v="0" u="1"/>
        <n v="1700" u="1"/>
        <n v="14457" u="1"/>
        <n v="22936" u="1"/>
        <n v="1705" u="1"/>
        <n v="-219408221" u="1"/>
        <n v="1703" u="1"/>
        <n v="5778" u="1"/>
        <n v="1694" u="1"/>
        <n v="1706" u="1"/>
        <n v="1699" u="1"/>
        <n v="1704" u="1"/>
        <n v="1702" u="1"/>
        <n v="14458" u="1"/>
        <n v="22938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11.490235069446" createdVersion="6" refreshedVersion="6" minRefreshableVersion="3" recordCount="505" xr:uid="{657CB251-90E5-4957-A14E-F673CBDE0852}">
  <cacheSource type="worksheet">
    <worksheetSource name="timingTable[txCall to targetTime]"/>
  </cacheSource>
  <cacheFields count="1">
    <cacheField name="txCall to targetTime" numFmtId="0">
      <sharedItems containsMixedTypes="1" containsNumber="1" containsInteger="1" minValue="-8589933787" maxValue="899" count="213">
        <s v="EMPTY"/>
        <n v="778"/>
        <n v="803"/>
        <n v="877"/>
        <n v="772"/>
        <n v="777"/>
        <n v="792"/>
        <n v="786"/>
        <n v="810"/>
        <n v="890"/>
        <n v="783"/>
        <n v="779"/>
        <n v="776"/>
        <n v="805"/>
        <n v="884"/>
        <n v="788"/>
        <n v="765"/>
        <n v="878"/>
        <n v="804"/>
        <n v="891"/>
        <n v="809"/>
        <n v="769"/>
        <n v="791"/>
        <n v="771"/>
        <n v="888"/>
        <n v="787"/>
        <n v="806"/>
        <n v="797"/>
        <n v="784"/>
        <n v="773"/>
        <n v="759"/>
        <n v="781"/>
        <n v="798"/>
        <n v="767"/>
        <n v="828"/>
        <n v="811"/>
        <n v="827"/>
        <n v="750"/>
        <n v="887"/>
        <n v="775"/>
        <n v="889"/>
        <n v="0" u="1"/>
        <n v="722" u="1"/>
        <n v="881" u="1"/>
        <n v="720" u="1"/>
        <n v="826" u="1"/>
        <n v="879" u="1"/>
        <n v="-593407049" u="1"/>
        <n v="665" u="1"/>
        <n v="824" u="1"/>
        <n v="822" u="1"/>
        <n v="875" u="1"/>
        <n v="-599707050" u="1"/>
        <n v="820" u="1"/>
        <n v="873" u="1"/>
        <n v="553" u="1"/>
        <n v="818" u="1"/>
        <n v="505" u="1"/>
        <n v="871" u="1"/>
        <n v="710" u="1"/>
        <n v="763" u="1"/>
        <n v="816" u="1"/>
        <n v="-229605458" u="1"/>
        <n v="869" u="1"/>
        <n v="-570187020" u="1"/>
        <n v="-521487032" u="1"/>
        <n v="761" u="1"/>
        <n v="814" u="1"/>
        <n v="867" u="1"/>
        <n v="812" u="1"/>
        <n v="865" u="1"/>
        <n v="757" u="1"/>
        <n v="-503087030" u="1"/>
        <n v="863" u="1"/>
        <n v="755" u="1"/>
        <n v="808" u="1"/>
        <n v="861" u="1"/>
        <n v="647" u="1"/>
        <n v="753" u="1"/>
        <n v="859" u="1"/>
        <n v="-590607035" u="1"/>
        <n v="751" u="1"/>
        <n v="643" u="1"/>
        <n v="749" u="1"/>
        <n v="802" u="1"/>
        <n v="855" u="1"/>
        <n v="641" u="1"/>
        <n v="747" u="1"/>
        <n v="800" u="1"/>
        <n v="639" u="1"/>
        <n v="745" u="1"/>
        <n v="851" u="1"/>
        <n v="637" u="1"/>
        <n v="-591847047" u="1"/>
        <n v="796" u="1"/>
        <n v="635" u="1"/>
        <n v="688" u="1"/>
        <n v="741" u="1"/>
        <n v="794" u="1"/>
        <n v="686" u="1"/>
        <n v="739" u="1"/>
        <n v="845" u="1"/>
        <n v="898" u="1"/>
        <n v="737" u="1"/>
        <n v="790" u="1"/>
        <n v="-8589933779" u="1"/>
        <n v="896" u="1"/>
        <n v="735" u="1"/>
        <n v="841" u="1"/>
        <n v="894" u="1"/>
        <n v="892" u="1"/>
        <n v="625" u="1"/>
        <n v="731" u="1"/>
        <n v="623" u="1"/>
        <n v="782" u="1"/>
        <n v="835" u="1"/>
        <n v="727" u="1"/>
        <n v="780" u="1"/>
        <n v="833" u="1"/>
        <n v="886" u="1"/>
        <n v="831" u="1"/>
        <n v="670" u="1"/>
        <n v="723" u="1"/>
        <n v="829" u="1"/>
        <n v="882" u="1"/>
        <n v="721" u="1"/>
        <n v="774" u="1"/>
        <n v="880" u="1"/>
        <n v="719" u="1"/>
        <n v="825" u="1"/>
        <n v="770" u="1"/>
        <n v="-584987028" u="1"/>
        <n v="823" u="1"/>
        <n v="876" u="1"/>
        <n v="768" u="1"/>
        <n v="821" u="1"/>
        <n v="874" u="1"/>
        <n v="766" u="1"/>
        <n v="819" u="1"/>
        <n v="872" u="1"/>
        <n v="764" u="1"/>
        <n v="817" u="1"/>
        <n v="870" u="1"/>
        <n v="762" u="1"/>
        <n v="815" u="1"/>
        <n v="868" u="1"/>
        <n v="601" u="1"/>
        <n v="-581" u="1"/>
        <n v="760" u="1"/>
        <n v="813" u="1"/>
        <n v="866" u="1"/>
        <n v="705" u="1"/>
        <n v="758" u="1"/>
        <n v="864" u="1"/>
        <n v="650" u="1"/>
        <n v="756" u="1"/>
        <n v="862" u="1"/>
        <n v="754" u="1"/>
        <n v="807" u="1"/>
        <n v="752" u="1"/>
        <n v="858" u="1"/>
        <n v="538" u="1"/>
        <n v="536" u="1"/>
        <n v="748" u="1"/>
        <n v="801" u="1"/>
        <n v="854" u="1"/>
        <n v="534" u="1"/>
        <n v="746" u="1"/>
        <n v="799" u="1"/>
        <n v="585" u="1"/>
        <n v="638" u="1"/>
        <n v="744" u="1"/>
        <n v="850" u="1"/>
        <n v="636" u="1"/>
        <n v="742" u="1"/>
        <n v="795" u="1"/>
        <n v="848" u="1"/>
        <n v="687" u="1"/>
        <n v="740" u="1"/>
        <n v="793" u="1"/>
        <n v="846" u="1"/>
        <n v="-506847046" u="1"/>
        <n v="899" u="1"/>
        <n v="632" u="1"/>
        <n v="738" u="1"/>
        <n v="844" u="1"/>
        <n v="897" u="1"/>
        <n v="-8589933756" u="1"/>
        <n v="-530587113" u="1"/>
        <n v="736" u="1"/>
        <n v="789" u="1"/>
        <n v="842" u="1"/>
        <n v="895" u="1"/>
        <n v="681" u="1"/>
        <n v="840" u="1"/>
        <n v="520" u="1"/>
        <n v="893" u="1"/>
        <n v="732" u="1"/>
        <n v="785" u="1"/>
        <n v="624" u="1"/>
        <n v="677" u="1"/>
        <n v="730" u="1"/>
        <n v="-8589933695" u="1"/>
        <n v="836" u="1"/>
        <n v="-8589933787" u="1"/>
        <n v="728" u="1"/>
        <n v="834" u="1"/>
        <n v="673" u="1"/>
        <n v="832" u="1"/>
        <n v="885" u="1"/>
        <n v="724" u="1"/>
        <n v="830" u="1"/>
        <n v="883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11.490235069446" createdVersion="6" refreshedVersion="6" minRefreshableVersion="3" recordCount="505" xr:uid="{DF8C5CE2-EEC7-40BA-8DF1-C21EE6065952}">
  <cacheSource type="worksheet">
    <worksheetSource name="timingTable[txCall to afterTx]"/>
  </cacheSource>
  <cacheFields count="1">
    <cacheField name="txCall to afterTx" numFmtId="0">
      <sharedItems containsMixedTypes="1" containsNumber="1" containsInteger="1" minValue="0" maxValue="2506544" count="220">
        <s v="EMPTY"/>
        <n v="796"/>
        <n v="820"/>
        <n v="821"/>
        <n v="894"/>
        <n v="789"/>
        <n v="795"/>
        <n v="808"/>
        <n v="802"/>
        <n v="828"/>
        <n v="908"/>
        <n v="801"/>
        <n v="793"/>
        <n v="823"/>
        <n v="902"/>
        <n v="805"/>
        <n v="782"/>
        <n v="809"/>
        <n v="895"/>
        <n v="794"/>
        <n v="907"/>
        <n v="826"/>
        <n v="786"/>
        <n v="788"/>
        <n v="797"/>
        <n v="822"/>
        <n v="906"/>
        <n v="783"/>
        <n v="803"/>
        <n v="814"/>
        <n v="791"/>
        <n v="776"/>
        <n v="799"/>
        <n v="815"/>
        <n v="785"/>
        <n v="787"/>
        <n v="807"/>
        <n v="845"/>
        <n v="819"/>
        <n v="768"/>
        <n v="904"/>
        <n v="792"/>
        <n v="0" u="1"/>
        <n v="722" u="1"/>
        <n v="775" u="1"/>
        <n v="881" u="1"/>
        <n v="667" u="1"/>
        <n v="773" u="1"/>
        <n v="879" u="1"/>
        <n v="33" u="1"/>
        <n v="771" u="1"/>
        <n v="824" u="1"/>
        <n v="877" u="1"/>
        <n v="769" u="1"/>
        <n v="767" u="1"/>
        <n v="46" u="1"/>
        <n v="19" u="1"/>
        <n v="765" u="1"/>
        <n v="818" u="1"/>
        <n v="871" u="1"/>
        <n v="2506544" u="1"/>
        <n v="816" u="1"/>
        <n v="869" u="1"/>
        <n v="922" u="1"/>
        <n v="602" u="1"/>
        <n v="655" u="1"/>
        <n v="59" u="1"/>
        <n v="761" u="1"/>
        <n v="653" u="1"/>
        <n v="759" u="1"/>
        <n v="812" u="1"/>
        <n v="865" u="1"/>
        <n v="918" u="1"/>
        <n v="757" u="1"/>
        <n v="810" u="1"/>
        <n v="863" u="1"/>
        <n v="916" u="1"/>
        <n v="649" u="1"/>
        <n v="32" u="1"/>
        <n v="755" u="1"/>
        <n v="861" u="1"/>
        <n v="914" u="1"/>
        <n v="753" u="1"/>
        <n v="806" u="1"/>
        <n v="859" u="1"/>
        <n v="912" u="1"/>
        <n v="698" u="1"/>
        <n v="804" u="1"/>
        <n v="857" u="1"/>
        <n v="537" u="1"/>
        <n v="910" u="1"/>
        <n v="643" u="1"/>
        <n v="749" u="1"/>
        <n v="855" u="1"/>
        <n v="641" u="1"/>
        <n v="747" u="1"/>
        <n v="800" u="1"/>
        <n v="853" u="1"/>
        <n v="58" u="1"/>
        <n v="38" u="1"/>
        <n v="798" u="1"/>
        <n v="851" u="1"/>
        <n v="690" u="1"/>
        <n v="849" u="1"/>
        <n v="688" u="1"/>
        <n v="741" u="1"/>
        <n v="847" u="1"/>
        <n v="900" u="1"/>
        <n v="739" u="1"/>
        <n v="898" u="1"/>
        <n v="737" u="1"/>
        <n v="790" u="1"/>
        <n v="843" u="1"/>
        <n v="896" u="1"/>
        <n v="841" u="1"/>
        <n v="18" u="1"/>
        <n v="839" u="1"/>
        <n v="892" u="1"/>
        <n v="382" u="1"/>
        <n v="784" u="1"/>
        <n v="837" u="1"/>
        <n v="890" u="1"/>
        <n v="835" u="1"/>
        <n v="888" u="1"/>
        <n v="727" u="1"/>
        <n v="780" u="1"/>
        <n v="833" u="1"/>
        <n v="886" u="1"/>
        <n v="619" u="1"/>
        <n v="778" u="1"/>
        <n v="831" u="1"/>
        <n v="884" u="1"/>
        <n v="829" u="1"/>
        <n v="882" u="1"/>
        <n v="774" u="1"/>
        <n v="827" u="1"/>
        <n v="880" u="1"/>
        <n v="772" u="1"/>
        <n v="825" u="1"/>
        <n v="878" u="1"/>
        <n v="664" u="1"/>
        <n v="770" u="1"/>
        <n v="876" u="1"/>
        <n v="556" u="1"/>
        <n v="660" u="1"/>
        <n v="36" u="1"/>
        <n v="766" u="1"/>
        <n v="872" u="1"/>
        <n v="552" u="1"/>
        <n v="658" u="1"/>
        <n v="764" u="1"/>
        <n v="817" u="1"/>
        <n v="656" u="1"/>
        <n v="762" u="1"/>
        <n v="868" u="1"/>
        <n v="921" u="1"/>
        <n v="760" u="1"/>
        <n v="813" u="1"/>
        <n v="866" u="1"/>
        <n v="652" u="1"/>
        <n v="705" u="1"/>
        <n v="758" u="1"/>
        <n v="811" u="1"/>
        <n v="864" u="1"/>
        <n v="917" u="1"/>
        <n v="703" u="1"/>
        <n v="756" u="1"/>
        <n v="862" u="1"/>
        <n v="915" u="1"/>
        <n v="754" u="1"/>
        <n v="860" u="1"/>
        <n v="913" u="1"/>
        <n v="752" u="1"/>
        <n v="858" u="1"/>
        <n v="911" u="1"/>
        <n v="35" u="1"/>
        <n v="750" u="1"/>
        <n v="909" u="1"/>
        <n v="642" u="1"/>
        <n v="748" u="1"/>
        <n v="854" u="1"/>
        <n v="640" u="1"/>
        <n v="693" u="1"/>
        <n v="746" u="1"/>
        <n v="852" u="1"/>
        <n v="905" u="1"/>
        <n v="20" u="1"/>
        <n v="744" u="1"/>
        <n v="850" u="1"/>
        <n v="903" u="1"/>
        <n v="848" u="1"/>
        <n v="901" u="1"/>
        <n v="740" u="1"/>
        <n v="61" u="1"/>
        <n v="846" u="1"/>
        <n v="899" u="1"/>
        <n v="738" u="1"/>
        <n v="844" u="1"/>
        <n v="897" u="1"/>
        <n v="683" u="1"/>
        <n v="736" u="1"/>
        <n v="842" u="1"/>
        <n v="522" u="1"/>
        <n v="34" u="1"/>
        <n v="840" u="1"/>
        <n v="893" u="1"/>
        <n v="838" u="1"/>
        <n v="891" u="1"/>
        <n v="571" u="1"/>
        <n v="836" u="1"/>
        <n v="889" u="1"/>
        <n v="781" u="1"/>
        <n v="834" u="1"/>
        <n v="887" u="1"/>
        <n v="779" u="1"/>
        <n v="832" u="1"/>
        <n v="885" u="1"/>
        <n v="777" u="1"/>
        <n v="830" u="1"/>
        <n v="883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11.490235069446" createdVersion="6" refreshedVersion="6" minRefreshableVersion="3" recordCount="505" xr:uid="{D35DEF94-40C9-4E63-B34B-A4631053AB51}">
  <cacheSource type="worksheet">
    <worksheetSource name="timingTable[rxCall to afterRx]"/>
  </cacheSource>
  <cacheFields count="1">
    <cacheField name="rxCall to afterRx" numFmtId="0">
      <sharedItems containsMixedTypes="1" containsNumber="1" containsInteger="1" minValue="0" maxValue="435" count="62">
        <s v="EMPTY"/>
        <n v="135"/>
        <n v="147"/>
        <n v="16"/>
        <n v="17"/>
        <n v="134"/>
        <n v="18"/>
        <n v="133"/>
        <n v="28"/>
        <n v="15"/>
        <n v="0" u="1"/>
        <n v="223" u="1"/>
        <n v="143" u="1"/>
        <n v="142" u="1"/>
        <n v="46" u="1"/>
        <n v="29" u="1"/>
        <n v="19" u="1"/>
        <n v="141" u="1"/>
        <n v="167" u="1"/>
        <n v="140" u="1"/>
        <n v="39" u="1"/>
        <n v="139" u="1"/>
        <n v="32" u="1"/>
        <n v="14" u="1"/>
        <n v="138" u="1"/>
        <n v="45" u="1"/>
        <n v="137" u="1"/>
        <n v="163" u="1"/>
        <n v="136" u="1"/>
        <n v="58" u="1"/>
        <n v="162" u="1"/>
        <n v="161" u="1"/>
        <n v="160" u="1"/>
        <n v="44" u="1"/>
        <n v="159" u="1"/>
        <n v="435" u="1"/>
        <n v="132" u="1"/>
        <n v="57" u="1"/>
        <n v="37" u="1"/>
        <n v="158" u="1"/>
        <n v="31" u="1"/>
        <n v="21" u="1"/>
        <n v="157" u="1"/>
        <n v="156" u="1"/>
        <n v="43" u="1"/>
        <n v="155" u="1"/>
        <n v="56" u="1"/>
        <n v="42" u="1"/>
        <n v="27" u="1"/>
        <n v="150" u="1"/>
        <n v="30" u="1"/>
        <n v="20" u="1"/>
        <n v="149" u="1"/>
        <n v="148" u="1"/>
        <n v="41" u="1"/>
        <n v="305" u="1"/>
        <n v="54" u="1"/>
        <n v="146" u="1"/>
        <n v="145" u="1"/>
        <n v="300" u="1"/>
        <n v="144" u="1"/>
        <n v="2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11.490235185185" createdVersion="6" refreshedVersion="6" minRefreshableVersion="3" recordCount="505" xr:uid="{B2B51C70-2E5C-458E-958D-433C06B7A921}">
  <cacheSource type="worksheet">
    <worksheetSource name="timingTable[rxEnd to txCall]"/>
  </cacheSource>
  <cacheFields count="1">
    <cacheField name="rxEnd to txCall" numFmtId="0">
      <sharedItems containsMixedTypes="1" containsNumber="1" containsInteger="1" minValue="0" maxValue="8589934787" count="122">
        <s v="EMPTY"/>
        <n v="197"/>
        <n v="228"/>
        <n v="223"/>
        <n v="214"/>
        <n v="190"/>
        <n v="217"/>
        <n v="221"/>
        <n v="195"/>
        <n v="212"/>
        <n v="208"/>
        <n v="224"/>
        <n v="196"/>
        <n v="222"/>
        <n v="191"/>
        <n v="209"/>
        <n v="229"/>
        <n v="213"/>
        <n v="194"/>
        <n v="203"/>
        <n v="216"/>
        <n v="227"/>
        <n v="241"/>
        <n v="219"/>
        <n v="202"/>
        <n v="231"/>
        <n v="189"/>
        <n v="250"/>
        <n v="225"/>
        <n v="0" u="1"/>
        <n v="4254" u="1"/>
        <n v="249" u="1"/>
        <n v="295" u="1"/>
        <n v="248" u="1"/>
        <n v="247" u="1"/>
        <n v="220" u="1"/>
        <n v="290" u="1"/>
        <n v="193" u="1"/>
        <n v="246" u="1"/>
        <n v="192" u="1"/>
        <n v="245" u="1"/>
        <n v="218" u="1"/>
        <n v="244" u="1"/>
        <n v="8589934787" u="1"/>
        <n v="243" u="1"/>
        <n v="21468" u="1"/>
        <n v="242" u="1"/>
        <n v="281" u="1"/>
        <n v="215" u="1"/>
        <n v="280" u="1"/>
        <n v="188" u="1"/>
        <n v="279" u="1"/>
        <n v="12967" u="1"/>
        <n v="278" u="1"/>
        <n v="187" u="1"/>
        <n v="240" u="1"/>
        <n v="277" u="1"/>
        <n v="330" u="1"/>
        <n v="276" u="1"/>
        <n v="186" u="1"/>
        <n v="239" u="1"/>
        <n v="185" u="1"/>
        <n v="327" u="1"/>
        <n v="238" u="1"/>
        <n v="273" u="1"/>
        <n v="211" u="1"/>
        <n v="8589934779" u="1"/>
        <n v="272" u="1"/>
        <n v="184" u="1"/>
        <n v="237" u="1"/>
        <n v="210" u="1"/>
        <n v="377" u="1"/>
        <n v="270" u="1"/>
        <n v="183" u="1"/>
        <n v="376" u="1"/>
        <n v="236" u="1"/>
        <n v="269" u="1"/>
        <n v="375" u="1"/>
        <n v="268" u="1"/>
        <n v="182" u="1"/>
        <n v="21458" u="1"/>
        <n v="235" u="1"/>
        <n v="12988" u="1"/>
        <n v="181" u="1"/>
        <n v="234" u="1"/>
        <n v="265" u="1"/>
        <n v="207" u="1"/>
        <n v="264" u="1"/>
        <n v="233" u="1"/>
        <n v="263" u="1"/>
        <n v="206" u="1"/>
        <n v="262" u="1"/>
        <n v="368" u="1"/>
        <n v="232" u="1"/>
        <n v="261" u="1"/>
        <n v="314" u="1"/>
        <n v="205" u="1"/>
        <n v="260" u="1"/>
        <n v="259" u="1"/>
        <n v="312" u="1"/>
        <n v="204" u="1"/>
        <n v="365" u="1"/>
        <n v="258" u="1"/>
        <n v="364" u="1"/>
        <n v="230" u="1"/>
        <n v="363" u="1"/>
        <n v="256" u="1"/>
        <n v="362" u="1"/>
        <n v="255" u="1"/>
        <n v="175" u="1"/>
        <n v="466" u="1"/>
        <n v="201" u="1"/>
        <n v="254" u="1"/>
        <n v="200" u="1"/>
        <n v="357" u="1"/>
        <n v="253" u="1"/>
        <n v="226" u="1"/>
        <n v="199" u="1"/>
        <n v="252" u="1"/>
        <n v="198" u="1"/>
        <n v="353" u="1"/>
        <n v="25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11.490235185185" createdVersion="6" refreshedVersion="6" minRefreshableVersion="3" recordCount="137" xr:uid="{1CC0849C-38C1-4D2B-9DE5-94F5392B6BF9}">
  <cacheSource type="worksheet">
    <worksheetSource ref="G1:G1048576" sheet="duration"/>
  </cacheSource>
  <cacheFields count="1">
    <cacheField name="duration" numFmtId="0">
      <sharedItems containsString="0" containsBlank="1" containsNumber="1" containsInteger="1" minValue="6" maxValue="382" count="38">
        <n v="22"/>
        <n v="33"/>
        <n v="37"/>
        <n v="43"/>
        <n v="20"/>
        <n v="30"/>
        <n v="34"/>
        <n v="6"/>
        <n v="56"/>
        <n v="73"/>
        <n v="47"/>
        <n v="21"/>
        <m/>
        <n v="36" u="1"/>
        <n v="151" u="1"/>
        <n v="180" u="1"/>
        <n v="209" u="1"/>
        <n v="238" u="1"/>
        <n v="116" u="1"/>
        <n v="225" u="1"/>
        <n v="381" u="1"/>
        <n v="124" u="1"/>
        <n v="65" u="1"/>
        <n v="19" u="1"/>
        <n v="152" u="1"/>
        <n v="94" u="1"/>
        <n v="123" u="1"/>
        <n v="23" u="1"/>
        <n v="25" u="1"/>
        <n v="357" u="1"/>
        <n v="153" u="1"/>
        <n v="334" u="1"/>
        <n v="266" u="1"/>
        <n v="240" u="1"/>
        <n v="324" u="1"/>
        <n v="353" u="1"/>
        <n v="117" u="1"/>
        <n v="38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ya, Nikesh Man" refreshedDate="44011.490235185185" createdVersion="6" refreshedVersion="6" minRefreshableVersion="3" recordCount="115" xr:uid="{28DF7553-033E-4FE5-B6DA-8FC1F49A01C6}">
  <cacheSource type="worksheet">
    <worksheetSource name="fastLink[dataReq2Res wo DATA]"/>
  </cacheSource>
  <cacheFields count="1">
    <cacheField name="dataReq2Res wo DATA" numFmtId="0">
      <sharedItems containsMixedTypes="1" containsNumber="1" containsInteger="1" minValue="18" maxValue="121464" count="432">
        <s v="EMPTY"/>
        <n v="1430"/>
        <n v="488"/>
        <n v="815"/>
        <n v="2653"/>
        <n v="1426"/>
        <n v="512"/>
        <n v="10103"/>
        <n v="839"/>
        <n v="2664"/>
        <n v="1425"/>
        <n v="371"/>
        <n v="499"/>
        <n v="2764"/>
        <n v="1428"/>
        <n v="393"/>
        <n v="399"/>
        <n v="808"/>
        <n v="1427"/>
        <n v="380"/>
        <n v="465"/>
        <n v="1177"/>
        <n v="1429"/>
        <n v="376"/>
        <n v="429"/>
        <n v="2655"/>
        <n v="386"/>
        <n v="333"/>
        <n v="466"/>
        <n v="400"/>
        <n v="445"/>
        <n v="760"/>
        <n v="337"/>
        <n v="840"/>
        <n v="838"/>
        <n v="495"/>
        <n v="772"/>
        <n v="1005"/>
        <n v="402"/>
        <n v="2124"/>
        <n v="2129"/>
        <n v="397"/>
        <n v="2718"/>
        <n v="582" u="1"/>
        <n v="2027" u="1"/>
        <n v="3373" u="1"/>
        <n v="417" u="1"/>
        <n v="10644" u="1"/>
        <n v="450" u="1"/>
        <n v="12220" u="1"/>
        <n v="385" u="1"/>
        <n v="10660" u="1"/>
        <n v="3314" u="1"/>
        <n v="10471" u="1"/>
        <n v="10408" u="1"/>
        <n v="2031" u="1"/>
        <n v="483" u="1"/>
        <n v="1901" u="1"/>
        <n v="21" u="1"/>
        <n v="11590" u="1"/>
        <n v="14789" u="1"/>
        <n v="19" u="1"/>
        <n v="12646" u="1"/>
        <n v="10566" u="1"/>
        <n v="10440" u="1"/>
        <n v="1905" u="1"/>
        <n v="10582" u="1"/>
        <n v="21452" u="1"/>
        <n v="29331" u="1"/>
        <n v="322" u="1"/>
        <n v="27913" u="1"/>
        <n v="10472" u="1"/>
        <n v="653" u="1"/>
        <n v="10409" u="1"/>
        <n v="16145" u="1"/>
        <n v="10551" u="1"/>
        <n v="10488" u="1"/>
        <n v="10425" u="1"/>
        <n v="388" u="1"/>
        <n v="11796" u="1"/>
        <n v="323" u="1"/>
        <n v="10693" u="1"/>
        <n v="2043" u="1"/>
        <n v="10394" u="1"/>
        <n v="389" u="1"/>
        <n v="324" u="1"/>
        <n v="24259" u="1"/>
        <n v="14176" u="1"/>
        <n v="10536" u="1"/>
        <n v="10473" u="1"/>
        <n v="1917" u="1"/>
        <n v="10410" u="1"/>
        <n v="10804" u="1"/>
        <n v="11718" u="1"/>
        <n v="10552" u="1"/>
        <n v="10426" u="1"/>
        <n v="3417" u="1"/>
        <n v="390" u="1"/>
        <n v="13877" u="1"/>
        <n v="325" u="1"/>
        <n v="10568" u="1"/>
        <n v="10442" u="1"/>
        <n v="11419" u="1"/>
        <n v="10647" u="1"/>
        <n v="1923" u="1"/>
        <n v="391" u="1"/>
        <n v="326" u="1"/>
        <n v="10726" u="1"/>
        <n v="14177" u="1"/>
        <n v="14114" u="1"/>
        <n v="489" u="1"/>
        <n v="1925" u="1"/>
        <n v="10474" u="1"/>
        <n v="10411" u="1"/>
        <n v="10553" u="1"/>
        <n v="457" u="1"/>
        <n v="36871" u="1"/>
        <n v="10947" u="1"/>
        <n v="10427" u="1"/>
        <n v="13421" u="1"/>
        <n v="327" u="1"/>
        <n v="28485" u="1"/>
        <n v="10758" u="1"/>
        <n v="10695" u="1"/>
        <n v="23947" u="1"/>
        <n v="10569" u="1"/>
        <n v="1929" u="1"/>
        <n v="10443" u="1"/>
        <n v="23191" u="1"/>
        <n v="10648" u="1"/>
        <n v="14682" u="1"/>
        <n v="2074" u="1"/>
        <n v="1931" u="1"/>
        <n v="10459" u="1"/>
        <n v="10396" u="1"/>
        <n v="328" u="1"/>
        <n v="28549" u="1"/>
        <n v="1933" u="1"/>
        <n v="426" u="1"/>
        <n v="10475" u="1"/>
        <n v="10412" u="1"/>
        <n v="10743" u="1"/>
        <n v="731" u="1"/>
        <n v="1935" u="1"/>
        <n v="10554" u="1"/>
        <n v="22877" u="1"/>
        <n v="10491" u="1"/>
        <n v="10428" u="1"/>
        <n v="329" u="1"/>
        <n v="10507" u="1"/>
        <n v="10444" u="1"/>
        <n v="13769" u="1"/>
        <n v="10649" u="1"/>
        <n v="1939" u="1"/>
        <n v="10586" u="1"/>
        <n v="13580" u="1"/>
        <n v="395" u="1"/>
        <n v="10460" u="1"/>
        <n v="330" u="1"/>
        <n v="35869" u="1"/>
        <n v="2006" u="1"/>
        <n v="1941" u="1"/>
        <n v="428" u="1"/>
        <n v="10476" u="1"/>
        <n v="10413" u="1"/>
        <n v="6474" u="1"/>
        <n v="25211" u="1"/>
        <n v="2098" u="1"/>
        <n v="2008" u="1"/>
        <n v="461" u="1"/>
        <n v="10555" u="1"/>
        <n v="14069" u="1"/>
        <n v="10492" u="1"/>
        <n v="331" u="1"/>
        <n v="10429" u="1"/>
        <n v="14857" u="1"/>
        <n v="10697" u="1"/>
        <n v="14731" u="1"/>
        <n v="494" u="1"/>
        <n v="1945" u="1"/>
        <n v="27985" u="1"/>
        <n v="2689" u="1"/>
        <n v="10445" u="1"/>
        <n v="28269" u="1"/>
        <n v="1947" u="1"/>
        <n v="10650" u="1"/>
        <n v="28080" u="1"/>
        <n v="332" u="1"/>
        <n v="10461" u="1"/>
        <n v="10398" u="1"/>
        <n v="10666" u="1"/>
        <n v="430" u="1"/>
        <n v="365" u="1"/>
        <n v="10477" u="1"/>
        <n v="27671" u="1"/>
        <n v="13928" u="1"/>
        <n v="1951" u="1"/>
        <n v="398" u="1"/>
        <n v="1561" u="1"/>
        <n v="12116" u="1"/>
        <n v="10556" u="1"/>
        <n v="10430" u="1"/>
        <n v="15898" u="1"/>
        <n v="1953" u="1"/>
        <n v="10635" u="1"/>
        <n v="1563" u="1"/>
        <n v="10572" u="1"/>
        <n v="10446" u="1"/>
        <n v="334" u="1"/>
        <n v="2579" u="1"/>
        <n v="10462" u="1"/>
        <n v="2022" u="1"/>
        <n v="14244" u="1"/>
        <n v="14701" u="1"/>
        <n v="10415" u="1"/>
        <n v="13929" u="1"/>
        <n v="3627" u="1"/>
        <n v="10683" u="1"/>
        <n v="335" u="1"/>
        <n v="10431" u="1"/>
        <n v="23545" u="1"/>
        <n v="10636" u="1"/>
        <n v="2071" u="1"/>
        <n v="10447" u="1"/>
        <n v="2528" u="1"/>
        <n v="401" u="1"/>
        <n v="10652" u="1"/>
        <n v="336" u="1"/>
        <n v="1053" u="1"/>
        <n v="10463" u="1"/>
        <n v="2662" u="1"/>
        <n v="10400" u="1"/>
        <n v="1965" u="1"/>
        <n v="17306" u="1"/>
        <n v="369" u="1"/>
        <n v="14702" u="1"/>
        <n v="22" u="1"/>
        <n v="2079" u="1"/>
        <n v="10542" u="1"/>
        <n v="14576" u="1"/>
        <n v="10416" u="1"/>
        <n v="2032" u="1"/>
        <n v="20" u="1"/>
        <n v="11598" u="1"/>
        <n v="22822" u="1"/>
        <n v="10432" u="1"/>
        <n v="2540" u="1"/>
        <n v="2150" u="1"/>
        <n v="370" u="1"/>
        <n v="18" u="1"/>
        <n v="10574" u="1"/>
        <n v="10448" u="1"/>
        <n v="3261" u="1"/>
        <n v="403" u="1"/>
        <n v="3131" u="1"/>
        <n v="338" u="1"/>
        <n v="10653" u="1"/>
        <n v="10464" u="1"/>
        <n v="620" u="1"/>
        <n v="10401" u="1"/>
        <n v="1648" u="1"/>
        <n v="11189" u="1"/>
        <n v="14703" u="1"/>
        <n v="10480" u="1"/>
        <n v="10417" u="1"/>
        <n v="3399" u="1"/>
        <n v="339" u="1"/>
        <n v="10559" u="1"/>
        <n v="11016" u="1"/>
        <n v="10496" u="1"/>
        <n v="10433" u="1"/>
        <n v="372" u="1"/>
        <n v="10764" u="1"/>
        <n v="18885" u="1"/>
        <n v="2690" u="1"/>
        <n v="10449" u="1"/>
        <n v="2044" u="1"/>
        <n v="340" u="1"/>
        <n v="10717" u="1"/>
        <n v="10654" u="1"/>
        <n v="754" u="1"/>
        <n v="1916" u="1"/>
        <n v="10402" u="1"/>
        <n v="438" u="1"/>
        <n v="373" u="1"/>
        <n v="14704" u="1"/>
        <n v="12104" u="1"/>
        <n v="41" u="1"/>
        <n v="121464" u="1"/>
        <n v="10418" u="1"/>
        <n v="10875" u="1"/>
        <n v="341" u="1"/>
        <n v="1333" u="1"/>
        <n v="10749" u="1"/>
        <n v="23204" u="1"/>
        <n v="12183" u="1"/>
        <n v="10623" u="1"/>
        <n v="10560" u="1"/>
        <n v="6319" u="1"/>
        <n v="10497" u="1"/>
        <n v="1920" u="1"/>
        <n v="10434" u="1"/>
        <n v="10576" u="1"/>
        <n v="1922" u="1"/>
        <n v="10450" u="1"/>
        <n v="342" u="1"/>
        <n v="28153" u="1"/>
        <n v="1989" u="1"/>
        <n v="10466" u="1"/>
        <n v="10403" u="1"/>
        <n v="10797" u="1"/>
        <n v="954" u="1"/>
        <n v="10545" u="1"/>
        <n v="1926" u="1"/>
        <n v="10482" u="1"/>
        <n v="13996" u="1"/>
        <n v="10419" u="1"/>
        <n v="343" u="1"/>
        <n v="10813" u="1"/>
        <n v="14847" u="1"/>
        <n v="10687" u="1"/>
        <n v="695" u="1"/>
        <n v="10561" u="1"/>
        <n v="1928" u="1"/>
        <n v="10435" u="1"/>
        <n v="42261" u="1"/>
        <n v="10640" u="1"/>
        <n v="10577" u="1"/>
        <n v="1930" u="1"/>
        <n v="474" u="1"/>
        <n v="14028" u="1"/>
        <n v="344" u="1"/>
        <n v="65757" u="1"/>
        <n v="10719" u="1"/>
        <n v="3313" u="1"/>
        <n v="377" u="1"/>
        <n v="2663" u="1"/>
        <n v="10404" u="1"/>
        <n v="3250" u="1"/>
        <n v="10735" u="1"/>
        <n v="1999" u="1"/>
        <n v="1934" u="1"/>
        <n v="10546" u="1"/>
        <n v="10483" u="1"/>
        <n v="345" u="1"/>
        <n v="10420" u="1"/>
        <n v="28093" u="1"/>
        <n v="508" u="1"/>
        <n v="23933" u="1"/>
        <n v="10562" u="1"/>
        <n v="443" u="1"/>
        <n v="3061" u="1"/>
        <n v="378" u="1"/>
        <n v="10436" u="1"/>
        <n v="4760" u="1"/>
        <n v="700" u="1"/>
        <n v="10641" u="1"/>
        <n v="14675" u="1"/>
        <n v="28062" u="1"/>
        <n v="1938" u="1"/>
        <n v="476" u="1"/>
        <n v="346" u="1"/>
        <n v="10452" u="1"/>
        <n v="701" u="1"/>
        <n v="509" u="1"/>
        <n v="1940" u="1"/>
        <n v="13131" u="1"/>
        <n v="379" u="1"/>
        <n v="10468" u="1"/>
        <n v="10405" u="1"/>
        <n v="3463" u="1"/>
        <n v="347" u="1"/>
        <n v="10484" u="1"/>
        <n v="14518" u="1"/>
        <n v="10421" u="1"/>
        <n v="1944" u="1"/>
        <n v="10563" u="1"/>
        <n v="10374" u="1"/>
        <n v="10705" u="1"/>
        <n v="2011" u="1"/>
        <n v="1946" u="1"/>
        <n v="10642" u="1"/>
        <n v="1621" u="1"/>
        <n v="10579" u="1"/>
        <n v="10390" u="1"/>
        <n v="575" u="1"/>
        <n v="1948" u="1"/>
        <n v="10658" u="1"/>
        <n v="381" u="1"/>
        <n v="10469" u="1"/>
        <n v="10406" u="1"/>
        <n v="3412" u="1"/>
        <n v="26426" u="1"/>
        <n v="42" u="1"/>
        <n v="2242" u="1"/>
        <n v="10674" u="1"/>
        <n v="3349" u="1"/>
        <n v="10548" u="1"/>
        <n v="10422" u="1"/>
        <n v="10816" u="1"/>
        <n v="2017" u="1"/>
        <n v="1562" u="1"/>
        <n v="382" u="1"/>
        <n v="4824" u="1"/>
        <n v="1954" u="1"/>
        <n v="10706" u="1"/>
        <n v="415" u="1"/>
        <n v="10643" u="1"/>
        <n v="10974" u="1"/>
        <n v="11305" u="1"/>
        <n v="10785" u="1"/>
        <n v="448" u="1"/>
        <n v="10659" u="1"/>
        <n v="383" u="1"/>
        <n v="10533" u="1"/>
        <n v="10470" u="1"/>
        <n v="10407" u="1"/>
        <n v="10864" u="1"/>
        <n v="2023" u="1"/>
        <n v="481" u="1"/>
        <n v="351" u="1"/>
        <n v="10549" u="1"/>
        <n v="10486" u="1"/>
        <n v="10423" u="1"/>
        <n v="14914" u="1"/>
        <n v="12314" u="1"/>
        <n v="1960" u="1"/>
        <n v="319" u="1"/>
        <n v="10565" u="1"/>
        <n v="10502" u="1"/>
        <n v="10439" u="1"/>
        <n v="1037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3">
  <r>
    <x v="0"/>
  </r>
  <r>
    <x v="1"/>
  </r>
  <r>
    <x v="0"/>
  </r>
  <r>
    <x v="2"/>
  </r>
  <r>
    <x v="0"/>
  </r>
  <r>
    <x v="0"/>
  </r>
  <r>
    <x v="3"/>
  </r>
  <r>
    <x v="0"/>
  </r>
  <r>
    <x v="4"/>
  </r>
  <r>
    <x v="0"/>
  </r>
  <r>
    <x v="5"/>
  </r>
  <r>
    <x v="0"/>
  </r>
  <r>
    <x v="6"/>
  </r>
  <r>
    <x v="0"/>
  </r>
  <r>
    <x v="7"/>
  </r>
  <r>
    <x v="0"/>
  </r>
  <r>
    <x v="8"/>
  </r>
  <r>
    <x v="0"/>
  </r>
  <r>
    <x v="9"/>
  </r>
  <r>
    <x v="0"/>
  </r>
  <r>
    <x v="10"/>
  </r>
  <r>
    <x v="0"/>
  </r>
  <r>
    <x v="11"/>
  </r>
  <r>
    <x v="0"/>
  </r>
  <r>
    <x v="12"/>
  </r>
  <r>
    <x v="0"/>
  </r>
  <r>
    <x v="13"/>
  </r>
  <r>
    <x v="0"/>
  </r>
  <r>
    <x v="14"/>
  </r>
  <r>
    <x v="0"/>
  </r>
  <r>
    <x v="15"/>
  </r>
  <r>
    <x v="0"/>
  </r>
  <r>
    <x v="16"/>
  </r>
  <r>
    <x v="0"/>
  </r>
  <r>
    <x v="17"/>
  </r>
  <r>
    <x v="0"/>
  </r>
  <r>
    <x v="18"/>
  </r>
  <r>
    <x v="0"/>
  </r>
  <r>
    <x v="19"/>
  </r>
  <r>
    <x v="0"/>
  </r>
  <r>
    <x v="20"/>
  </r>
  <r>
    <x v="0"/>
  </r>
  <r>
    <x v="21"/>
  </r>
  <r>
    <x v="0"/>
  </r>
  <r>
    <x v="22"/>
  </r>
  <r>
    <x v="0"/>
  </r>
  <r>
    <x v="23"/>
  </r>
  <r>
    <x v="0"/>
  </r>
  <r>
    <x v="24"/>
  </r>
  <r>
    <x v="0"/>
  </r>
  <r>
    <x v="25"/>
  </r>
  <r>
    <x v="0"/>
  </r>
  <r>
    <x v="26"/>
  </r>
  <r>
    <x v="0"/>
  </r>
  <r>
    <x v="27"/>
  </r>
  <r>
    <x v="0"/>
  </r>
  <r>
    <x v="28"/>
  </r>
  <r>
    <x v="0"/>
  </r>
  <r>
    <x v="12"/>
  </r>
  <r>
    <x v="0"/>
  </r>
  <r>
    <x v="29"/>
  </r>
  <r>
    <x v="0"/>
  </r>
  <r>
    <x v="24"/>
  </r>
  <r>
    <x v="0"/>
  </r>
  <r>
    <x v="30"/>
  </r>
  <r>
    <x v="0"/>
  </r>
  <r>
    <x v="31"/>
  </r>
  <r>
    <x v="0"/>
  </r>
  <r>
    <x v="32"/>
  </r>
  <r>
    <x v="0"/>
  </r>
  <r>
    <x v="33"/>
  </r>
  <r>
    <x v="0"/>
  </r>
  <r>
    <x v="34"/>
  </r>
  <r>
    <x v="0"/>
  </r>
  <r>
    <x v="35"/>
  </r>
  <r>
    <x v="0"/>
  </r>
  <r>
    <x v="36"/>
  </r>
  <r>
    <x v="0"/>
  </r>
  <r>
    <x v="37"/>
  </r>
  <r>
    <x v="0"/>
  </r>
  <r>
    <x v="24"/>
  </r>
  <r>
    <x v="0"/>
  </r>
  <r>
    <x v="38"/>
  </r>
  <r>
    <x v="0"/>
  </r>
  <r>
    <x v="26"/>
  </r>
  <r>
    <x v="0"/>
  </r>
  <r>
    <x v="39"/>
  </r>
  <r>
    <x v="0"/>
  </r>
  <r>
    <x v="40"/>
  </r>
  <r>
    <x v="0"/>
  </r>
  <r>
    <x v="6"/>
  </r>
  <r>
    <x v="0"/>
  </r>
  <r>
    <x v="41"/>
  </r>
  <r>
    <x v="0"/>
  </r>
  <r>
    <x v="42"/>
  </r>
  <r>
    <x v="0"/>
  </r>
  <r>
    <x v="43"/>
  </r>
  <r>
    <x v="0"/>
  </r>
  <r>
    <x v="44"/>
  </r>
  <r>
    <x v="0"/>
  </r>
  <r>
    <x v="16"/>
  </r>
  <r>
    <x v="0"/>
  </r>
  <r>
    <x v="45"/>
  </r>
  <r>
    <x v="0"/>
  </r>
  <r>
    <x v="46"/>
  </r>
  <r>
    <x v="0"/>
  </r>
  <r>
    <x v="47"/>
  </r>
  <r>
    <x v="0"/>
  </r>
  <r>
    <x v="48"/>
  </r>
  <r>
    <x v="0"/>
  </r>
  <r>
    <x v="49"/>
  </r>
  <r>
    <x v="0"/>
  </r>
  <r>
    <x v="49"/>
  </r>
  <r>
    <x v="0"/>
  </r>
  <r>
    <x v="50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3"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5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0"/>
  </r>
  <r>
    <x v="30"/>
  </r>
  <r>
    <x v="0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0"/>
  </r>
  <r>
    <x v="0"/>
  </r>
  <r>
    <x v="0"/>
  </r>
  <r>
    <x v="0"/>
  </r>
  <r>
    <x v="0"/>
  </r>
  <r>
    <x v="32"/>
  </r>
  <r>
    <x v="0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35"/>
  </r>
  <r>
    <x v="0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37"/>
  </r>
  <r>
    <x v="0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39"/>
  </r>
  <r>
    <x v="0"/>
  </r>
  <r>
    <x v="0"/>
  </r>
  <r>
    <x v="0"/>
  </r>
  <r>
    <x v="0"/>
  </r>
  <r>
    <x v="0"/>
  </r>
  <r>
    <x v="0"/>
  </r>
  <r>
    <x v="0"/>
  </r>
  <r>
    <x v="33"/>
  </r>
  <r>
    <x v="0"/>
  </r>
  <r>
    <x v="0"/>
  </r>
  <r>
    <x v="0"/>
  </r>
  <r>
    <x v="0"/>
  </r>
  <r>
    <x v="0"/>
  </r>
  <r>
    <x v="40"/>
  </r>
  <r>
    <x v="0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">
  <r>
    <x v="0"/>
  </r>
  <r>
    <x v="0"/>
  </r>
  <r>
    <x v="1"/>
  </r>
  <r>
    <x v="2"/>
  </r>
  <r>
    <x v="3"/>
  </r>
  <r>
    <x v="0"/>
  </r>
  <r>
    <x v="4"/>
  </r>
  <r>
    <x v="5"/>
  </r>
  <r>
    <x v="0"/>
  </r>
  <r>
    <x v="6"/>
  </r>
  <r>
    <x v="0"/>
  </r>
  <r>
    <x v="1"/>
  </r>
  <r>
    <x v="0"/>
  </r>
  <r>
    <x v="7"/>
  </r>
  <r>
    <x v="8"/>
  </r>
  <r>
    <x v="9"/>
  </r>
  <r>
    <x v="0"/>
  </r>
  <r>
    <x v="10"/>
  </r>
  <r>
    <x v="0"/>
  </r>
  <r>
    <x v="10"/>
  </r>
  <r>
    <x v="0"/>
  </r>
  <r>
    <x v="10"/>
  </r>
  <r>
    <x v="4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x v="0"/>
  </r>
  <r>
    <x v="1"/>
  </r>
  <r>
    <x v="0"/>
  </r>
  <r>
    <x v="2"/>
  </r>
  <r>
    <x v="0"/>
  </r>
  <r>
    <x v="0"/>
  </r>
  <r>
    <x v="0"/>
  </r>
  <r>
    <x v="0"/>
  </r>
  <r>
    <x v="3"/>
  </r>
  <r>
    <x v="0"/>
  </r>
  <r>
    <x v="4"/>
  </r>
  <r>
    <x v="0"/>
  </r>
  <r>
    <x v="5"/>
  </r>
  <r>
    <x v="0"/>
  </r>
  <r>
    <x v="6"/>
  </r>
  <r>
    <x v="0"/>
  </r>
  <r>
    <x v="7"/>
  </r>
  <r>
    <x v="0"/>
  </r>
  <r>
    <x v="0"/>
  </r>
  <r>
    <x v="0"/>
  </r>
  <r>
    <x v="8"/>
  </r>
  <r>
    <x v="0"/>
  </r>
  <r>
    <x v="9"/>
  </r>
  <r>
    <x v="0"/>
  </r>
  <r>
    <x v="10"/>
  </r>
  <r>
    <x v="0"/>
  </r>
  <r>
    <x v="11"/>
  </r>
  <r>
    <x v="0"/>
  </r>
  <r>
    <x v="12"/>
  </r>
  <r>
    <x v="0"/>
  </r>
  <r>
    <x v="13"/>
  </r>
  <r>
    <x v="0"/>
  </r>
  <r>
    <x v="14"/>
  </r>
  <r>
    <x v="0"/>
  </r>
  <r>
    <x v="15"/>
  </r>
  <r>
    <x v="0"/>
  </r>
  <r>
    <x v="16"/>
  </r>
  <r>
    <x v="0"/>
  </r>
  <r>
    <x v="17"/>
  </r>
  <r>
    <x v="0"/>
  </r>
  <r>
    <x v="18"/>
  </r>
  <r>
    <x v="0"/>
  </r>
  <r>
    <x v="19"/>
  </r>
  <r>
    <x v="0"/>
  </r>
  <r>
    <x v="20"/>
  </r>
  <r>
    <x v="0"/>
  </r>
  <r>
    <x v="21"/>
  </r>
  <r>
    <x v="0"/>
  </r>
  <r>
    <x v="22"/>
  </r>
  <r>
    <x v="0"/>
  </r>
  <r>
    <x v="23"/>
  </r>
  <r>
    <x v="0"/>
  </r>
  <r>
    <x v="0"/>
  </r>
  <r>
    <x v="0"/>
  </r>
  <r>
    <x v="24"/>
  </r>
  <r>
    <x v="0"/>
  </r>
  <r>
    <x v="25"/>
  </r>
  <r>
    <x v="0"/>
  </r>
  <r>
    <x v="10"/>
  </r>
  <r>
    <x v="0"/>
  </r>
  <r>
    <x v="26"/>
  </r>
  <r>
    <x v="0"/>
  </r>
  <r>
    <x v="22"/>
  </r>
  <r>
    <x v="0"/>
  </r>
  <r>
    <x v="27"/>
  </r>
  <r>
    <x v="0"/>
  </r>
  <r>
    <x v="28"/>
  </r>
  <r>
    <x v="0"/>
  </r>
  <r>
    <x v="29"/>
  </r>
  <r>
    <x v="0"/>
  </r>
  <r>
    <x v="0"/>
  </r>
  <r>
    <x v="0"/>
  </r>
  <r>
    <x v="0"/>
  </r>
  <r>
    <x v="0"/>
  </r>
  <r>
    <x v="0"/>
  </r>
  <r>
    <x v="0"/>
  </r>
  <r>
    <x v="30"/>
  </r>
  <r>
    <x v="0"/>
  </r>
  <r>
    <x v="31"/>
  </r>
  <r>
    <x v="0"/>
  </r>
  <r>
    <x v="22"/>
  </r>
  <r>
    <x v="0"/>
  </r>
  <r>
    <x v="32"/>
  </r>
  <r>
    <x v="0"/>
  </r>
  <r>
    <x v="0"/>
  </r>
  <r>
    <x v="0"/>
  </r>
  <r>
    <x v="33"/>
  </r>
  <r>
    <x v="0"/>
  </r>
  <r>
    <x v="34"/>
  </r>
  <r>
    <x v="0"/>
  </r>
  <r>
    <x v="5"/>
  </r>
  <r>
    <x v="0"/>
  </r>
  <r>
    <x v="35"/>
  </r>
  <r>
    <x v="0"/>
  </r>
  <r>
    <x v="0"/>
  </r>
  <r>
    <x v="0"/>
  </r>
  <r>
    <x v="36"/>
  </r>
  <r>
    <x v="0"/>
  </r>
  <r>
    <x v="37"/>
  </r>
  <r>
    <x v="0"/>
  </r>
  <r>
    <x v="14"/>
  </r>
  <r>
    <x v="0"/>
  </r>
  <r>
    <x v="38"/>
  </r>
  <r>
    <x v="0"/>
  </r>
  <r>
    <x v="0"/>
  </r>
  <r>
    <x v="0"/>
  </r>
  <r>
    <x v="39"/>
  </r>
  <r>
    <x v="0"/>
  </r>
  <r>
    <x v="40"/>
  </r>
  <r>
    <x v="0"/>
  </r>
  <r>
    <x v="41"/>
  </r>
  <r>
    <x v="0"/>
  </r>
  <r>
    <x v="41"/>
  </r>
  <r>
    <x v="0"/>
  </r>
  <r>
    <x v="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CFEB8D-A89F-4D44-B595-D63A3675D5AC}" name="PivotTable10" cacheId="2" applyNumberFormats="0" applyBorderFormats="0" applyFontFormats="0" applyPatternFormats="0" applyAlignmentFormats="0" applyWidthHeightFormats="1" dataCaption="Values" missingCaption="xx" updatedVersion="6" minRefreshableVersion="3" useAutoFormatting="1" itemPrintTitles="1" createdVersion="6" indent="0" outline="1" outlineData="1" multipleFieldFilters="0" chartFormat="16" fieldListSortAscending="1">
  <location ref="AA4:AD10" firstHeaderRow="0" firstDataRow="1" firstDataCol="1"/>
  <pivotFields count="1">
    <pivotField axis="axisRow" dataField="1" showAll="0">
      <items count="18">
        <item x="4"/>
        <item x="2"/>
        <item x="1"/>
        <item x="5"/>
        <item x="3"/>
        <item m="1" x="13"/>
        <item m="1" x="12"/>
        <item m="1" x="6"/>
        <item m="1" x="11"/>
        <item m="1" x="15"/>
        <item m="1" x="10"/>
        <item m="1" x="8"/>
        <item m="1" x="16"/>
        <item m="1" x="7"/>
        <item m="1" x="14"/>
        <item m="1" x="9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txPHR - target" fld="0" subtotal="count" baseField="0" baseItem="0"/>
    <dataField name="CDF of txPHR - target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txPHR - target" fld="0" subtotal="count" showDataAs="percentOfTotal" baseField="0" baseItem="3" numFmtId="10"/>
  </dataFields>
  <chartFormats count="6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2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90A608-4D92-47AF-8553-295D965F01D6}" name="PivotTable19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BE4:BH46" firstHeaderRow="0" firstDataRow="1" firstDataCol="1"/>
  <pivotFields count="1">
    <pivotField axis="axisRow" dataField="1" showAll="0" sortType="ascending">
      <items count="221">
        <item m="1" x="42"/>
        <item m="1" x="115"/>
        <item m="1" x="56"/>
        <item m="1" x="186"/>
        <item m="1" x="78"/>
        <item m="1" x="49"/>
        <item m="1" x="203"/>
        <item m="1" x="175"/>
        <item m="1" x="145"/>
        <item m="1" x="99"/>
        <item m="1" x="55"/>
        <item m="1" x="98"/>
        <item m="1" x="66"/>
        <item m="1" x="193"/>
        <item m="1" x="118"/>
        <item m="1" x="202"/>
        <item m="1" x="89"/>
        <item m="1" x="148"/>
        <item m="1" x="143"/>
        <item m="1" x="208"/>
        <item m="1" x="64"/>
        <item m="1" x="128"/>
        <item m="1" x="181"/>
        <item m="1" x="94"/>
        <item m="1" x="178"/>
        <item m="1" x="91"/>
        <item m="1" x="77"/>
        <item m="1" x="159"/>
        <item m="1" x="68"/>
        <item m="1" x="65"/>
        <item m="1" x="152"/>
        <item m="1" x="149"/>
        <item m="1" x="144"/>
        <item m="1" x="140"/>
        <item m="1" x="46"/>
        <item m="1" x="199"/>
        <item m="1" x="104"/>
        <item m="1" x="102"/>
        <item m="1" x="182"/>
        <item m="1" x="86"/>
        <item m="1" x="165"/>
        <item m="1" x="160"/>
        <item m="1" x="43"/>
        <item m="1" x="124"/>
        <item m="1" x="200"/>
        <item m="1" x="110"/>
        <item m="1" x="196"/>
        <item m="1" x="108"/>
        <item m="1" x="192"/>
        <item m="1" x="105"/>
        <item m="1" x="187"/>
        <item m="1" x="183"/>
        <item m="1" x="95"/>
        <item m="1" x="179"/>
        <item m="1" x="92"/>
        <item m="1" x="176"/>
        <item m="1" x="172"/>
        <item m="1" x="82"/>
        <item m="1" x="169"/>
        <item m="1" x="79"/>
        <item m="1" x="166"/>
        <item m="1" x="73"/>
        <item m="1" x="161"/>
        <item m="1" x="69"/>
        <item m="1" x="156"/>
        <item m="1" x="67"/>
        <item m="1" x="153"/>
        <item m="1" x="150"/>
        <item m="1" x="57"/>
        <item m="1" x="146"/>
        <item m="1" x="54"/>
        <item x="39"/>
        <item m="1" x="53"/>
        <item m="1" x="141"/>
        <item m="1" x="50"/>
        <item m="1" x="137"/>
        <item m="1" x="47"/>
        <item m="1" x="134"/>
        <item m="1" x="44"/>
        <item x="31"/>
        <item m="1" x="217"/>
        <item m="1" x="129"/>
        <item m="1" x="214"/>
        <item m="1" x="125"/>
        <item m="1" x="211"/>
        <item x="16"/>
        <item x="27"/>
        <item m="1" x="119"/>
        <item x="34"/>
        <item x="22"/>
        <item x="35"/>
        <item x="23"/>
        <item x="5"/>
        <item m="1" x="111"/>
        <item x="30"/>
        <item x="41"/>
        <item x="12"/>
        <item x="19"/>
        <item x="6"/>
        <item x="1"/>
        <item x="24"/>
        <item m="1" x="100"/>
        <item x="32"/>
        <item m="1" x="96"/>
        <item x="11"/>
        <item x="8"/>
        <item x="28"/>
        <item m="1" x="87"/>
        <item x="15"/>
        <item m="1" x="83"/>
        <item x="36"/>
        <item x="7"/>
        <item x="17"/>
        <item m="1" x="74"/>
        <item m="1" x="162"/>
        <item m="1" x="70"/>
        <item m="1" x="157"/>
        <item x="29"/>
        <item x="33"/>
        <item m="1" x="61"/>
        <item m="1" x="151"/>
        <item m="1" x="58"/>
        <item x="38"/>
        <item x="2"/>
        <item x="3"/>
        <item x="25"/>
        <item x="13"/>
        <item m="1" x="51"/>
        <item m="1" x="138"/>
        <item x="21"/>
        <item m="1" x="135"/>
        <item x="9"/>
        <item m="1" x="132"/>
        <item m="1" x="218"/>
        <item m="1" x="130"/>
        <item m="1" x="215"/>
        <item m="1" x="126"/>
        <item m="1" x="212"/>
        <item m="1" x="122"/>
        <item m="1" x="209"/>
        <item m="1" x="120"/>
        <item m="1" x="206"/>
        <item m="1" x="116"/>
        <item m="1" x="204"/>
        <item m="1" x="114"/>
        <item m="1" x="201"/>
        <item m="1" x="112"/>
        <item m="1" x="197"/>
        <item x="37"/>
        <item m="1" x="194"/>
        <item m="1" x="106"/>
        <item m="1" x="190"/>
        <item m="1" x="103"/>
        <item m="1" x="188"/>
        <item m="1" x="101"/>
        <item m="1" x="184"/>
        <item m="1" x="97"/>
        <item m="1" x="180"/>
        <item m="1" x="93"/>
        <item m="1" x="88"/>
        <item m="1" x="173"/>
        <item m="1" x="84"/>
        <item m="1" x="170"/>
        <item m="1" x="80"/>
        <item m="1" x="167"/>
        <item m="1" x="75"/>
        <item m="1" x="163"/>
        <item m="1" x="71"/>
        <item m="1" x="158"/>
        <item m="1" x="154"/>
        <item m="1" x="62"/>
        <item m="1" x="59"/>
        <item m="1" x="147"/>
        <item m="1" x="142"/>
        <item m="1" x="52"/>
        <item m="1" x="139"/>
        <item m="1" x="48"/>
        <item m="1" x="136"/>
        <item m="1" x="45"/>
        <item m="1" x="133"/>
        <item m="1" x="219"/>
        <item m="1" x="131"/>
        <item m="1" x="216"/>
        <item m="1" x="127"/>
        <item m="1" x="213"/>
        <item m="1" x="123"/>
        <item m="1" x="210"/>
        <item m="1" x="121"/>
        <item m="1" x="207"/>
        <item m="1" x="117"/>
        <item m="1" x="205"/>
        <item x="4"/>
        <item x="18"/>
        <item m="1" x="113"/>
        <item m="1" x="198"/>
        <item m="1" x="109"/>
        <item m="1" x="195"/>
        <item m="1" x="107"/>
        <item m="1" x="191"/>
        <item x="14"/>
        <item m="1" x="189"/>
        <item x="40"/>
        <item m="1" x="185"/>
        <item x="26"/>
        <item x="20"/>
        <item x="10"/>
        <item m="1" x="177"/>
        <item m="1" x="90"/>
        <item m="1" x="174"/>
        <item m="1" x="85"/>
        <item m="1" x="171"/>
        <item m="1" x="81"/>
        <item m="1" x="168"/>
        <item m="1" x="76"/>
        <item m="1" x="164"/>
        <item m="1" x="72"/>
        <item m="1" x="155"/>
        <item m="1" x="63"/>
        <item m="1" x="60"/>
        <item x="0"/>
        <item t="default"/>
      </items>
    </pivotField>
  </pivotFields>
  <rowFields count="1">
    <field x="0"/>
  </rowFields>
  <rowItems count="42">
    <i>
      <x v="71"/>
    </i>
    <i>
      <x v="79"/>
    </i>
    <i>
      <x v="85"/>
    </i>
    <i>
      <x v="86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4"/>
    </i>
    <i>
      <x v="105"/>
    </i>
    <i>
      <x v="106"/>
    </i>
    <i>
      <x v="108"/>
    </i>
    <i>
      <x v="110"/>
    </i>
    <i>
      <x v="111"/>
    </i>
    <i>
      <x v="112"/>
    </i>
    <i>
      <x v="117"/>
    </i>
    <i>
      <x v="118"/>
    </i>
    <i>
      <x v="122"/>
    </i>
    <i>
      <x v="123"/>
    </i>
    <i>
      <x v="124"/>
    </i>
    <i>
      <x v="125"/>
    </i>
    <i>
      <x v="126"/>
    </i>
    <i>
      <x v="129"/>
    </i>
    <i>
      <x v="131"/>
    </i>
    <i>
      <x v="148"/>
    </i>
    <i>
      <x v="191"/>
    </i>
    <i>
      <x v="192"/>
    </i>
    <i>
      <x v="199"/>
    </i>
    <i>
      <x v="201"/>
    </i>
    <i>
      <x v="203"/>
    </i>
    <i>
      <x v="204"/>
    </i>
    <i>
      <x v="20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txCall to afterTx" fld="0" subtotal="count" baseField="0" baseItem="0"/>
    <dataField name="CDF txCall to afterTx" fld="0" subtotal="count" baseField="0" baseItem="54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txCall to afterTx" fld="0" subtotal="count" showDataAs="percentOfTotal" baseField="0" baseItem="3" numFmtId="1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1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905733-EEF9-44BE-A1C3-B41C4A788456}" name="PivotTable1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>
  <location ref="AM4:AP6" firstHeaderRow="0" firstDataRow="1" firstDataCol="1"/>
  <pivotFields count="1">
    <pivotField axis="axisRow" dataField="1" showAll="0">
      <items count="8">
        <item x="1"/>
        <item m="1" x="2"/>
        <item m="1" x="3"/>
        <item m="1" x="5"/>
        <item m="1" x="4"/>
        <item m="1" x="6"/>
        <item x="0"/>
        <item t="default"/>
      </items>
    </pivotField>
  </pivotFields>
  <rowFields count="1">
    <field x="0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rxEnd to targetTime" fld="0" subtotal="count" baseField="0" baseItem="0"/>
    <dataField name="CDF End to targetTime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rxEnd to targetTime" fld="0" subtotal="count" showDataAs="percentOfTotal" baseField="0" baseItem="0" numFmtId="10"/>
  </dataFields>
  <chartFormats count="7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1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4DCA94-EBDA-425F-BA8F-9C933C786A85}" name="PivotTable2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BK4:BN33" firstHeaderRow="0" firstDataRow="1" firstDataCol="1"/>
  <pivotFields count="1">
    <pivotField axis="axisRow" dataField="1" showAll="0" sortType="ascending">
      <items count="123">
        <item m="1" x="29"/>
        <item m="1" x="109"/>
        <item m="1" x="83"/>
        <item m="1" x="79"/>
        <item m="1" x="73"/>
        <item m="1" x="68"/>
        <item m="1" x="61"/>
        <item m="1" x="59"/>
        <item m="1" x="54"/>
        <item m="1" x="50"/>
        <item x="26"/>
        <item x="5"/>
        <item x="14"/>
        <item m="1" x="39"/>
        <item m="1" x="37"/>
        <item x="18"/>
        <item x="8"/>
        <item x="12"/>
        <item x="1"/>
        <item m="1" x="119"/>
        <item m="1" x="117"/>
        <item m="1" x="113"/>
        <item m="1" x="111"/>
        <item x="24"/>
        <item x="19"/>
        <item m="1" x="100"/>
        <item m="1" x="96"/>
        <item m="1" x="90"/>
        <item m="1" x="86"/>
        <item x="10"/>
        <item x="15"/>
        <item m="1" x="70"/>
        <item m="1" x="65"/>
        <item x="9"/>
        <item x="17"/>
        <item x="4"/>
        <item m="1" x="48"/>
        <item x="20"/>
        <item x="6"/>
        <item m="1" x="41"/>
        <item x="23"/>
        <item m="1" x="35"/>
        <item x="7"/>
        <item x="13"/>
        <item x="3"/>
        <item x="11"/>
        <item x="28"/>
        <item m="1" x="116"/>
        <item x="21"/>
        <item x="2"/>
        <item x="16"/>
        <item m="1" x="104"/>
        <item x="25"/>
        <item m="1" x="93"/>
        <item m="1" x="88"/>
        <item m="1" x="84"/>
        <item m="1" x="81"/>
        <item m="1" x="75"/>
        <item m="1" x="69"/>
        <item m="1" x="63"/>
        <item m="1" x="60"/>
        <item m="1" x="55"/>
        <item x="22"/>
        <item m="1" x="46"/>
        <item m="1" x="44"/>
        <item m="1" x="42"/>
        <item m="1" x="40"/>
        <item m="1" x="38"/>
        <item m="1" x="34"/>
        <item m="1" x="33"/>
        <item m="1" x="31"/>
        <item x="27"/>
        <item m="1" x="121"/>
        <item m="1" x="118"/>
        <item m="1" x="115"/>
        <item m="1" x="112"/>
        <item m="1" x="108"/>
        <item m="1" x="106"/>
        <item m="1" x="102"/>
        <item m="1" x="98"/>
        <item m="1" x="97"/>
        <item m="1" x="94"/>
        <item m="1" x="91"/>
        <item m="1" x="89"/>
        <item m="1" x="87"/>
        <item m="1" x="85"/>
        <item m="1" x="78"/>
        <item m="1" x="76"/>
        <item m="1" x="72"/>
        <item m="1" x="67"/>
        <item m="1" x="64"/>
        <item m="1" x="58"/>
        <item m="1" x="56"/>
        <item m="1" x="53"/>
        <item m="1" x="51"/>
        <item m="1" x="49"/>
        <item m="1" x="47"/>
        <item m="1" x="36"/>
        <item m="1" x="32"/>
        <item m="1" x="99"/>
        <item m="1" x="95"/>
        <item m="1" x="62"/>
        <item m="1" x="57"/>
        <item m="1" x="120"/>
        <item m="1" x="114"/>
        <item m="1" x="107"/>
        <item m="1" x="105"/>
        <item m="1" x="103"/>
        <item m="1" x="101"/>
        <item m="1" x="92"/>
        <item m="1" x="77"/>
        <item m="1" x="74"/>
        <item m="1" x="71"/>
        <item m="1" x="110"/>
        <item m="1" x="30"/>
        <item m="1" x="52"/>
        <item m="1" x="82"/>
        <item m="1" x="80"/>
        <item m="1" x="45"/>
        <item m="1" x="66"/>
        <item m="1" x="43"/>
        <item x="0"/>
        <item t="default"/>
      </items>
    </pivotField>
  </pivotFields>
  <rowFields count="1">
    <field x="0"/>
  </rowFields>
  <rowItems count="29">
    <i>
      <x v="10"/>
    </i>
    <i>
      <x v="11"/>
    </i>
    <i>
      <x v="12"/>
    </i>
    <i>
      <x v="15"/>
    </i>
    <i>
      <x v="16"/>
    </i>
    <i>
      <x v="17"/>
    </i>
    <i>
      <x v="18"/>
    </i>
    <i>
      <x v="23"/>
    </i>
    <i>
      <x v="24"/>
    </i>
    <i>
      <x v="29"/>
    </i>
    <i>
      <x v="30"/>
    </i>
    <i>
      <x v="33"/>
    </i>
    <i>
      <x v="34"/>
    </i>
    <i>
      <x v="35"/>
    </i>
    <i>
      <x v="37"/>
    </i>
    <i>
      <x v="38"/>
    </i>
    <i>
      <x v="40"/>
    </i>
    <i>
      <x v="42"/>
    </i>
    <i>
      <x v="43"/>
    </i>
    <i>
      <x v="44"/>
    </i>
    <i>
      <x v="45"/>
    </i>
    <i>
      <x v="46"/>
    </i>
    <i>
      <x v="48"/>
    </i>
    <i>
      <x v="49"/>
    </i>
    <i>
      <x v="50"/>
    </i>
    <i>
      <x v="52"/>
    </i>
    <i>
      <x v="62"/>
    </i>
    <i>
      <x v="7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rxEnd to txCall" fld="0" subtotal="count" baseField="0" baseItem="0"/>
    <dataField name="CDF rxEnd to txCall" fld="0" subtotal="count" baseField="0" baseItem="36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rxEnd to txCall" fld="0" subtotal="count" showDataAs="percentOfTotal" baseField="0" baseItem="26" numFmtId="1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1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48D5F9-BE8E-4E78-8493-E32239100182}" name="PivotTable20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BQ4:BT14" firstHeaderRow="0" firstDataRow="1" firstDataCol="1"/>
  <pivotFields count="1">
    <pivotField axis="axisRow" dataField="1" showAll="0" sortType="ascending">
      <items count="63">
        <item m="1" x="10"/>
        <item m="1" x="23"/>
        <item x="9"/>
        <item x="3"/>
        <item x="4"/>
        <item x="6"/>
        <item m="1" x="16"/>
        <item m="1" x="51"/>
        <item m="1" x="41"/>
        <item m="1" x="61"/>
        <item m="1" x="48"/>
        <item x="8"/>
        <item m="1" x="15"/>
        <item m="1" x="50"/>
        <item m="1" x="40"/>
        <item m="1" x="22"/>
        <item m="1" x="38"/>
        <item m="1" x="20"/>
        <item m="1" x="54"/>
        <item m="1" x="47"/>
        <item m="1" x="44"/>
        <item m="1" x="33"/>
        <item m="1" x="25"/>
        <item m="1" x="14"/>
        <item m="1" x="56"/>
        <item m="1" x="46"/>
        <item m="1" x="37"/>
        <item m="1" x="29"/>
        <item m="1" x="36"/>
        <item x="7"/>
        <item x="5"/>
        <item x="1"/>
        <item m="1" x="28"/>
        <item m="1" x="26"/>
        <item m="1" x="24"/>
        <item m="1" x="21"/>
        <item m="1" x="19"/>
        <item m="1" x="17"/>
        <item m="1" x="13"/>
        <item m="1" x="12"/>
        <item m="1" x="60"/>
        <item m="1" x="58"/>
        <item m="1" x="57"/>
        <item x="2"/>
        <item m="1" x="53"/>
        <item m="1" x="52"/>
        <item m="1" x="49"/>
        <item m="1" x="45"/>
        <item m="1" x="43"/>
        <item m="1" x="42"/>
        <item m="1" x="39"/>
        <item m="1" x="34"/>
        <item m="1" x="32"/>
        <item m="1" x="31"/>
        <item m="1" x="30"/>
        <item m="1" x="27"/>
        <item m="1" x="18"/>
        <item m="1" x="11"/>
        <item m="1" x="59"/>
        <item m="1" x="55"/>
        <item m="1" x="35"/>
        <item x="0"/>
        <item t="default"/>
      </items>
    </pivotField>
  </pivotFields>
  <rowFields count="1">
    <field x="0"/>
  </rowFields>
  <rowItems count="10">
    <i>
      <x v="2"/>
    </i>
    <i>
      <x v="3"/>
    </i>
    <i>
      <x v="4"/>
    </i>
    <i>
      <x v="5"/>
    </i>
    <i>
      <x v="11"/>
    </i>
    <i>
      <x v="29"/>
    </i>
    <i>
      <x v="30"/>
    </i>
    <i>
      <x v="31"/>
    </i>
    <i>
      <x v="4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rxCall to afterRx" fld="0" subtotal="count" baseField="0" baseItem="0"/>
    <dataField name="CDF rxCall to afterRx" fld="0" subtotal="count" baseField="0" baseItem="3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rxCall to afterRx" fld="0" subtotal="count" showDataAs="percentOfTotal" baseField="0" baseItem="3" numFmtId="1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1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921D3-9B11-464E-B666-58CA6777DB1D}" name="PivotTable1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AY4:BB45" firstHeaderRow="0" firstDataRow="1" firstDataCol="1"/>
  <pivotFields count="1">
    <pivotField axis="axisRow" dataField="1" showAll="0" sortType="ascending">
      <items count="214">
        <item m="1" x="204"/>
        <item m="1" x="105"/>
        <item m="1" x="187"/>
        <item m="1" x="202"/>
        <item m="1" x="52"/>
        <item m="1" x="47"/>
        <item m="1" x="93"/>
        <item m="1" x="80"/>
        <item m="1" x="131"/>
        <item m="1" x="64"/>
        <item m="1" x="188"/>
        <item m="1" x="65"/>
        <item m="1" x="181"/>
        <item m="1" x="72"/>
        <item m="1" x="62"/>
        <item m="1" x="147"/>
        <item m="1" x="41"/>
        <item m="1" x="57"/>
        <item m="1" x="195"/>
        <item m="1" x="166"/>
        <item m="1" x="162"/>
        <item m="1" x="161"/>
        <item m="1" x="55"/>
        <item m="1" x="169"/>
        <item m="1" x="146"/>
        <item m="1" x="113"/>
        <item m="1" x="199"/>
        <item m="1" x="111"/>
        <item m="1" x="183"/>
        <item m="1" x="95"/>
        <item m="1" x="173"/>
        <item m="1" x="92"/>
        <item m="1" x="170"/>
        <item m="1" x="89"/>
        <item m="1" x="86"/>
        <item m="1" x="82"/>
        <item m="1" x="77"/>
        <item m="1" x="154"/>
        <item m="1" x="48"/>
        <item m="1" x="121"/>
        <item m="1" x="207"/>
        <item m="1" x="200"/>
        <item m="1" x="193"/>
        <item m="1" x="99"/>
        <item m="1" x="177"/>
        <item m="1" x="96"/>
        <item m="1" x="151"/>
        <item m="1" x="59"/>
        <item m="1" x="128"/>
        <item m="1" x="44"/>
        <item m="1" x="125"/>
        <item m="1" x="42"/>
        <item m="1" x="122"/>
        <item m="1" x="210"/>
        <item m="1" x="116"/>
        <item m="1" x="205"/>
        <item m="1" x="201"/>
        <item m="1" x="112"/>
        <item m="1" x="197"/>
        <item m="1" x="107"/>
        <item m="1" x="189"/>
        <item m="1" x="103"/>
        <item m="1" x="184"/>
        <item m="1" x="100"/>
        <item m="1" x="178"/>
        <item m="1" x="97"/>
        <item m="1" x="174"/>
        <item m="1" x="171"/>
        <item m="1" x="90"/>
        <item m="1" x="167"/>
        <item m="1" x="87"/>
        <item m="1" x="163"/>
        <item m="1" x="83"/>
        <item x="37"/>
        <item m="1" x="81"/>
        <item m="1" x="159"/>
        <item m="1" x="78"/>
        <item m="1" x="157"/>
        <item m="1" x="74"/>
        <item m="1" x="155"/>
        <item m="1" x="71"/>
        <item m="1" x="152"/>
        <item x="30"/>
        <item m="1" x="148"/>
        <item m="1" x="66"/>
        <item m="1" x="143"/>
        <item m="1" x="60"/>
        <item m="1" x="140"/>
        <item x="16"/>
        <item m="1" x="137"/>
        <item x="33"/>
        <item m="1" x="134"/>
        <item x="21"/>
        <item m="1" x="130"/>
        <item x="23"/>
        <item x="4"/>
        <item x="29"/>
        <item m="1" x="126"/>
        <item x="39"/>
        <item x="12"/>
        <item x="5"/>
        <item x="1"/>
        <item x="11"/>
        <item m="1" x="117"/>
        <item x="31"/>
        <item m="1" x="114"/>
        <item x="10"/>
        <item x="28"/>
        <item m="1" x="198"/>
        <item x="7"/>
        <item x="25"/>
        <item x="15"/>
        <item m="1" x="190"/>
        <item m="1" x="104"/>
        <item x="22"/>
        <item x="6"/>
        <item m="1" x="179"/>
        <item m="1" x="98"/>
        <item m="1" x="175"/>
        <item m="1" x="94"/>
        <item x="27"/>
        <item x="32"/>
        <item m="1" x="168"/>
        <item m="1" x="88"/>
        <item m="1" x="164"/>
        <item m="1" x="84"/>
        <item x="2"/>
        <item x="18"/>
        <item x="13"/>
        <item x="26"/>
        <item m="1" x="158"/>
        <item m="1" x="75"/>
        <item x="20"/>
        <item x="8"/>
        <item x="35"/>
        <item m="1" x="69"/>
        <item m="1" x="149"/>
        <item m="1" x="67"/>
        <item m="1" x="144"/>
        <item m="1" x="61"/>
        <item m="1" x="141"/>
        <item m="1" x="56"/>
        <item m="1" x="138"/>
        <item m="1" x="53"/>
        <item m="1" x="135"/>
        <item m="1" x="50"/>
        <item m="1" x="132"/>
        <item m="1" x="49"/>
        <item m="1" x="129"/>
        <item m="1" x="45"/>
        <item x="36"/>
        <item x="34"/>
        <item m="1" x="123"/>
        <item m="1" x="211"/>
        <item m="1" x="120"/>
        <item m="1" x="208"/>
        <item m="1" x="118"/>
        <item m="1" x="206"/>
        <item m="1" x="115"/>
        <item m="1" x="203"/>
        <item m="1" x="194"/>
        <item m="1" x="108"/>
        <item m="1" x="191"/>
        <item m="1" x="185"/>
        <item m="1" x="101"/>
        <item m="1" x="180"/>
        <item m="1" x="176"/>
        <item m="1" x="172"/>
        <item m="1" x="91"/>
        <item m="1" x="165"/>
        <item m="1" x="85"/>
        <item m="1" x="160"/>
        <item m="1" x="79"/>
        <item m="1" x="76"/>
        <item m="1" x="156"/>
        <item m="1" x="73"/>
        <item m="1" x="153"/>
        <item m="1" x="70"/>
        <item m="1" x="150"/>
        <item m="1" x="68"/>
        <item m="1" x="145"/>
        <item m="1" x="63"/>
        <item m="1" x="142"/>
        <item m="1" x="58"/>
        <item m="1" x="139"/>
        <item m="1" x="54"/>
        <item m="1" x="136"/>
        <item m="1" x="51"/>
        <item m="1" x="133"/>
        <item x="3"/>
        <item x="17"/>
        <item m="1" x="46"/>
        <item m="1" x="127"/>
        <item m="1" x="43"/>
        <item m="1" x="124"/>
        <item m="1" x="212"/>
        <item x="14"/>
        <item m="1" x="209"/>
        <item m="1" x="119"/>
        <item x="38"/>
        <item x="24"/>
        <item x="40"/>
        <item x="9"/>
        <item x="19"/>
        <item m="1" x="110"/>
        <item m="1" x="196"/>
        <item m="1" x="109"/>
        <item m="1" x="192"/>
        <item m="1" x="106"/>
        <item m="1" x="186"/>
        <item m="1" x="102"/>
        <item m="1" x="182"/>
        <item x="0"/>
        <item t="default"/>
      </items>
    </pivotField>
  </pivotFields>
  <rowFields count="1">
    <field x="0"/>
  </rowFields>
  <rowItems count="41">
    <i>
      <x v="73"/>
    </i>
    <i>
      <x v="82"/>
    </i>
    <i>
      <x v="88"/>
    </i>
    <i>
      <x v="90"/>
    </i>
    <i>
      <x v="92"/>
    </i>
    <i>
      <x v="94"/>
    </i>
    <i>
      <x v="95"/>
    </i>
    <i>
      <x v="96"/>
    </i>
    <i>
      <x v="98"/>
    </i>
    <i>
      <x v="99"/>
    </i>
    <i>
      <x v="100"/>
    </i>
    <i>
      <x v="101"/>
    </i>
    <i>
      <x v="102"/>
    </i>
    <i>
      <x v="104"/>
    </i>
    <i>
      <x v="106"/>
    </i>
    <i>
      <x v="107"/>
    </i>
    <i>
      <x v="109"/>
    </i>
    <i>
      <x v="110"/>
    </i>
    <i>
      <x v="111"/>
    </i>
    <i>
      <x v="114"/>
    </i>
    <i>
      <x v="115"/>
    </i>
    <i>
      <x v="120"/>
    </i>
    <i>
      <x v="121"/>
    </i>
    <i>
      <x v="126"/>
    </i>
    <i>
      <x v="127"/>
    </i>
    <i>
      <x v="128"/>
    </i>
    <i>
      <x v="129"/>
    </i>
    <i>
      <x v="132"/>
    </i>
    <i>
      <x v="133"/>
    </i>
    <i>
      <x v="134"/>
    </i>
    <i>
      <x v="150"/>
    </i>
    <i>
      <x v="151"/>
    </i>
    <i>
      <x v="189"/>
    </i>
    <i>
      <x v="190"/>
    </i>
    <i>
      <x v="196"/>
    </i>
    <i>
      <x v="199"/>
    </i>
    <i>
      <x v="200"/>
    </i>
    <i>
      <x v="201"/>
    </i>
    <i>
      <x v="202"/>
    </i>
    <i>
      <x v="20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txCall to targetTime" fld="0" subtotal="count" baseField="0" baseItem="0"/>
    <dataField name="CDF txCall to targetTime" fld="0" subtotal="count" baseField="0" baseItem="61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txCall to targetTime" fld="0" subtotal="count" showDataAs="percentOfTotal" baseField="0" baseItem="50" numFmtId="10"/>
  </dataFields>
  <chartFormats count="5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2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64EA3A-D35B-4CDB-9EEA-358FEA6BD198}" name="PivotTable1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>
  <location ref="AS4:AV9" firstHeaderRow="0" firstDataRow="1" firstDataCol="1"/>
  <pivotFields count="1">
    <pivotField axis="axisRow" dataField="1" showAll="0" sortType="ascending">
      <items count="21">
        <item m="1" x="10"/>
        <item m="1" x="5"/>
        <item m="1" x="13"/>
        <item x="1"/>
        <item x="4"/>
        <item x="2"/>
        <item x="3"/>
        <item m="1" x="15"/>
        <item m="1" x="6"/>
        <item m="1" x="17"/>
        <item m="1" x="11"/>
        <item m="1" x="16"/>
        <item m="1" x="9"/>
        <item m="1" x="14"/>
        <item m="1" x="12"/>
        <item m="1" x="7"/>
        <item m="1" x="18"/>
        <item m="1" x="8"/>
        <item m="1" x="19"/>
        <item x="0"/>
        <item t="default"/>
      </items>
    </pivotField>
  </pivotFields>
  <rowFields count="1">
    <field x="0"/>
  </rowFields>
  <rowItems count="5"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rxEnd to txTime" fld="0" subtotal="count" baseField="0" baseItem="0"/>
    <dataField name="CDF rxEnd to txTime" fld="0" subtotal="count" baseField="0" baseItem="3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rxEnd to txTime" fld="0" subtotal="count" showDataAs="percentOfTotal" baseField="0" baseItem="2" numFmtId="10"/>
  </dataFields>
  <chartFormats count="9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1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AB1CE8-19F4-4FA9-B7AE-9B08DABF453F}" name="PivotTable1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AG4:AJ15" firstHeaderRow="0" firstDataRow="1" firstDataCol="1"/>
  <pivotFields count="1">
    <pivotField axis="axisRow" dataField="1" showAll="0" sortType="ascending">
      <items count="123">
        <item m="1" x="11"/>
        <item x="8"/>
        <item x="2"/>
        <item x="7"/>
        <item x="4"/>
        <item x="1"/>
        <item m="1" x="80"/>
        <item m="1" x="26"/>
        <item m="1" x="78"/>
        <item m="1" x="24"/>
        <item x="10"/>
        <item m="1" x="22"/>
        <item m="1" x="74"/>
        <item m="1" x="19"/>
        <item x="9"/>
        <item x="3"/>
        <item x="5"/>
        <item x="6"/>
        <item m="1" x="70"/>
        <item m="1" x="15"/>
        <item m="1" x="67"/>
        <item m="1" x="13"/>
        <item m="1" x="65"/>
        <item m="1" x="121"/>
        <item m="1" x="63"/>
        <item m="1" x="119"/>
        <item m="1" x="60"/>
        <item m="1" x="117"/>
        <item m="1" x="57"/>
        <item m="1" x="114"/>
        <item m="1" x="55"/>
        <item m="1" x="111"/>
        <item m="1" x="53"/>
        <item m="1" x="51"/>
        <item m="1" x="105"/>
        <item m="1" x="103"/>
        <item m="1" x="100"/>
        <item m="1" x="45"/>
        <item m="1" x="43"/>
        <item m="1" x="96"/>
        <item m="1" x="41"/>
        <item m="1" x="94"/>
        <item m="1" x="38"/>
        <item m="1" x="92"/>
        <item m="1" x="37"/>
        <item m="1" x="35"/>
        <item m="1" x="109"/>
        <item m="1" x="47"/>
        <item m="1" x="88"/>
        <item m="1" x="34"/>
        <item m="1" x="86"/>
        <item m="1" x="32"/>
        <item m="1" x="83"/>
        <item m="1" x="29"/>
        <item m="1" x="82"/>
        <item m="1" x="28"/>
        <item m="1" x="81"/>
        <item m="1" x="27"/>
        <item m="1" x="79"/>
        <item m="1" x="25"/>
        <item m="1" x="77"/>
        <item m="1" x="23"/>
        <item m="1" x="75"/>
        <item m="1" x="21"/>
        <item m="1" x="73"/>
        <item m="1" x="18"/>
        <item m="1" x="72"/>
        <item m="1" x="17"/>
        <item m="1" x="71"/>
        <item m="1" x="16"/>
        <item m="1" x="68"/>
        <item m="1" x="14"/>
        <item m="1" x="66"/>
        <item m="1" x="12"/>
        <item m="1" x="64"/>
        <item m="1" x="120"/>
        <item m="1" x="62"/>
        <item m="1" x="118"/>
        <item m="1" x="58"/>
        <item m="1" x="115"/>
        <item m="1" x="59"/>
        <item m="1" x="116"/>
        <item m="1" x="56"/>
        <item m="1" x="54"/>
        <item m="1" x="110"/>
        <item m="1" x="52"/>
        <item m="1" x="106"/>
        <item m="1" x="50"/>
        <item m="1" x="104"/>
        <item m="1" x="48"/>
        <item m="1" x="102"/>
        <item m="1" x="46"/>
        <item m="1" x="98"/>
        <item m="1" x="44"/>
        <item m="1" x="97"/>
        <item m="1" x="95"/>
        <item m="1" x="39"/>
        <item m="1" x="93"/>
        <item m="1" x="90"/>
        <item m="1" x="89"/>
        <item m="1" x="33"/>
        <item m="1" x="69"/>
        <item m="1" x="99"/>
        <item m="1" x="31"/>
        <item m="1" x="36"/>
        <item m="1" x="101"/>
        <item m="1" x="76"/>
        <item m="1" x="91"/>
        <item m="1" x="61"/>
        <item m="1" x="84"/>
        <item m="1" x="30"/>
        <item m="1" x="113"/>
        <item m="1" x="49"/>
        <item m="1" x="87"/>
        <item m="1" x="107"/>
        <item m="1" x="112"/>
        <item m="1" x="20"/>
        <item m="1" x="40"/>
        <item m="1" x="85"/>
        <item m="1" x="42"/>
        <item m="1" x="108"/>
        <item x="0"/>
        <item t="default"/>
      </items>
    </pivotField>
  </pivotFields>
  <rowFields count="1">
    <field x="0"/>
  </rowFields>
  <rowItems count="11">
    <i>
      <x v="1"/>
    </i>
    <i>
      <x v="2"/>
    </i>
    <i>
      <x v="3"/>
    </i>
    <i>
      <x v="4"/>
    </i>
    <i>
      <x v="5"/>
    </i>
    <i>
      <x v="10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txEnd to rxStart" fld="0" subtotal="count" baseField="0" baseItem="0"/>
    <dataField name="CDF txEnd to rxStart" fld="0" subtotal="count" baseField="0" baseItem="2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txEnd to rxStart" fld="0" subtotal="count" showDataAs="percentOfTotal" baseField="0" baseItem="2" numFmtId="10"/>
  </dataFields>
  <chartFormats count="8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1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47C871-DFBF-4B07-B6BF-843086A7282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1">
  <location ref="O1:R53" firstHeaderRow="0" firstDataRow="1" firstDataCol="1"/>
  <pivotFields count="1">
    <pivotField axis="axisRow" dataField="1" showAll="0" sortType="ascending">
      <items count="897">
        <item m="1" x="515"/>
        <item m="1" x="91"/>
        <item m="1" x="497"/>
        <item m="1" x="82"/>
        <item m="1" x="485"/>
        <item m="1" x="69"/>
        <item m="1" x="467"/>
        <item m="1" x="57"/>
        <item m="1" x="453"/>
        <item m="1" x="857"/>
        <item m="1" x="614"/>
        <item m="1" x="819"/>
        <item m="1" x="170"/>
        <item m="1" x="371"/>
        <item m="1" x="599"/>
        <item m="1" x="802"/>
        <item m="1" x="155"/>
        <item m="1" x="356"/>
        <item m="1" x="582"/>
        <item m="1" x="889"/>
        <item m="1" x="72"/>
        <item m="1" x="115"/>
        <item m="1" x="138"/>
        <item m="1" x="163"/>
        <item m="1" x="190"/>
        <item m="1" x="213"/>
        <item m="1" x="233"/>
        <item m="1" x="256"/>
        <item m="1" x="280"/>
        <item m="1" x="300"/>
        <item m="1" x="332"/>
        <item m="1" x="368"/>
        <item x="30"/>
        <item m="1" x="423"/>
        <item m="1" x="442"/>
        <item m="1" x="469"/>
        <item x="38"/>
        <item m="1" x="529"/>
        <item m="1" x="557"/>
        <item m="1" x="591"/>
        <item m="1" x="623"/>
        <item m="1" x="650"/>
        <item m="1" x="673"/>
        <item m="1" x="697"/>
        <item m="1" x="722"/>
        <item m="1" x="748"/>
        <item m="1" x="772"/>
        <item m="1" x="829"/>
        <item m="1" x="877"/>
        <item m="1" x="378"/>
        <item m="1" x="483"/>
        <item m="1" x="512"/>
        <item x="13"/>
        <item m="1" x="573"/>
        <item x="42"/>
        <item m="1" x="640"/>
        <item m="1" x="660"/>
        <item x="25"/>
        <item m="1" x="710"/>
        <item m="1" x="734"/>
        <item m="1" x="761"/>
        <item x="21"/>
        <item m="1" x="810"/>
        <item m="1" x="838"/>
        <item m="1" x="864"/>
        <item m="1" x="888"/>
        <item m="1" x="68"/>
        <item x="29"/>
        <item x="3"/>
        <item x="33"/>
        <item m="1" x="161"/>
        <item m="1" x="187"/>
        <item m="1" x="212"/>
        <item m="1" x="231"/>
        <item x="17"/>
        <item m="1" x="277"/>
        <item m="1" x="298"/>
        <item m="1" x="327"/>
        <item x="49"/>
        <item m="1" x="397"/>
        <item x="18"/>
        <item x="32"/>
        <item x="26"/>
        <item x="45"/>
        <item m="1" x="527"/>
        <item m="1" x="556"/>
        <item m="1" x="589"/>
        <item m="1" x="622"/>
        <item m="1" x="649"/>
        <item m="1" x="671"/>
        <item m="1" x="695"/>
        <item m="1" x="719"/>
        <item m="1" x="746"/>
        <item m="1" x="769"/>
        <item m="1" x="796"/>
        <item m="1" x="827"/>
        <item x="9"/>
        <item m="1" x="56"/>
        <item m="1" x="80"/>
        <item m="1" x="176"/>
        <item m="1" x="201"/>
        <item m="1" x="246"/>
        <item m="1" x="265"/>
        <item m="1" x="283"/>
        <item m="1" x="310"/>
        <item x="27"/>
        <item m="1" x="375"/>
        <item m="1" x="482"/>
        <item m="1" x="543"/>
        <item m="1" x="571"/>
        <item m="1" x="606"/>
        <item m="1" x="638"/>
        <item m="1" x="658"/>
        <item m="1" x="686"/>
        <item m="1" x="705"/>
        <item m="1" x="731"/>
        <item m="1" x="759"/>
        <item x="36"/>
        <item m="1" x="808"/>
        <item m="1" x="835"/>
        <item m="1" x="860"/>
        <item m="1" x="887"/>
        <item m="1" x="65"/>
        <item m="1" x="88"/>
        <item m="1" x="113"/>
        <item m="1" x="136"/>
        <item m="1" x="160"/>
        <item m="1" x="184"/>
        <item m="1" x="211"/>
        <item m="1" x="227"/>
        <item m="1" x="275"/>
        <item m="1" x="295"/>
        <item m="1" x="323"/>
        <item m="1" x="393"/>
        <item x="22"/>
        <item x="31"/>
        <item m="1" x="588"/>
        <item m="1" x="668"/>
        <item m="1" x="693"/>
        <item m="1" x="744"/>
        <item m="1" x="822"/>
        <item m="1" x="874"/>
        <item m="1" x="54"/>
        <item m="1" x="78"/>
        <item m="1" x="101"/>
        <item m="1" x="126"/>
        <item m="1" x="146"/>
        <item m="1" x="173"/>
        <item x="2"/>
        <item m="1" x="219"/>
        <item m="1" x="242"/>
        <item x="46"/>
        <item x="41"/>
        <item x="14"/>
        <item m="1" x="541"/>
        <item m="1" x="570"/>
        <item m="1" x="635"/>
        <item m="1" x="683"/>
        <item m="1" x="704"/>
        <item m="1" x="727"/>
        <item m="1" x="755"/>
        <item m="1" x="805"/>
        <item x="7"/>
        <item m="1" x="842"/>
        <item m="1" x="884"/>
        <item m="1" x="143"/>
        <item m="1" x="359"/>
        <item m="1" x="616"/>
        <item m="1" x="803"/>
        <item m="1" x="52"/>
        <item m="1" x="478"/>
        <item m="1" x="494"/>
        <item m="1" x="505"/>
        <item m="1" x="522"/>
        <item m="1" x="537"/>
        <item m="1" x="552"/>
        <item m="1" x="567"/>
        <item m="1" x="585"/>
        <item m="1" x="602"/>
        <item m="1" x="753"/>
        <item m="1" x="122"/>
        <item m="1" x="239"/>
        <item m="1" x="357"/>
        <item m="1" x="386"/>
        <item m="1" x="404"/>
        <item m="1" x="427"/>
        <item m="1" x="449"/>
        <item m="1" x="460"/>
        <item m="1" x="474"/>
        <item m="1" x="492"/>
        <item m="1" x="501"/>
        <item m="1" x="519"/>
        <item m="1" x="583"/>
        <item m="1" x="600"/>
        <item m="1" x="631"/>
        <item m="1" x="653"/>
        <item m="1" x="678"/>
        <item m="1" x="702"/>
        <item m="1" x="725"/>
        <item m="1" x="738"/>
        <item m="1" x="751"/>
        <item m="1" x="238"/>
        <item m="1" x="260"/>
        <item m="1" x="271"/>
        <item m="1" x="562"/>
        <item m="1" x="598"/>
        <item m="1" x="612"/>
        <item x="37"/>
        <item m="1" x="780"/>
        <item m="1" x="801"/>
        <item x="43"/>
        <item m="1" x="869"/>
        <item x="19"/>
        <item x="4"/>
        <item x="34"/>
        <item x="40"/>
        <item x="10"/>
        <item x="39"/>
        <item m="1" x="167"/>
        <item m="1" x="204"/>
        <item m="1" x="303"/>
        <item m="1" x="334"/>
        <item m="1" x="352"/>
        <item m="1" x="471"/>
        <item m="1" x="488"/>
        <item m="1" x="499"/>
        <item m="1" x="516"/>
        <item m="1" x="532"/>
        <item m="1" x="548"/>
        <item m="1" x="559"/>
        <item m="1" x="576"/>
        <item m="1" x="594"/>
        <item m="1" x="664"/>
        <item m="1" x="412"/>
        <item x="44"/>
        <item m="1" x="470"/>
        <item m="1" x="786"/>
        <item x="23"/>
        <item m="1" x="624"/>
        <item m="1" x="773"/>
        <item x="12"/>
        <item x="6"/>
        <item x="20"/>
        <item x="16"/>
        <item x="24"/>
        <item x="1"/>
        <item m="1" x="398"/>
        <item m="1" x="837"/>
        <item m="1" x="409"/>
        <item m="1" x="848"/>
        <item x="35"/>
        <item m="1" x="862"/>
        <item m="1" x="433"/>
        <item m="1" x="876"/>
        <item m="1" x="81"/>
        <item m="1" x="797"/>
        <item m="1" x="366"/>
        <item m="1" x="809"/>
        <item m="1" x="377"/>
        <item m="1" x="828"/>
        <item m="1" x="544"/>
        <item m="1" x="376"/>
        <item m="1" x="732"/>
        <item m="1" x="364"/>
        <item m="1" x="128"/>
        <item m="1" x="226"/>
        <item m="1" x="264"/>
        <item m="1" x="729"/>
        <item m="1" x="758"/>
        <item m="1" x="308"/>
        <item m="1" x="322"/>
        <item m="1" x="783"/>
        <item m="1" x="793"/>
        <item m="1" x="362"/>
        <item m="1" x="823"/>
        <item m="1" x="391"/>
        <item m="1" x="407"/>
        <item m="1" x="844"/>
        <item m="1" x="420"/>
        <item m="1" x="858"/>
        <item m="1" x="875"/>
        <item m="1" x="438"/>
        <item m="1" x="886"/>
        <item m="1" x="464"/>
        <item m="1" x="64"/>
        <item m="1" x="480"/>
        <item m="1" x="79"/>
        <item m="1" x="496"/>
        <item m="1" x="87"/>
        <item m="1" x="508"/>
        <item m="1" x="102"/>
        <item m="1" x="127"/>
        <item m="1" x="147"/>
        <item m="1" x="158"/>
        <item m="1" x="604"/>
        <item m="1" x="174"/>
        <item m="1" x="636"/>
        <item m="1" x="197"/>
        <item m="1" x="647"/>
        <item m="1" x="209"/>
        <item m="1" x="220"/>
        <item m="1" x="667"/>
        <item m="1" x="684"/>
        <item m="1" x="243"/>
        <item m="1" x="692"/>
        <item m="1" x="253"/>
        <item m="1" x="262"/>
        <item m="1" x="717"/>
        <item m="1" x="272"/>
        <item m="1" x="742"/>
        <item m="1" x="293"/>
        <item m="1" x="756"/>
        <item m="1" x="307"/>
        <item m="1" x="782"/>
        <item m="1" x="339"/>
        <item m="1" x="792"/>
        <item m="1" x="360"/>
        <item m="1" x="806"/>
        <item m="1" x="390"/>
        <item m="1" x="406"/>
        <item m="1" x="843"/>
        <item m="1" x="419"/>
        <item m="1" x="885"/>
        <item m="1" x="479"/>
        <item m="1" x="99"/>
        <item m="1" x="523"/>
        <item m="1" x="125"/>
        <item m="1" x="618"/>
        <item m="1" x="656"/>
        <item m="1" x="225"/>
        <item m="1" x="716"/>
        <item m="1" x="306"/>
        <item m="1" x="321"/>
        <item m="1" x="791"/>
        <item m="1" x="389"/>
        <item m="1" x="834"/>
        <item m="1" x="430"/>
        <item m="1" x="872"/>
        <item m="1" x="53"/>
        <item m="1" x="77"/>
        <item m="1" x="495"/>
        <item m="1" x="86"/>
        <item m="1" x="540"/>
        <item m="1" x="569"/>
        <item m="1" x="144"/>
        <item m="1" x="587"/>
        <item m="1" x="172"/>
        <item m="1" x="457"/>
        <item m="1" x="691"/>
        <item m="1" x="252"/>
        <item m="1" x="487"/>
        <item m="1" x="320"/>
        <item x="47"/>
        <item m="1" x="214"/>
        <item m="1" x="429"/>
        <item m="1" x="662"/>
        <item m="1" x="871"/>
        <item x="48"/>
        <item m="1" x="437"/>
        <item m="1" x="463"/>
        <item m="1" x="507"/>
        <item m="1" x="538"/>
        <item m="1" x="123"/>
        <item m="1" x="820"/>
        <item m="1" x="812"/>
        <item m="1" x="443"/>
        <item m="1" x="592"/>
        <item m="1" x="164"/>
        <item m="1" x="455"/>
        <item m="1" x="90"/>
        <item m="1" x="530"/>
        <item m="1" x="461"/>
        <item m="1" x="504"/>
        <item m="1" x="347"/>
        <item m="1" x="195"/>
        <item m="1" x="424"/>
        <item m="1" x="680"/>
        <item m="1" x="71"/>
        <item m="1" x="789"/>
        <item m="1" x="203"/>
        <item m="1" x="223"/>
        <item x="5"/>
        <item x="28"/>
        <item m="1" x="62"/>
        <item m="1" x="475"/>
        <item m="1" x="711"/>
        <item x="11"/>
        <item m="1" x="278"/>
        <item m="1" x="502"/>
        <item m="1" x="97"/>
        <item m="1" x="287"/>
        <item m="1" x="520"/>
        <item m="1" x="107"/>
        <item m="1" x="535"/>
        <item m="1" x="119"/>
        <item m="1" x="774"/>
        <item m="1" x="133"/>
        <item m="1" x="330"/>
        <item m="1" x="565"/>
        <item m="1" x="141"/>
        <item m="1" x="345"/>
        <item m="1" x="584"/>
        <item m="1" x="811"/>
        <item m="1" x="849"/>
        <item x="50"/>
        <item x="15"/>
        <item m="1" x="189"/>
        <item m="1" x="737"/>
        <item m="1" x="343"/>
        <item m="1" x="590"/>
        <item m="1" x="162"/>
        <item m="1" x="733"/>
        <item m="1" x="285"/>
        <item m="1" x="528"/>
        <item m="1" x="714"/>
        <item m="1" x="525"/>
        <item m="1" x="765"/>
        <item m="1" x="354"/>
        <item m="1" x="708"/>
        <item m="1" x="74"/>
        <item m="1" x="297"/>
        <item m="1" x="768"/>
        <item m="1" x="784"/>
        <item m="1" x="578"/>
        <item m="1" x="153"/>
        <item m="1" x="826"/>
        <item m="1" x="205"/>
        <item m="1" x="676"/>
        <item m="1" x="55"/>
        <item m="1" x="259"/>
        <item m="1" x="713"/>
        <item m="1" x="554"/>
        <item m="1" x="816"/>
        <item m="1" x="185"/>
        <item m="1" x="706"/>
        <item m="1" x="309"/>
        <item m="1" x="767"/>
        <item m="1" x="597"/>
        <item m="1" x="374"/>
        <item m="1" x="610"/>
        <item m="1" x="395"/>
        <item m="1" x="451"/>
        <item m="1" x="511"/>
        <item m="1" x="335"/>
        <item m="1" x="353"/>
        <item m="1" x="815"/>
        <item m="1" x="620"/>
        <item m="1" x="596"/>
        <item m="1" x="846"/>
        <item m="1" x="440"/>
        <item m="1" x="258"/>
        <item m="1" x="269"/>
        <item m="1" x="510"/>
        <item m="1" x="112"/>
        <item m="1" x="764"/>
        <item m="1" x="778"/>
        <item m="1" x="381"/>
        <item m="1" x="198"/>
        <item m="1" x="413"/>
        <item m="1" x="151"/>
        <item m="1" x="439"/>
        <item m="1" x="268"/>
        <item m="1" x="524"/>
        <item m="1" x="351"/>
        <item m="1" x="401"/>
        <item m="1" x="263"/>
        <item m="1" x="140"/>
        <item m="1" x="315"/>
        <item m="1" x="145"/>
        <item m="1" x="866"/>
        <item m="1" x="130"/>
        <item m="1" x="821"/>
        <item m="1" x="682"/>
        <item m="1" x="863"/>
        <item m="1" x="781"/>
        <item m="1" x="701"/>
        <item m="1" x="388"/>
        <item m="1" x="355"/>
        <item m="1" x="325"/>
        <item m="1" x="235"/>
        <item m="1" x="450"/>
        <item m="1" x="149"/>
        <item m="1" x="462"/>
        <item m="1" x="385"/>
        <item m="1" x="644"/>
        <item m="1" x="736"/>
        <item m="1" x="839"/>
        <item m="1" x="665"/>
        <item m="1" x="387"/>
        <item m="1" x="382"/>
        <item m="1" x="392"/>
        <item m="1" x="286"/>
        <item m="1" x="851"/>
        <item m="1" x="344"/>
        <item m="1" x="292"/>
        <item m="1" x="58"/>
        <item m="1" x="633"/>
        <item m="1" x="317"/>
        <item m="1" x="416"/>
        <item m="1" x="645"/>
        <item m="1" x="663"/>
        <item m="1" x="302"/>
        <item x="8"/>
        <item m="1" x="788"/>
        <item m="1" x="895"/>
        <item m="1" x="202"/>
        <item m="1" x="415"/>
        <item m="1" x="698"/>
        <item m="1" x="750"/>
        <item m="1" x="800"/>
        <item m="1" x="854"/>
        <item m="1" x="63"/>
        <item m="1" x="109"/>
        <item m="1" x="159"/>
        <item m="1" x="255"/>
        <item m="1" x="301"/>
        <item m="1" x="370"/>
        <item m="1" x="426"/>
        <item m="1" x="476"/>
        <item m="1" x="539"/>
        <item m="1" x="605"/>
        <item m="1" x="659"/>
        <item m="1" x="712"/>
        <item m="1" x="763"/>
        <item m="1" x="814"/>
        <item m="1" x="868"/>
        <item m="1" x="76"/>
        <item m="1" x="124"/>
        <item m="1" x="175"/>
        <item m="1" x="222"/>
        <item m="1" x="267"/>
        <item m="1" x="314"/>
        <item m="1" x="383"/>
        <item m="1" x="435"/>
        <item m="1" x="493"/>
        <item m="1" x="553"/>
        <item m="1" x="619"/>
        <item m="1" x="672"/>
        <item m="1" x="723"/>
        <item m="1" x="777"/>
        <item m="1" x="832"/>
        <item m="1" x="881"/>
        <item m="1" x="85"/>
        <item m="1" x="135"/>
        <item m="1" x="182"/>
        <item m="1" x="230"/>
        <item m="1" x="279"/>
        <item m="1" x="333"/>
        <item m="1" x="402"/>
        <item m="1" x="447"/>
        <item m="1" x="503"/>
        <item m="1" x="568"/>
        <item m="1" x="637"/>
        <item m="1" x="687"/>
        <item m="1" x="735"/>
        <item m="1" x="787"/>
        <item m="1" x="840"/>
        <item m="1" x="894"/>
        <item m="1" x="98"/>
        <item m="1" x="142"/>
        <item m="1" x="199"/>
        <item m="1" x="247"/>
        <item m="1" x="288"/>
        <item m="1" x="348"/>
        <item m="1" x="414"/>
        <item m="1" x="459"/>
        <item m="1" x="521"/>
        <item m="1" x="586"/>
        <item m="1" x="648"/>
        <item m="1" x="696"/>
        <item m="1" x="749"/>
        <item m="1" x="799"/>
        <item m="1" x="853"/>
        <item m="1" x="61"/>
        <item m="1" x="108"/>
        <item m="1" x="156"/>
        <item m="1" x="210"/>
        <item m="1" x="254"/>
        <item m="1" x="299"/>
        <item m="1" x="369"/>
        <item m="1" x="425"/>
        <item m="1" x="473"/>
        <item m="1" x="536"/>
        <item m="1" x="603"/>
        <item m="1" x="657"/>
        <item m="1" x="709"/>
        <item m="1" x="762"/>
        <item m="1" x="813"/>
        <item m="1" x="867"/>
        <item m="1" x="75"/>
        <item m="1" x="120"/>
        <item m="1" x="171"/>
        <item m="1" x="221"/>
        <item m="1" x="266"/>
        <item m="1" x="313"/>
        <item m="1" x="379"/>
        <item m="1" x="491"/>
        <item m="1" x="551"/>
        <item m="1" x="617"/>
        <item m="1" x="669"/>
        <item m="1" x="720"/>
        <item m="1" x="775"/>
        <item m="1" x="831"/>
        <item m="1" x="880"/>
        <item m="1" x="84"/>
        <item m="1" x="134"/>
        <item m="1" x="181"/>
        <item m="1" x="276"/>
        <item m="1" x="331"/>
        <item m="1" x="445"/>
        <item m="1" x="566"/>
        <item m="1" x="634"/>
        <item m="1" x="685"/>
        <item m="1" x="892"/>
        <item m="1" x="196"/>
        <item m="1" x="245"/>
        <item m="1" x="284"/>
        <item m="1" x="346"/>
        <item m="1" x="458"/>
        <item m="1" x="518"/>
        <item m="1" x="747"/>
        <item m="1" x="106"/>
        <item m="1" x="208"/>
        <item m="1" x="472"/>
        <item m="1" x="601"/>
        <item m="1" x="655"/>
        <item m="1" x="760"/>
        <item m="1" x="865"/>
        <item m="1" x="73"/>
        <item m="1" x="118"/>
        <item m="1" x="169"/>
        <item m="1" x="218"/>
        <item m="1" x="489"/>
        <item m="1" x="549"/>
        <item m="1" x="613"/>
        <item m="1" x="666"/>
        <item m="1" x="718"/>
        <item m="1" x="770"/>
        <item m="1" x="830"/>
        <item m="1" x="878"/>
        <item m="1" x="132"/>
        <item m="1" x="179"/>
        <item m="1" x="224"/>
        <item m="1" x="273"/>
        <item m="1" x="326"/>
        <item m="1" x="400"/>
        <item m="1" x="444"/>
        <item m="1" x="561"/>
        <item m="1" x="632"/>
        <item m="1" x="681"/>
        <item m="1" x="730"/>
        <item m="1" x="785"/>
        <item m="1" x="890"/>
        <item m="1" x="96"/>
        <item m="1" x="194"/>
        <item m="1" x="241"/>
        <item m="1" x="282"/>
        <item m="1" x="342"/>
        <item m="1" x="411"/>
        <item m="1" x="456"/>
        <item m="1" x="517"/>
        <item m="1" x="579"/>
        <item m="1" x="643"/>
        <item m="1" x="690"/>
        <item m="1" x="745"/>
        <item m="1" x="798"/>
        <item m="1" x="60"/>
        <item m="1" x="104"/>
        <item m="1" x="154"/>
        <item m="1" x="207"/>
        <item m="1" x="251"/>
        <item m="1" x="294"/>
        <item m="1" x="422"/>
        <item m="1" x="533"/>
        <item m="1" x="654"/>
        <item m="1" x="703"/>
        <item m="1" x="434"/>
        <item m="1" x="486"/>
        <item m="1" x="766"/>
        <item m="1" x="396"/>
        <item m="1" x="560"/>
        <item m="1" x="628"/>
        <item m="1" x="679"/>
        <item m="1" x="836"/>
        <item m="1" x="92"/>
        <item m="1" x="192"/>
        <item m="1" x="281"/>
        <item m="1" x="340"/>
        <item m="1" x="408"/>
        <item m="1" x="454"/>
        <item m="1" x="514"/>
        <item m="1" x="577"/>
        <item m="1" x="642"/>
        <item m="1" x="689"/>
        <item m="1" x="739"/>
        <item m="1" x="794"/>
        <item m="1" x="847"/>
        <item m="1" x="59"/>
        <item m="1" x="103"/>
        <item m="1" x="152"/>
        <item m="1" x="206"/>
        <item m="1" x="249"/>
        <item m="1" x="291"/>
        <item m="1" x="363"/>
        <item m="1" x="421"/>
        <item m="1" x="468"/>
        <item m="1" x="531"/>
        <item m="1" x="595"/>
        <item m="1" x="754"/>
        <item m="1" x="807"/>
        <item m="1" x="861"/>
        <item m="1" x="70"/>
        <item m="1" x="261"/>
        <item m="1" x="373"/>
        <item m="1" x="824"/>
        <item m="1" x="441"/>
        <item m="1" x="558"/>
        <item m="1" x="677"/>
        <item m="1" x="139"/>
        <item m="1" x="191"/>
        <item m="1" x="237"/>
        <item m="1" x="337"/>
        <item m="1" x="513"/>
        <item m="1" x="790"/>
        <item m="1" x="845"/>
        <item m="1" x="465"/>
        <item m="1" x="593"/>
        <item m="1" x="700"/>
        <item m="1" x="859"/>
        <item m="1" x="166"/>
        <item m="1" x="215"/>
        <item m="1" x="715"/>
        <item m="1" x="270"/>
        <item m="1" x="318"/>
        <item m="1" x="625"/>
        <item m="1" x="236"/>
        <item m="1" x="574"/>
        <item m="1" x="641"/>
        <item m="1" x="418"/>
        <item m="1" x="526"/>
        <item m="1" x="856"/>
        <item m="1" x="428"/>
        <item m="1" x="661"/>
        <item m="1" x="818"/>
        <item m="1" x="177"/>
        <item m="1" x="555"/>
        <item m="1" x="674"/>
        <item m="1" x="833"/>
        <item m="1" x="509"/>
        <item m="1" x="417"/>
        <item m="1" x="870"/>
        <item m="1" x="621"/>
        <item m="1" x="186"/>
        <item m="1" x="148"/>
        <item m="1" x="229"/>
        <item m="1" x="852"/>
        <item m="1" x="771"/>
        <item m="1" x="564"/>
        <item m="1" x="105"/>
        <item m="1" x="367"/>
        <item m="1" x="630"/>
        <item m="1" x="547"/>
        <item m="1" x="150"/>
        <item m="1" x="361"/>
        <item m="1" x="545"/>
        <item m="1" x="873"/>
        <item m="1" x="855"/>
        <item m="1" x="779"/>
        <item m="1" x="572"/>
        <item m="1" x="100"/>
        <item m="1" x="110"/>
        <item m="1" x="542"/>
        <item m="1" x="607"/>
        <item m="1" x="506"/>
        <item m="1" x="639"/>
        <item m="1" x="200"/>
        <item m="1" x="350"/>
        <item m="1" x="157"/>
        <item m="1" x="893"/>
        <item m="1" x="707"/>
        <item m="1" x="563"/>
        <item m="1" x="83"/>
        <item m="1" x="498"/>
        <item m="1" x="410"/>
        <item m="1" x="178"/>
        <item m="1" x="137"/>
        <item m="1" x="651"/>
        <item m="1" x="304"/>
        <item m="1" x="446"/>
        <item m="1" x="180"/>
        <item m="1" x="328"/>
        <item m="1" x="891"/>
        <item m="1" x="611"/>
        <item m="1" x="399"/>
        <item m="1" x="116"/>
        <item m="1" x="394"/>
        <item m="1" x="627"/>
        <item m="1" x="67"/>
        <item m="1" x="883"/>
        <item m="1" x="316"/>
        <item m="1" x="477"/>
        <item m="1" x="183"/>
        <item m="1" x="121"/>
        <item m="1" x="850"/>
        <item m="1" x="93"/>
        <item m="1" x="405"/>
        <item m="1" x="95"/>
        <item m="1" x="757"/>
        <item m="1" x="232"/>
        <item m="1" x="296"/>
        <item m="1" x="290"/>
        <item m="1" x="188"/>
        <item m="1" x="384"/>
        <item m="1" x="436"/>
        <item m="1" x="670"/>
        <item m="1" x="694"/>
        <item m="1" x="329"/>
        <item m="1" x="217"/>
        <item m="1" x="168"/>
        <item m="1" x="216"/>
        <item m="1" x="431"/>
        <item m="1" x="776"/>
        <item m="1" x="490"/>
        <item m="1" x="550"/>
        <item m="1" x="629"/>
        <item m="1" x="193"/>
        <item m="1" x="740"/>
        <item m="1" x="250"/>
        <item m="1" x="432"/>
        <item m="1" x="484"/>
        <item m="1" x="546"/>
        <item m="1" x="609"/>
        <item m="1" x="825"/>
        <item m="1" x="338"/>
        <item m="1" x="575"/>
        <item m="1" x="89"/>
        <item m="1" x="129"/>
        <item m="1" x="675"/>
        <item m="1" x="336"/>
        <item m="1" x="882"/>
        <item m="1" x="841"/>
        <item m="1" x="721"/>
        <item m="1" x="403"/>
        <item m="1" x="131"/>
        <item m="1" x="646"/>
        <item m="1" x="481"/>
        <item m="1" x="580"/>
        <item m="1" x="324"/>
        <item m="1" x="349"/>
        <item m="1" x="244"/>
        <item m="1" x="743"/>
        <item m="1" x="795"/>
        <item m="1" x="94"/>
        <item m="1" x="111"/>
        <item m="1" x="500"/>
        <item m="1" x="274"/>
        <item m="1" x="248"/>
        <item m="1" x="466"/>
        <item m="1" x="626"/>
        <item m="1" x="724"/>
        <item m="1" x="752"/>
        <item m="1" x="804"/>
        <item m="1" x="66"/>
        <item m="1" x="372"/>
        <item m="1" x="452"/>
        <item m="1" x="608"/>
        <item m="1" x="448"/>
        <item m="1" x="728"/>
        <item m="1" x="240"/>
        <item m="1" x="165"/>
        <item m="1" x="319"/>
        <item m="1" x="817"/>
        <item m="1" x="380"/>
        <item m="1" x="117"/>
        <item m="1" x="341"/>
        <item m="1" x="741"/>
        <item m="1" x="365"/>
        <item m="1" x="726"/>
        <item m="1" x="652"/>
        <item m="1" x="358"/>
        <item m="1" x="234"/>
        <item m="1" x="257"/>
        <item m="1" x="114"/>
        <item m="1" x="305"/>
        <item m="1" x="228"/>
        <item m="1" x="534"/>
        <item m="1" x="311"/>
        <item m="1" x="688"/>
        <item m="1" x="581"/>
        <item m="1" x="699"/>
        <item m="1" x="312"/>
        <item m="1" x="615"/>
        <item m="1" x="879"/>
        <item m="1" x="289"/>
        <item x="0"/>
        <item x="51"/>
        <item t="default"/>
      </items>
    </pivotField>
  </pivotFields>
  <rowFields count="1">
    <field x="0"/>
  </rowFields>
  <rowItems count="52">
    <i>
      <x v="32"/>
    </i>
    <i>
      <x v="36"/>
    </i>
    <i>
      <x v="52"/>
    </i>
    <i>
      <x v="54"/>
    </i>
    <i>
      <x v="57"/>
    </i>
    <i>
      <x v="61"/>
    </i>
    <i>
      <x v="67"/>
    </i>
    <i>
      <x v="68"/>
    </i>
    <i>
      <x v="69"/>
    </i>
    <i>
      <x v="74"/>
    </i>
    <i>
      <x v="78"/>
    </i>
    <i>
      <x v="80"/>
    </i>
    <i>
      <x v="81"/>
    </i>
    <i>
      <x v="82"/>
    </i>
    <i>
      <x v="83"/>
    </i>
    <i>
      <x v="96"/>
    </i>
    <i>
      <x v="105"/>
    </i>
    <i>
      <x v="117"/>
    </i>
    <i>
      <x v="134"/>
    </i>
    <i>
      <x v="135"/>
    </i>
    <i>
      <x v="148"/>
    </i>
    <i>
      <x v="151"/>
    </i>
    <i>
      <x v="152"/>
    </i>
    <i>
      <x v="153"/>
    </i>
    <i>
      <x v="162"/>
    </i>
    <i>
      <x v="207"/>
    </i>
    <i>
      <x v="210"/>
    </i>
    <i>
      <x v="212"/>
    </i>
    <i>
      <x v="213"/>
    </i>
    <i>
      <x v="214"/>
    </i>
    <i>
      <x v="215"/>
    </i>
    <i>
      <x v="216"/>
    </i>
    <i>
      <x v="217"/>
    </i>
    <i>
      <x v="234"/>
    </i>
    <i>
      <x v="237"/>
    </i>
    <i>
      <x v="240"/>
    </i>
    <i>
      <x v="241"/>
    </i>
    <i>
      <x v="242"/>
    </i>
    <i>
      <x v="243"/>
    </i>
    <i>
      <x v="244"/>
    </i>
    <i>
      <x v="245"/>
    </i>
    <i>
      <x v="250"/>
    </i>
    <i>
      <x v="352"/>
    </i>
    <i>
      <x v="357"/>
    </i>
    <i>
      <x v="381"/>
    </i>
    <i>
      <x v="382"/>
    </i>
    <i>
      <x v="386"/>
    </i>
    <i>
      <x v="404"/>
    </i>
    <i>
      <x v="405"/>
    </i>
    <i>
      <x v="502"/>
    </i>
    <i>
      <x v="89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data req to resp" fld="0" subtotal="count" baseField="0" baseItem="0"/>
    <dataField name="CDF data req to resp" fld="0" subtotal="count" baseField="0" baseItem="31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data req to resp" fld="0" subtotal="count" showDataAs="percentOfTotal" baseField="0" baseItem="34" numFmtId="10"/>
  </dataFields>
  <chartFormats count="9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2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8CC24F-7982-4A3F-9E7C-BAF89C6B0695}" name="PivotTable16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9">
  <location ref="Y1:AB44" firstHeaderRow="0" firstDataRow="1" firstDataCol="1"/>
  <pivotFields count="1">
    <pivotField axis="axisRow" dataField="1" showAll="0" sortType="ascending">
      <items count="433">
        <item m="1" x="249"/>
        <item m="1" x="61"/>
        <item m="1" x="242"/>
        <item m="1" x="58"/>
        <item m="1" x="236"/>
        <item m="1" x="287"/>
        <item m="1" x="393"/>
        <item m="1" x="427"/>
        <item m="1" x="69"/>
        <item m="1" x="80"/>
        <item m="1" x="85"/>
        <item m="1" x="99"/>
        <item m="1" x="106"/>
        <item m="1" x="120"/>
        <item m="1" x="135"/>
        <item m="1" x="148"/>
        <item m="1" x="158"/>
        <item m="1" x="173"/>
        <item m="1" x="187"/>
        <item x="27"/>
        <item m="1" x="208"/>
        <item m="1" x="218"/>
        <item m="1" x="227"/>
        <item x="32"/>
        <item m="1" x="255"/>
        <item m="1" x="266"/>
        <item m="1" x="277"/>
        <item m="1" x="291"/>
        <item m="1" x="305"/>
        <item m="1" x="317"/>
        <item m="1" x="331"/>
        <item m="1" x="344"/>
        <item m="1" x="361"/>
        <item m="1" x="371"/>
        <item m="1" x="420"/>
        <item m="1" x="192"/>
        <item m="1" x="234"/>
        <item m="1" x="248"/>
        <item x="11"/>
        <item m="1" x="271"/>
        <item m="1" x="284"/>
        <item x="23"/>
        <item m="1" x="335"/>
        <item m="1" x="352"/>
        <item m="1" x="367"/>
        <item x="19"/>
        <item m="1" x="388"/>
        <item m="1" x="402"/>
        <item m="1" x="413"/>
        <item m="1" x="50"/>
        <item x="26"/>
        <item m="1" x="78"/>
        <item m="1" x="84"/>
        <item m="1" x="97"/>
        <item m="1" x="105"/>
        <item x="15"/>
        <item m="1" x="156"/>
        <item x="41"/>
        <item m="1" x="197"/>
        <item x="16"/>
        <item x="29"/>
        <item m="1" x="225"/>
        <item x="38"/>
        <item m="1" x="253"/>
        <item m="1" x="406"/>
        <item m="1" x="46"/>
        <item m="1" x="138"/>
        <item m="1" x="162"/>
        <item x="24"/>
        <item m="1" x="191"/>
        <item m="1" x="283"/>
        <item m="1" x="350"/>
        <item x="30"/>
        <item m="1" x="411"/>
        <item m="1" x="48"/>
        <item m="1" x="115"/>
        <item m="1" x="169"/>
        <item x="20"/>
        <item x="28"/>
        <item m="1" x="329"/>
        <item m="1" x="360"/>
        <item m="1" x="419"/>
        <item m="1" x="56"/>
        <item x="2"/>
        <item m="1" x="110"/>
        <item m="1" x="178"/>
        <item x="35"/>
        <item x="12"/>
        <item m="1" x="347"/>
        <item m="1" x="364"/>
        <item x="6"/>
        <item m="1" x="385"/>
        <item m="1" x="43"/>
        <item m="1" x="258"/>
        <item m="1" x="72"/>
        <item m="1" x="321"/>
        <item m="1" x="355"/>
        <item m="1" x="363"/>
        <item m="1" x="142"/>
        <item m="1" x="280"/>
        <item x="31"/>
        <item x="36"/>
        <item x="17"/>
        <item x="3"/>
        <item x="34"/>
        <item x="8"/>
        <item x="33"/>
        <item m="1" x="311"/>
        <item x="37"/>
        <item m="1" x="228"/>
        <item x="21"/>
        <item m="1" x="292"/>
        <item x="10"/>
        <item x="5"/>
        <item x="18"/>
        <item x="14"/>
        <item x="22"/>
        <item x="1"/>
        <item m="1" x="198"/>
        <item m="1" x="401"/>
        <item m="1" x="205"/>
        <item m="1" x="382"/>
        <item m="1" x="260"/>
        <item m="1" x="57"/>
        <item m="1" x="65"/>
        <item m="1" x="281"/>
        <item m="1" x="90"/>
        <item m="1" x="300"/>
        <item m="1" x="303"/>
        <item m="1" x="104"/>
        <item m="1" x="111"/>
        <item m="1" x="313"/>
        <item m="1" x="323"/>
        <item m="1" x="126"/>
        <item m="1" x="328"/>
        <item m="1" x="132"/>
        <item m="1" x="137"/>
        <item m="1" x="341"/>
        <item m="1" x="143"/>
        <item m="1" x="359"/>
        <item m="1" x="153"/>
        <item m="1" x="365"/>
        <item m="1" x="161"/>
        <item m="1" x="375"/>
        <item m="1" x="179"/>
        <item m="1" x="380"/>
        <item m="1" x="184"/>
        <item m="1" x="386"/>
        <item m="1" x="196"/>
        <item m="1" x="203"/>
        <item m="1" x="404"/>
        <item m="1" x="426"/>
        <item m="1" x="232"/>
        <item m="1" x="307"/>
        <item m="1" x="340"/>
        <item m="1" x="160"/>
        <item m="1" x="168"/>
        <item m="1" x="379"/>
        <item m="1" x="400"/>
        <item m="1" x="211"/>
        <item m="1" x="418"/>
        <item m="1" x="44"/>
        <item m="1" x="55"/>
        <item m="1" x="241"/>
        <item m="1" x="82"/>
        <item m="1" x="276"/>
        <item m="1" x="222"/>
        <item m="1" x="131"/>
        <item m="1" x="237"/>
        <item m="1" x="167"/>
        <item x="39"/>
        <item x="40"/>
        <item m="1" x="247"/>
        <item m="1" x="394"/>
        <item m="1" x="224"/>
        <item m="1" x="246"/>
        <item m="1" x="209"/>
        <item x="4"/>
        <item x="25"/>
        <item m="1" x="230"/>
        <item m="1" x="336"/>
        <item x="9"/>
        <item m="1" x="181"/>
        <item m="1" x="274"/>
        <item x="42"/>
        <item x="13"/>
        <item m="1" x="351"/>
        <item m="1" x="254"/>
        <item m="1" x="338"/>
        <item m="1" x="252"/>
        <item m="1" x="334"/>
        <item m="1" x="52"/>
        <item m="1" x="396"/>
        <item m="1" x="45"/>
        <item m="1" x="265"/>
        <item m="1" x="391"/>
        <item m="1" x="96"/>
        <item m="1" x="370"/>
        <item m="1" x="216"/>
        <item m="1" x="354"/>
        <item m="1" x="403"/>
        <item m="1" x="298"/>
        <item m="1" x="165"/>
        <item x="7"/>
        <item m="1" x="377"/>
        <item m="1" x="431"/>
        <item m="1" x="384"/>
        <item m="1" x="83"/>
        <item m="1" x="134"/>
        <item m="1" x="189"/>
        <item m="1" x="231"/>
        <item m="1" x="259"/>
        <item m="1" x="282"/>
        <item m="1" x="309"/>
        <item m="1" x="337"/>
        <item m="1" x="369"/>
        <item m="1" x="390"/>
        <item m="1" x="416"/>
        <item m="1" x="54"/>
        <item m="1" x="73"/>
        <item m="1" x="91"/>
        <item m="1" x="113"/>
        <item m="1" x="140"/>
        <item m="1" x="164"/>
        <item m="1" x="214"/>
        <item m="1" x="240"/>
        <item m="1" x="264"/>
        <item m="1" x="289"/>
        <item m="1" x="316"/>
        <item m="1" x="345"/>
        <item m="1" x="374"/>
        <item m="1" x="398"/>
        <item m="1" x="423"/>
        <item m="1" x="77"/>
        <item m="1" x="95"/>
        <item m="1" x="118"/>
        <item m="1" x="147"/>
        <item m="1" x="174"/>
        <item m="1" x="201"/>
        <item m="1" x="219"/>
        <item m="1" x="245"/>
        <item m="1" x="270"/>
        <item m="1" x="301"/>
        <item m="1" x="324"/>
        <item m="1" x="353"/>
        <item m="1" x="430"/>
        <item m="1" x="64"/>
        <item m="1" x="101"/>
        <item m="1" x="127"/>
        <item m="1" x="150"/>
        <item m="1" x="182"/>
        <item m="1" x="207"/>
        <item m="1" x="223"/>
        <item m="1" x="251"/>
        <item m="1" x="275"/>
        <item m="1" x="304"/>
        <item m="1" x="362"/>
        <item m="1" x="133"/>
        <item m="1" x="157"/>
        <item m="1" x="188"/>
        <item m="1" x="210"/>
        <item m="1" x="229"/>
        <item m="1" x="257"/>
        <item m="1" x="308"/>
        <item m="1" x="368"/>
        <item m="1" x="389"/>
        <item m="1" x="415"/>
        <item m="1" x="53"/>
        <item m="1" x="71"/>
        <item m="1" x="89"/>
        <item m="1" x="112"/>
        <item m="1" x="139"/>
        <item m="1" x="163"/>
        <item m="1" x="193"/>
        <item m="1" x="263"/>
        <item m="1" x="314"/>
        <item m="1" x="343"/>
        <item m="1" x="372"/>
        <item m="1" x="422"/>
        <item m="1" x="76"/>
        <item m="1" x="146"/>
        <item m="1" x="172"/>
        <item m="1" x="269"/>
        <item m="1" x="299"/>
        <item m="1" x="429"/>
        <item m="1" x="149"/>
        <item m="1" x="414"/>
        <item m="1" x="88"/>
        <item m="1" x="238"/>
        <item m="1" x="312"/>
        <item m="1" x="342"/>
        <item m="1" x="397"/>
        <item m="1" x="421"/>
        <item m="1" x="75"/>
        <item m="1" x="94"/>
        <item m="1" x="114"/>
        <item m="1" x="144"/>
        <item m="1" x="170"/>
        <item m="1" x="200"/>
        <item m="1" x="267"/>
        <item m="1" x="297"/>
        <item m="1" x="322"/>
        <item m="1" x="349"/>
        <item m="1" x="376"/>
        <item m="1" x="428"/>
        <item m="1" x="63"/>
        <item m="1" x="100"/>
        <item m="1" x="125"/>
        <item m="1" x="206"/>
        <item m="1" x="250"/>
        <item m="1" x="302"/>
        <item m="1" x="327"/>
        <item m="1" x="383"/>
        <item m="1" x="66"/>
        <item m="1" x="154"/>
        <item m="1" x="296"/>
        <item m="1" x="204"/>
        <item m="1" x="221"/>
        <item m="1" x="326"/>
        <item m="1" x="356"/>
        <item m="1" x="381"/>
        <item m="1" x="407"/>
        <item m="1" x="47"/>
        <item m="1" x="103"/>
        <item m="1" x="129"/>
        <item m="1" x="152"/>
        <item m="1" x="185"/>
        <item m="1" x="226"/>
        <item m="1" x="256"/>
        <item m="1" x="279"/>
        <item m="1" x="387"/>
        <item m="1" x="412"/>
        <item m="1" x="51"/>
        <item m="1" x="190"/>
        <item m="1" x="395"/>
        <item m="1" x="217"/>
        <item m="1" x="320"/>
        <item m="1" x="81"/>
        <item m="1" x="123"/>
        <item m="1" x="176"/>
        <item m="1" x="378"/>
        <item m="1" x="405"/>
        <item m="1" x="278"/>
        <item m="1" x="333"/>
        <item m="1" x="107"/>
        <item m="1" x="339"/>
        <item m="1" x="141"/>
        <item m="1" x="293"/>
        <item m="1" x="122"/>
        <item m="1" x="272"/>
        <item m="1" x="410"/>
        <item m="1" x="310"/>
        <item m="1" x="92"/>
        <item m="1" x="318"/>
        <item m="1" x="399"/>
        <item m="1" x="417"/>
        <item m="1" x="290"/>
        <item m="1" x="117"/>
        <item m="1" x="408"/>
        <item m="1" x="268"/>
        <item m="1" x="261"/>
        <item m="1" x="409"/>
        <item m="1" x="102"/>
        <item m="1" x="59"/>
        <item m="1" x="243"/>
        <item m="1" x="93"/>
        <item m="1" x="79"/>
        <item m="1" x="286"/>
        <item m="1" x="199"/>
        <item m="1" x="295"/>
        <item m="1" x="49"/>
        <item m="1" x="425"/>
        <item m="1" x="62"/>
        <item m="1" x="366"/>
        <item m="1" x="119"/>
        <item m="1" x="155"/>
        <item m="1" x="151"/>
        <item m="1" x="98"/>
        <item m="1" x="195"/>
        <item m="1" x="215"/>
        <item m="1" x="315"/>
        <item m="1" x="330"/>
        <item m="1" x="171"/>
        <item m="1" x="109"/>
        <item m="1" x="87"/>
        <item m="1" x="108"/>
        <item m="1" x="212"/>
        <item m="1" x="373"/>
        <item m="1" x="239"/>
        <item m="1" x="357"/>
        <item m="1" x="130"/>
        <item m="1" x="213"/>
        <item m="1" x="235"/>
        <item m="1" x="262"/>
        <item m="1" x="285"/>
        <item m="1" x="177"/>
        <item m="1" x="60"/>
        <item m="1" x="319"/>
        <item m="1" x="175"/>
        <item m="1" x="424"/>
        <item m="1" x="202"/>
        <item m="1" x="74"/>
        <item m="1" x="233"/>
        <item m="1" x="273"/>
        <item m="1" x="67"/>
        <item m="1" x="244"/>
        <item m="1" x="145"/>
        <item m="1" x="128"/>
        <item m="1" x="294"/>
        <item m="1" x="220"/>
        <item m="1" x="348"/>
        <item m="1" x="124"/>
        <item m="1" x="86"/>
        <item m="1" x="166"/>
        <item m="1" x="392"/>
        <item m="1" x="194"/>
        <item m="1" x="70"/>
        <item m="1" x="180"/>
        <item m="1" x="358"/>
        <item m="1" x="186"/>
        <item m="1" x="346"/>
        <item m="1" x="306"/>
        <item m="1" x="183"/>
        <item m="1" x="121"/>
        <item m="1" x="136"/>
        <item m="1" x="68"/>
        <item m="1" x="159"/>
        <item m="1" x="116"/>
        <item m="1" x="325"/>
        <item m="1" x="332"/>
        <item m="1" x="288"/>
        <item x="0"/>
        <item t="default"/>
      </items>
    </pivotField>
  </pivotFields>
  <rowFields count="1">
    <field x="0"/>
  </rowFields>
  <rowItems count="43">
    <i>
      <x v="19"/>
    </i>
    <i>
      <x v="23"/>
    </i>
    <i>
      <x v="38"/>
    </i>
    <i>
      <x v="41"/>
    </i>
    <i>
      <x v="45"/>
    </i>
    <i>
      <x v="50"/>
    </i>
    <i>
      <x v="55"/>
    </i>
    <i>
      <x v="57"/>
    </i>
    <i>
      <x v="59"/>
    </i>
    <i>
      <x v="60"/>
    </i>
    <i>
      <x v="62"/>
    </i>
    <i>
      <x v="68"/>
    </i>
    <i>
      <x v="72"/>
    </i>
    <i>
      <x v="77"/>
    </i>
    <i>
      <x v="78"/>
    </i>
    <i>
      <x v="83"/>
    </i>
    <i>
      <x v="86"/>
    </i>
    <i>
      <x v="87"/>
    </i>
    <i>
      <x v="90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8"/>
    </i>
    <i>
      <x v="110"/>
    </i>
    <i>
      <x v="112"/>
    </i>
    <i>
      <x v="113"/>
    </i>
    <i>
      <x v="114"/>
    </i>
    <i>
      <x v="115"/>
    </i>
    <i>
      <x v="116"/>
    </i>
    <i>
      <x v="117"/>
    </i>
    <i>
      <x v="170"/>
    </i>
    <i>
      <x v="171"/>
    </i>
    <i>
      <x v="177"/>
    </i>
    <i>
      <x v="178"/>
    </i>
    <i>
      <x v="181"/>
    </i>
    <i>
      <x v="184"/>
    </i>
    <i>
      <x v="185"/>
    </i>
    <i>
      <x v="20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dataReq2Res wo DATA" fld="0" subtotal="count" baseField="0" baseItem="0"/>
    <dataField name="CDF dataReq2Res wo DATA" fld="0" subtotal="count" baseField="0" baseItem="25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dataReq2Res wo DATA" fld="0" subtotal="count" showDataAs="percentOfTotal" baseField="0" baseItem="30" numFmtId="10"/>
  </dataFields>
  <chartFormats count="3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1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B4AAAD-57AF-4E4A-90C5-8EA85BCD7A52}" name="PivotTable1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5">
  <location ref="T1:W11" firstHeaderRow="0" firstDataRow="1" firstDataCol="1"/>
  <pivotFields count="1">
    <pivotField axis="axisRow" dataField="1" showAll="0" sortType="ascending">
      <items count="630">
        <item m="1" x="338"/>
        <item m="1" x="32"/>
        <item m="1" x="329"/>
        <item m="1" x="21"/>
        <item m="1" x="598"/>
        <item m="1" x="428"/>
        <item m="1" x="571"/>
        <item m="1" x="98"/>
        <item m="1" x="240"/>
        <item m="1" x="416"/>
        <item m="1" x="87"/>
        <item m="1" x="23"/>
        <item m="1" x="94"/>
        <item m="1" x="114"/>
        <item m="1" x="147"/>
        <item m="1" x="162"/>
        <item m="1" x="263"/>
        <item m="1" x="297"/>
        <item m="1" x="337"/>
        <item m="1" x="386"/>
        <item m="1" x="411"/>
        <item m="1" x="435"/>
        <item m="1" x="455"/>
        <item m="1" x="470"/>
        <item m="1" x="485"/>
        <item m="1" x="503"/>
        <item m="1" x="519"/>
        <item m="1" x="538"/>
        <item m="1" x="577"/>
        <item m="1" x="328"/>
        <item m="1" x="350"/>
        <item m="1" x="376"/>
        <item m="1" x="398"/>
        <item x="7"/>
        <item m="1" x="446"/>
        <item m="1" x="462"/>
        <item m="1" x="480"/>
        <item m="1" x="495"/>
        <item m="1" x="511"/>
        <item m="1" x="528"/>
        <item m="1" x="550"/>
        <item m="1" x="564"/>
        <item m="1" x="584"/>
        <item m="1" x="604"/>
        <item m="1" x="622"/>
        <item m="1" x="20"/>
        <item m="1" x="38"/>
        <item x="1"/>
        <item x="4"/>
        <item m="1" x="92"/>
        <item m="1" x="112"/>
        <item m="1" x="134"/>
        <item m="1" x="146"/>
        <item m="1" x="160"/>
        <item m="1" x="176"/>
        <item m="1" x="191"/>
        <item m="1" x="210"/>
        <item m="1" x="236"/>
        <item m="1" x="261"/>
        <item m="1" x="283"/>
        <item m="1" x="296"/>
        <item x="3"/>
        <item m="1" x="336"/>
        <item m="1" x="362"/>
        <item m="1" x="385"/>
        <item m="1" x="409"/>
        <item m="1" x="434"/>
        <item m="1" x="454"/>
        <item m="1" x="468"/>
        <item m="1" x="483"/>
        <item m="1" x="500"/>
        <item m="1" x="517"/>
        <item m="1" x="535"/>
        <item m="1" x="555"/>
        <item m="1" x="575"/>
        <item x="2"/>
        <item m="1" x="11"/>
        <item m="1" x="30"/>
        <item m="1" x="103"/>
        <item m="1" x="124"/>
        <item m="1" x="156"/>
        <item m="1" x="181"/>
        <item m="1" x="217"/>
        <item m="1" x="327"/>
        <item m="1" x="375"/>
        <item m="1" x="396"/>
        <item m="1" x="422"/>
        <item m="1" x="444"/>
        <item m="1" x="460"/>
        <item m="1" x="478"/>
        <item m="1" x="491"/>
        <item m="1" x="509"/>
        <item m="1" x="526"/>
        <item m="1" x="547"/>
        <item m="1" x="562"/>
        <item m="1" x="582"/>
        <item m="1" x="601"/>
        <item m="1" x="621"/>
        <item m="1" x="18"/>
        <item m="1" x="37"/>
        <item m="1" x="58"/>
        <item m="1" x="72"/>
        <item m="1" x="91"/>
        <item m="1" x="109"/>
        <item m="1" x="133"/>
        <item m="1" x="174"/>
        <item m="1" x="189"/>
        <item m="1" x="206"/>
        <item m="1" x="257"/>
        <item m="1" x="295"/>
        <item m="1" x="315"/>
        <item m="1" x="408"/>
        <item m="1" x="466"/>
        <item m="1" x="573"/>
        <item m="1" x="612"/>
        <item m="1" x="10"/>
        <item m="1" x="28"/>
        <item m="1" x="48"/>
        <item m="1" x="66"/>
        <item m="1" x="78"/>
        <item m="1" x="101"/>
        <item m="1" x="137"/>
        <item m="1" x="153"/>
        <item x="8"/>
        <item m="1" x="325"/>
        <item m="1" x="373"/>
        <item m="1" x="395"/>
        <item m="1" x="442"/>
        <item m="1" x="476"/>
        <item m="1" x="490"/>
        <item m="1" x="507"/>
        <item m="1" x="525"/>
        <item m="1" x="560"/>
        <item m="1" x="581"/>
        <item m="1" x="587"/>
        <item m="1" x="619"/>
        <item m="1" x="76"/>
        <item m="1" x="232"/>
        <item m="1" x="429"/>
        <item m="1" x="324"/>
        <item m="1" x="334"/>
        <item m="1" x="343"/>
        <item m="1" x="358"/>
        <item m="1" x="369"/>
        <item m="1" x="381"/>
        <item m="1" x="392"/>
        <item m="1" x="405"/>
        <item m="1" x="419"/>
        <item m="1" x="523"/>
        <item m="1" x="151"/>
        <item m="1" x="231"/>
        <item m="1" x="251"/>
        <item m="1" x="266"/>
        <item m="1" x="286"/>
        <item m="1" x="303"/>
        <item m="1" x="312"/>
        <item m="1" x="321"/>
        <item m="1" x="332"/>
        <item m="1" x="339"/>
        <item m="1" x="355"/>
        <item m="1" x="404"/>
        <item m="1" x="417"/>
        <item m="1" x="439"/>
        <item m="1" x="457"/>
        <item m="1" x="488"/>
        <item m="1" x="506"/>
        <item m="1" x="150"/>
        <item m="1" x="165"/>
        <item m="1" x="172"/>
        <item m="1" x="389"/>
        <item m="1" x="426"/>
        <item m="1" x="545"/>
        <item m="1" x="558"/>
        <item m="1" x="609"/>
        <item x="5"/>
        <item m="1" x="273"/>
        <item m="1" x="551"/>
        <item m="1" x="539"/>
        <item m="1" x="270"/>
        <item m="1" x="591"/>
        <item x="6"/>
        <item m="1" x="602"/>
        <item m="1" x="289"/>
        <item m="1" x="614"/>
        <item m="1" x="31"/>
        <item m="1" x="235"/>
        <item m="1" x="563"/>
        <item m="1" x="245"/>
        <item m="1" x="576"/>
        <item m="1" x="244"/>
        <item m="1" x="510"/>
        <item m="1" x="234"/>
        <item m="1" x="144"/>
        <item m="1" x="196"/>
        <item m="1" x="205"/>
        <item m="1" x="255"/>
        <item m="1" x="268"/>
        <item m="1" x="588"/>
        <item m="1" x="281"/>
        <item m="1" x="599"/>
        <item m="1" x="613"/>
        <item m="1" x="293"/>
        <item m="1" x="620"/>
        <item m="1" x="17"/>
        <item m="1" x="326"/>
        <item m="1" x="29"/>
        <item m="1" x="335"/>
        <item m="1" x="36"/>
        <item m="1" x="346"/>
        <item m="1" x="49"/>
        <item m="1" x="67"/>
        <item m="1" x="79"/>
        <item m="1" x="121"/>
        <item m="1" x="131"/>
        <item m="1" x="280"/>
        <item m="1" x="46"/>
        <item m="1" x="359"/>
        <item m="1" x="65"/>
        <item m="1" x="431"/>
        <item m="1" x="143"/>
        <item m="1" x="254"/>
        <item m="1" x="35"/>
        <item m="1" x="372"/>
        <item m="1" x="394"/>
        <item m="1" x="407"/>
        <item m="1" x="100"/>
        <item m="1" x="482"/>
        <item m="1" x="597"/>
        <item m="1" x="135"/>
        <item m="1" x="288"/>
        <item m="1" x="463"/>
        <item m="1" x="610"/>
        <item m="1" x="141"/>
        <item m="1" x="292"/>
        <item m="1" x="314"/>
        <item m="1" x="345"/>
        <item m="1" x="370"/>
        <item m="1" x="63"/>
        <item m="1" x="566"/>
        <item m="1" x="298"/>
        <item m="1" x="412"/>
        <item m="1" x="95"/>
        <item m="1" x="308"/>
        <item m="1" x="39"/>
        <item m="1" x="363"/>
        <item m="1" x="342"/>
        <item m="1" x="223"/>
        <item m="1" x="119"/>
        <item m="1" x="474"/>
        <item m="1" x="22"/>
        <item m="1" x="553"/>
        <item m="1" x="126"/>
        <item m="1" x="140"/>
        <item m="1" x="15"/>
        <item m="1" x="496"/>
        <item m="1" x="26"/>
        <item m="1" x="177"/>
        <item m="1" x="340"/>
        <item m="1" x="44"/>
        <item m="1" x="184"/>
        <item m="1" x="356"/>
        <item m="1" x="53"/>
        <item m="1" x="367"/>
        <item m="1" x="61"/>
        <item m="1" x="540"/>
        <item m="1" x="70"/>
        <item m="1" x="212"/>
        <item m="1" x="391"/>
        <item m="1" x="74"/>
        <item m="1" x="221"/>
        <item m="1" x="565"/>
        <item m="1" x="592"/>
        <item m="1" x="113"/>
        <item m="1" x="513"/>
        <item m="1" x="219"/>
        <item m="1" x="410"/>
        <item m="1" x="93"/>
        <item m="1" x="182"/>
        <item m="1" x="532"/>
        <item m="1" x="229"/>
        <item m="1" x="190"/>
        <item m="1" x="534"/>
        <item m="1" x="548"/>
        <item m="1" x="401"/>
        <item m="1" x="85"/>
        <item m="1" x="127"/>
        <item m="1" x="471"/>
        <item m="1" x="164"/>
        <item m="1" x="498"/>
        <item m="1" x="383"/>
        <item m="1" x="110"/>
        <item m="1" x="492"/>
        <item m="1" x="197"/>
        <item m="1" x="415"/>
        <item m="1" x="243"/>
        <item m="1" x="425"/>
        <item m="1" x="259"/>
        <item m="1" x="305"/>
        <item m="1" x="349"/>
        <item m="1" x="215"/>
        <item m="1" x="228"/>
        <item m="1" x="569"/>
        <item m="1" x="433"/>
        <item m="1" x="414"/>
        <item m="1" x="589"/>
        <item m="1" x="163"/>
        <item m="1" x="171"/>
        <item m="1" x="348"/>
        <item m="1" x="57"/>
        <item m="1" x="531"/>
        <item m="1" x="543"/>
        <item m="1" x="247"/>
        <item m="1" x="122"/>
        <item m="1" x="274"/>
        <item m="1" x="83"/>
        <item m="1" x="294"/>
        <item m="1" x="170"/>
        <item m="1" x="360"/>
        <item m="1" x="227"/>
        <item m="1" x="264"/>
        <item m="1" x="167"/>
        <item m="1" x="73"/>
        <item m="1" x="202"/>
        <item m="1" x="77"/>
        <item m="1" x="606"/>
        <item m="1" x="69"/>
        <item m="1" x="572"/>
        <item m="1" x="475"/>
        <item m="1" x="603"/>
        <item m="1" x="546"/>
        <item m="1" x="487"/>
        <item m="1" x="253"/>
        <item m="1" x="230"/>
        <item m="1" x="208"/>
        <item m="1" x="148"/>
        <item m="1" x="304"/>
        <item m="1" x="81"/>
        <item m="1" x="313"/>
        <item m="1" x="250"/>
        <item m="1" x="450"/>
        <item m="1" x="465"/>
        <item m="1" x="252"/>
        <item m="1" x="248"/>
        <item m="1" x="256"/>
        <item m="1" x="183"/>
        <item m="1" x="594"/>
        <item m="1" x="220"/>
        <item m="1" x="188"/>
        <item m="1" x="12"/>
        <item m="1" x="277"/>
        <item m="1" x="451"/>
        <item m="1" x="464"/>
        <item m="1" x="194"/>
        <item m="1" x="628"/>
        <item m="1" x="125"/>
        <item m="1" x="276"/>
        <item m="1" x="486"/>
        <item m="1" x="521"/>
        <item m="1" x="596"/>
        <item m="1" x="16"/>
        <item m="1" x="55"/>
        <item m="1" x="90"/>
        <item m="1" x="161"/>
        <item m="1" x="193"/>
        <item m="1" x="239"/>
        <item m="1" x="285"/>
        <item m="1" x="322"/>
        <item m="1" x="371"/>
        <item m="1" x="421"/>
        <item m="1" x="461"/>
        <item m="1" x="497"/>
        <item m="1" x="530"/>
        <item m="1" x="568"/>
        <item m="1" x="608"/>
        <item m="1" x="27"/>
        <item m="1" x="64"/>
        <item m="1" x="102"/>
        <item m="1" x="139"/>
        <item m="1" x="169"/>
        <item m="1" x="201"/>
        <item m="1" x="249"/>
        <item m="1" x="291"/>
        <item m="1" x="333"/>
        <item m="1" x="382"/>
        <item m="1" x="432"/>
        <item m="1" x="469"/>
        <item m="1" x="504"/>
        <item m="1" x="542"/>
        <item m="1" x="580"/>
        <item m="1" x="618"/>
        <item m="1" x="34"/>
        <item m="1" x="71"/>
        <item m="1" x="107"/>
        <item m="1" x="145"/>
        <item m="1" x="178"/>
        <item m="1" x="214"/>
        <item m="1" x="265"/>
        <item m="1" x="302"/>
        <item m="1" x="341"/>
        <item m="1" x="393"/>
        <item m="1" x="443"/>
        <item m="1" x="479"/>
        <item m="1" x="512"/>
        <item m="1" x="552"/>
        <item m="1" x="585"/>
        <item m="1" x="627"/>
        <item m="1" x="45"/>
        <item m="1" x="75"/>
        <item m="1" x="123"/>
        <item m="1" x="157"/>
        <item m="1" x="185"/>
        <item m="1" x="224"/>
        <item m="1" x="275"/>
        <item m="1" x="311"/>
        <item m="1" x="357"/>
        <item m="1" x="406"/>
        <item m="1" x="453"/>
        <item m="1" x="484"/>
        <item m="1" x="520"/>
        <item m="1" x="557"/>
        <item m="1" x="595"/>
        <item m="1" x="14"/>
        <item m="1" x="54"/>
        <item m="1" x="88"/>
        <item m="1" x="132"/>
        <item m="1" x="159"/>
        <item m="1" x="192"/>
        <item m="1" x="238"/>
        <item m="1" x="320"/>
        <item m="1" x="368"/>
        <item m="1" x="420"/>
        <item m="1" x="494"/>
        <item m="1" x="529"/>
        <item m="1" x="567"/>
        <item m="1" x="607"/>
        <item m="1" x="25"/>
        <item m="1" x="99"/>
        <item m="1" x="138"/>
        <item m="1" x="168"/>
        <item m="1" x="200"/>
        <item m="1" x="246"/>
        <item m="1" x="331"/>
        <item m="1" x="380"/>
        <item m="1" x="430"/>
        <item m="1" x="467"/>
        <item m="1" x="501"/>
        <item m="1" x="541"/>
        <item m="1" x="579"/>
        <item m="1" x="617"/>
        <item m="1" x="33"/>
        <item m="1" x="106"/>
        <item m="1" x="175"/>
        <item m="1" x="213"/>
        <item m="1" x="300"/>
        <item m="1" x="441"/>
        <item m="1" x="477"/>
        <item m="1" x="625"/>
        <item m="1" x="120"/>
        <item m="1" x="155"/>
        <item m="1" x="222"/>
        <item m="1" x="310"/>
        <item m="1" x="354"/>
        <item m="1" x="518"/>
        <item m="1" x="52"/>
        <item m="1" x="130"/>
        <item m="1" x="319"/>
        <item m="1" x="418"/>
        <item m="1" x="459"/>
        <item m="1" x="527"/>
        <item m="1" x="605"/>
        <item m="1" x="24"/>
        <item m="1" x="60"/>
        <item m="1" x="97"/>
        <item m="1" x="136"/>
        <item m="1" x="378"/>
        <item m="1" x="427"/>
        <item m="1" x="499"/>
        <item m="1" x="536"/>
        <item m="1" x="578"/>
        <item m="1" x="615"/>
        <item m="1" x="104"/>
        <item m="1" x="142"/>
        <item m="1" x="173"/>
        <item m="1" x="209"/>
        <item m="1" x="262"/>
        <item m="1" x="299"/>
        <item m="1" x="440"/>
        <item m="1" x="508"/>
        <item m="1" x="549"/>
        <item m="1" x="623"/>
        <item m="1" x="43"/>
        <item m="1" x="118"/>
        <item m="1" x="152"/>
        <item m="1" x="180"/>
        <item m="1" x="218"/>
        <item m="1" x="272"/>
        <item m="1" x="309"/>
        <item m="1" x="353"/>
        <item m="1" x="402"/>
        <item m="1" x="449"/>
        <item m="1" x="481"/>
        <item m="1" x="516"/>
        <item m="1" x="556"/>
        <item m="1" x="13"/>
        <item m="1" x="86"/>
        <item m="1" x="129"/>
        <item m="1" x="158"/>
        <item m="1" x="284"/>
        <item m="1" x="365"/>
        <item m="1" x="458"/>
        <item m="1" x="489"/>
        <item m="1" x="290"/>
        <item m="1" x="330"/>
        <item m="1" x="533"/>
        <item m="1" x="260"/>
        <item m="1" x="388"/>
        <item m="1" x="436"/>
        <item m="1" x="473"/>
        <item m="1" x="583"/>
        <item m="1" x="40"/>
        <item m="1" x="116"/>
        <item m="1" x="179"/>
        <item m="1" x="216"/>
        <item m="1" x="269"/>
        <item m="1" x="307"/>
        <item m="1" x="352"/>
        <item m="1" x="400"/>
        <item m="1" x="448"/>
        <item m="1" x="514"/>
        <item m="1" x="590"/>
        <item m="1" x="50"/>
        <item m="1" x="84"/>
        <item m="1" x="128"/>
        <item m="1" x="187"/>
        <item m="1" x="282"/>
        <item m="1" x="318"/>
        <item m="1" x="364"/>
        <item m="1" x="524"/>
        <item m="1" x="561"/>
        <item m="1" x="166"/>
        <item m="1" x="242"/>
        <item m="1" x="387"/>
        <item m="1" x="472"/>
        <item m="1" x="115"/>
        <item m="1" x="149"/>
        <item m="1" x="351"/>
        <item m="1" x="316"/>
        <item m="1" x="413"/>
        <item m="1" x="600"/>
        <item m="1" x="96"/>
        <item m="1" x="204"/>
        <item m="1" x="447"/>
        <item m="1" x="279"/>
        <item m="1" x="361"/>
        <item m="1" x="287"/>
        <item m="1" x="570"/>
        <item m="1" x="384"/>
        <item m="1" x="347"/>
        <item m="1" x="278"/>
        <item m="1" x="111"/>
        <item m="1" x="80"/>
        <item m="1" x="537"/>
        <item m="1" x="51"/>
        <item m="1" x="237"/>
        <item m="1" x="438"/>
        <item m="1" x="377"/>
        <item m="1" x="82"/>
        <item m="1" x="233"/>
        <item m="1" x="611"/>
        <item m="1" x="544"/>
        <item m="1" x="397"/>
        <item m="1" x="47"/>
        <item m="1" x="56"/>
        <item m="1" x="374"/>
        <item m="1" x="423"/>
        <item m="1" x="344"/>
        <item m="1" x="445"/>
        <item m="1" x="226"/>
        <item m="1" x="89"/>
        <item m="1" x="626"/>
        <item m="1" x="493"/>
        <item m="1" x="390"/>
        <item m="1" x="271"/>
        <item m="1" x="456"/>
        <item m="1" x="195"/>
        <item m="1" x="301"/>
        <item m="1" x="105"/>
        <item m="1" x="211"/>
        <item m="1" x="624"/>
        <item m="1" x="59"/>
        <item m="1" x="258"/>
        <item m="1" x="203"/>
        <item m="1" x="323"/>
        <item m="1" x="108"/>
        <item m="1" x="62"/>
        <item m="1" x="593"/>
        <item m="1" x="267"/>
        <item m="1" x="42"/>
        <item m="1" x="379"/>
        <item m="1" x="437"/>
        <item m="1" x="117"/>
        <item m="1" x="574"/>
        <item m="1" x="399"/>
        <item m="1" x="68"/>
        <item m="1" x="586"/>
        <item m="1" x="502"/>
        <item m="1" x="452"/>
        <item m="1" x="207"/>
        <item m="1" x="225"/>
        <item m="1" x="154"/>
        <item m="1" x="515"/>
        <item m="1" x="554"/>
        <item m="1" x="41"/>
        <item m="1" x="317"/>
        <item m="1" x="505"/>
        <item m="1" x="522"/>
        <item m="1" x="559"/>
        <item m="1" x="19"/>
        <item m="1" x="241"/>
        <item m="1" x="306"/>
        <item m="1" x="424"/>
        <item m="1" x="366"/>
        <item m="1" x="198"/>
        <item m="1" x="403"/>
        <item m="1" x="199"/>
        <item m="1" x="616"/>
        <item m="1" x="186"/>
        <item x="0"/>
        <item x="9"/>
        <item t="default"/>
      </items>
    </pivotField>
  </pivotFields>
  <rowFields count="1">
    <field x="0"/>
  </rowFields>
  <rowItems count="10">
    <i>
      <x v="33"/>
    </i>
    <i>
      <x v="47"/>
    </i>
    <i>
      <x v="48"/>
    </i>
    <i>
      <x v="61"/>
    </i>
    <i>
      <x v="75"/>
    </i>
    <i>
      <x v="123"/>
    </i>
    <i>
      <x v="174"/>
    </i>
    <i>
      <x v="180"/>
    </i>
    <i>
      <x v="62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dataReq2Res DATA" fld="0" subtotal="count" baseField="0" baseItem="0"/>
    <dataField name="CDF dataReq2Res DATA" fld="0" subtotal="count" baseField="0" baseItem="11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dataReq2Res DATA" fld="0" subtotal="count" showDataAs="percentOfTotal" baseField="0" baseItem="18" numFmtId="10"/>
  </dataFields>
  <chartFormats count="3"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1" stringValue1="EMPTY">
      <autoFilter ref="A1">
        <filterColumn colId="0">
          <customFilters>
            <customFilter operator="notEqual" val="*EMPT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F2962F-542E-4ADD-A366-B05216C3B8DE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J1:M15" firstHeaderRow="0" firstDataRow="1" firstDataCol="1"/>
  <pivotFields count="1">
    <pivotField axis="axisRow" dataField="1" showAll="0" sortType="ascending">
      <items count="39">
        <item x="7"/>
        <item m="1" x="23"/>
        <item x="4"/>
        <item x="11"/>
        <item x="0"/>
        <item m="1" x="27"/>
        <item m="1" x="28"/>
        <item x="5"/>
        <item x="1"/>
        <item x="6"/>
        <item m="1" x="13"/>
        <item x="2"/>
        <item x="3"/>
        <item x="10"/>
        <item x="8"/>
        <item m="1" x="22"/>
        <item x="9"/>
        <item m="1" x="25"/>
        <item m="1" x="18"/>
        <item m="1" x="36"/>
        <item m="1" x="26"/>
        <item m="1" x="21"/>
        <item m="1" x="14"/>
        <item m="1" x="24"/>
        <item m="1" x="30"/>
        <item m="1" x="15"/>
        <item m="1" x="16"/>
        <item m="1" x="19"/>
        <item m="1" x="17"/>
        <item m="1" x="33"/>
        <item m="1" x="32"/>
        <item m="1" x="34"/>
        <item m="1" x="31"/>
        <item m="1" x="35"/>
        <item m="1" x="29"/>
        <item m="1" x="20"/>
        <item m="1" x="37"/>
        <item x="12"/>
        <item t="default"/>
      </items>
    </pivotField>
  </pivotFields>
  <rowFields count="1">
    <field x="0"/>
  </rowFields>
  <rowItems count="14">
    <i>
      <x/>
    </i>
    <i>
      <x v="2"/>
    </i>
    <i>
      <x v="3"/>
    </i>
    <i>
      <x v="4"/>
    </i>
    <i>
      <x v="7"/>
    </i>
    <i>
      <x v="8"/>
    </i>
    <i>
      <x v="9"/>
    </i>
    <i>
      <x v="11"/>
    </i>
    <i>
      <x v="12"/>
    </i>
    <i>
      <x v="13"/>
    </i>
    <i>
      <x v="14"/>
    </i>
    <i>
      <x v="16"/>
    </i>
    <i>
      <x v="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duration" fld="0" subtotal="count" baseField="0" baseItem="0"/>
    <dataField name="CDF duration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PDF duration" fld="0" subtotal="count" showDataAs="percentOfTotal" baseField="0" baseItem="0" numFmtId="10"/>
  </dataFields>
  <chartFormats count="9">
    <chartFormat chart="1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8540B31F-164C-4E61-890D-DF442D9B7BDE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BYTENUM" tableColumnId="1"/>
      <queryTableField id="2" name="FRT_DEC" tableColumnId="2"/>
      <queryTableField id="3" name="FRT_HEX" tableColumnId="3"/>
      <queryTableField id="4" name="[TRACECODE]:" tableColumnId="4"/>
      <queryTableField id="5" name="TRACE INFO" tableColumnId="5"/>
      <queryTableField id="6" dataBound="0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007E66D1-D8D6-415F-8537-1252ABCE25F9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BYTENUM" tableColumnId="1"/>
      <queryTableField id="2" name="FRT_DEC" tableColumnId="2"/>
      <queryTableField id="3" name="FRT_HEX" tableColumnId="3"/>
      <queryTableField id="4" name="[TRACECODE]:" tableColumnId="4"/>
      <queryTableField id="5" name="TRACE INFO" tableColumnId="5"/>
      <queryTableField id="6" dataBound="0" tableColumnId="6"/>
      <queryTableField id="7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B0CC9EF5-2C79-4458-897F-1A09A4D73E2A}" autoFormatId="16" applyNumberFormats="0" applyBorderFormats="0" applyFontFormats="0" applyPatternFormats="0" applyAlignmentFormats="0" applyWidthHeightFormats="0">
  <queryTableRefresh nextId="29" unboundColumnsRight="19">
    <queryTableFields count="25">
      <queryTableField id="1" name="BYTENUM" tableColumnId="1"/>
      <queryTableField id="2" name="FRT_DEC" tableColumnId="2"/>
      <queryTableField id="3" name="FRT_HEX" tableColumnId="3"/>
      <queryTableField id="8" name="[TRACECODE]:.1" tableColumnId="8"/>
      <queryTableField id="9" name="[TRACECODE]:.2" tableColumnId="9"/>
      <queryTableField id="5" name="TRACE INFO" tableColumnId="5"/>
      <queryTableField id="6" dataBound="0" tableColumnId="6"/>
      <queryTableField id="7" dataBound="0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  <queryTableField id="17" dataBound="0" tableColumnId="15"/>
      <queryTableField id="16" dataBound="0" tableColumnId="14"/>
      <queryTableField id="18" dataBound="0" tableColumnId="16"/>
      <queryTableField id="19" dataBound="0" tableColumnId="17"/>
      <queryTableField id="20" dataBound="0" tableColumnId="18"/>
      <queryTableField id="21" dataBound="0" tableColumnId="19"/>
      <queryTableField id="22" dataBound="0" tableColumnId="20"/>
      <queryTableField id="23" dataBound="0" tableColumnId="21"/>
      <queryTableField id="24" dataBound="0" tableColumnId="22"/>
      <queryTableField id="25" dataBound="0" tableColumnId="23"/>
      <queryTableField id="27" dataBound="0" tableColumnId="25"/>
      <queryTableField id="26" dataBound="0" tableColumnId="24"/>
      <queryTableField id="28" dataBound="0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5" xr16:uid="{BC9B05EA-1997-4285-BD1F-1EF518768A53}" autoFormatId="16" applyNumberFormats="0" applyBorderFormats="0" applyFontFormats="0" applyPatternFormats="0" applyAlignmentFormats="0" applyWidthHeightFormats="0">
  <queryTableRefresh nextId="12" unboundColumnsRight="6">
    <queryTableFields count="11">
      <queryTableField id="1" name="BYTENUM" tableColumnId="1"/>
      <queryTableField id="2" name="FRT_DEC" tableColumnId="2"/>
      <queryTableField id="3" name="FRT_HEX" tableColumnId="3"/>
      <queryTableField id="4" name="[TRACECODE]:" tableColumnId="4"/>
      <queryTableField id="5" name="TRACE INFO" tableColumnId="5"/>
      <queryTableField id="6" dataBound="0" tableColumnId="6"/>
      <queryTableField id="7" dataBound="0" tableColumnId="7"/>
      <queryTableField id="9" dataBound="0" tableColumnId="9"/>
      <queryTableField id="8" dataBound="0" tableColumnId="8"/>
      <queryTableField id="10" dataBound="0" tableColumnId="10"/>
      <queryTableField id="11" dataBound="0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829F5FF-2913-4411-BADA-11EC33934691}" autoFormatId="16" applyNumberFormats="0" applyBorderFormats="0" applyFontFormats="0" applyPatternFormats="0" applyAlignmentFormats="0" applyWidthHeightFormats="0">
  <queryTableRefresh nextId="12">
    <queryTableFields count="7">
      <queryTableField id="1" name="BYTENUM" tableColumnId="1"/>
      <queryTableField id="2" name="FRT_DEC" tableColumnId="2"/>
      <queryTableField id="3" name="FRT_HEX" tableColumnId="3"/>
      <queryTableField id="7" name="TRACECODEdec" tableColumnId="7"/>
      <queryTableField id="8" name="TRACECODEhex" tableColumnId="8"/>
      <queryTableField id="6" name="TRACE INFO" tableColumnId="6"/>
      <queryTableField id="9" name="dur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E6EECA-3835-4A66-BA0B-B098E95D3C03}" name="decoded" displayName="decoded" ref="A1:G4358" tableType="queryTable" totalsRowShown="0" headerRowDxfId="91" dataDxfId="90">
  <autoFilter ref="A1:G4358" xr:uid="{E7A34A14-14A7-427A-9689-957DF21D3C84}"/>
  <tableColumns count="7">
    <tableColumn id="1" xr3:uid="{9343A48F-A10A-4901-BD0C-9D03B5B315E7}" uniqueName="1" name="BYTENUM" queryTableFieldId="1" dataDxfId="89"/>
    <tableColumn id="2" xr3:uid="{63330328-6A94-4BF3-BA40-45C677BF2232}" uniqueName="2" name="FRT_DEC" queryTableFieldId="2" dataDxfId="88"/>
    <tableColumn id="3" xr3:uid="{0B5999F9-1C94-4F15-9EE7-BE36CD61E03E}" uniqueName="3" name="FRT_HEX" queryTableFieldId="3" dataDxfId="87"/>
    <tableColumn id="4" xr3:uid="{26A027F0-63F1-47A8-9C95-8EB9D3CBF712}" uniqueName="4" name="[TRACECODE]:" queryTableFieldId="4" dataDxfId="86"/>
    <tableColumn id="5" xr3:uid="{C8A6E401-F48B-487D-9743-E3E1D63C0D72}" uniqueName="5" name="TRACE INFO" queryTableFieldId="5" dataDxfId="85"/>
    <tableColumn id="6" xr3:uid="{744CF633-B5F3-458A-B563-6D6D552A3F2F}" uniqueName="6" name="diff" queryTableFieldId="6" dataDxfId="84">
      <calculatedColumnFormula>decoded[[#This Row],[FRT_DEC]]-B1</calculatedColumnFormula>
    </tableColumn>
    <tableColumn id="7" xr3:uid="{C05A859A-63FA-4F5A-8C35-6E65A6D7F23F}" uniqueName="7" name="clid" queryTableFieldId="7" dataDxfId="83">
      <calculatedColumnFormula>IF(LEFT(decoded[[#This Row],[TRACE INFO]],6)="CL_NEW",TRIM(MID(SUBSTITUTE(decoded[[#This Row],[TRACE INFO]]," ",REPT(" ",LEN(decoded[[#This Row],[TRACE INFO]]))), (4-1)*LEN(decoded[[#This Row],[TRACE INFO]])+1, LEN(decoded[[#This Row],[TRACE INFO]]))),G1)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8AFCF1-153D-455A-9E69-C167C6AD14B0}" name="decoded__2" displayName="decoded__2" ref="A1:G882" tableType="queryTable" totalsRowShown="0" headerRowDxfId="46">
  <autoFilter ref="A1:G882" xr:uid="{221CD2AE-775E-4701-A233-61FF0C3B8E02}"/>
  <tableColumns count="7">
    <tableColumn id="1" xr3:uid="{61F8BF67-5B35-470B-BC1D-74D673E04037}" uniqueName="1" name="BYTENUM" queryTableFieldId="1" dataDxfId="45"/>
    <tableColumn id="2" xr3:uid="{479D6529-A981-40EA-BFF8-62540C06756E}" uniqueName="2" name="FRT_DEC" queryTableFieldId="2" dataDxfId="44"/>
    <tableColumn id="3" xr3:uid="{1726830C-C912-40CA-8276-046BAE16DA93}" uniqueName="3" name="FRT_HEX" queryTableFieldId="3" dataDxfId="43"/>
    <tableColumn id="4" xr3:uid="{A6333A3B-B741-4EC0-ABB5-CB2AD9FEBE4A}" uniqueName="4" name="[TRACECODE]:" queryTableFieldId="4" dataDxfId="42"/>
    <tableColumn id="5" xr3:uid="{7638D61F-6D3A-45E9-AD1A-2788FCC55B71}" uniqueName="5" name="TRACE INFO" queryTableFieldId="5" dataDxfId="41"/>
    <tableColumn id="6" xr3:uid="{A7E3BEE7-57DE-412D-94E3-8561DF1D78EA}" uniqueName="6" name="DIFF" queryTableFieldId="6" dataDxfId="40">
      <calculatedColumnFormula>decoded__2[[#This Row],[FRT_DEC]]-B1</calculatedColumnFormula>
    </tableColumn>
    <tableColumn id="7" xr3:uid="{6D994FCA-5EB0-4AF7-8B9B-D699A256681E}" uniqueName="7" name="clid" queryTableFieldId="7" dataDxfId="39">
      <calculatedColumnFormula>IF(LEFT(decoded__2[[#This Row],[TRACE INFO]],6)="CL_NEW",TRIM(MID(SUBSTITUTE(decoded__2[[#This Row],[TRACE INFO]]," ",REPT(" ",LEN(decoded__2[[#This Row],[TRACE INFO]]))), (4-1)*LEN(decoded__2[[#This Row],[TRACE INFO]])+1, LEN(decoded__2[[#This Row],[TRACE INFO]]))),G1)</calculatedColumnFormula>
    </tableColumn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15129-B5C7-434C-B6F7-C5A2192D4749}" name="timingTable" displayName="timingTable" ref="A4:Y509" tableType="queryTable" totalsRowShown="0">
  <autoFilter ref="A4:Y509" xr:uid="{15E8C9CF-884C-4691-A59A-1E3C87ABBE06}"/>
  <tableColumns count="25">
    <tableColumn id="1" xr3:uid="{A9EF053F-F023-4888-9CAE-EF68060F2520}" uniqueName="1" name="BYTENUM" queryTableFieldId="1" dataDxfId="37"/>
    <tableColumn id="2" xr3:uid="{AE4E94B4-84D2-4DDD-B24B-A88317121619}" uniqueName="2" name="FRT_DEC" queryTableFieldId="2"/>
    <tableColumn id="3" xr3:uid="{7911B432-32C4-47B6-8F8B-A8C5EB679F81}" uniqueName="3" name="FRT_HEX" queryTableFieldId="3" dataDxfId="36"/>
    <tableColumn id="8" xr3:uid="{131A3750-09EC-4B56-B3B2-71EB2917EE9D}" uniqueName="8" name="[TRACECODE]:.1" queryTableFieldId="8"/>
    <tableColumn id="9" xr3:uid="{91DE73A8-32F4-4118-AA19-F5D44C2AA07D}" uniqueName="9" name="[TRACECODE]:.2" queryTableFieldId="9" dataDxfId="35"/>
    <tableColumn id="5" xr3:uid="{7652D48C-B861-4F70-8555-4AA903A90760}" uniqueName="5" name="TRACE INFO" queryTableFieldId="5" dataDxfId="34"/>
    <tableColumn id="6" xr3:uid="{0AF06080-9C7C-442B-B708-526DB4F3631B}" uniqueName="6" name="diff" queryTableFieldId="6" dataDxfId="33">
      <calculatedColumnFormula>timingTable[[#This Row],[FRT_DEC]]-B4</calculatedColumnFormula>
    </tableColumn>
    <tableColumn id="7" xr3:uid="{D35A72D6-2C68-4BC2-8A5E-F38F89301704}" uniqueName="7" name="cl id" queryTableFieldId="7" dataDxfId="32">
      <calculatedColumnFormula>IF(timingTable[[#This Row],['[TRACECODE']:.1]]=131,TRIM(MID(SUBSTITUTE(timingTable[[#This Row],[TRACE INFO]]," ",REPT(" ",LEN(timingTable[[#This Row],[TRACE INFO]]))), (4-1)*LEN(timingTable[[#This Row],[TRACE INFO]])+1, LEN(timingTable[[#This Row],[TRACE INFO]]))),H4)</calculatedColumnFormula>
    </tableColumn>
    <tableColumn id="10" xr3:uid="{39307B61-4EB8-454A-A7BA-1EBF9E03BE5E}" uniqueName="10" name="FRT32_val" queryTableFieldId="12" dataDxfId="31">
      <calculatedColumnFormula>IF(timingTable[[#This Row],['[TRACECODE']:.1]]=151,HEX2DEC(LEFT(RIGHT(timingTable[[#This Row],[TRACE INFO]],9),8)),IF(timingTable[[#This Row],['[TRACECODE']:.1]]=6,HEX2DEC(RIGHT(timingTable[[#This Row],[TRACE INFO]],8))))</calculatedColumnFormula>
    </tableColumn>
    <tableColumn id="11" xr3:uid="{C0DA5DBC-36C5-4DC9-9933-8A336246A486}" uniqueName="11" name="FRT32_trace" queryTableFieldId="13" dataDxfId="30">
      <calculatedColumnFormula>HEX2DEC(RIGHT(timingTable[[#This Row],[FRT_HEX]],MIN(LEN(timingTable[[#This Row],[FRT_HEX]])-2,8)))</calculatedColumnFormula>
    </tableColumn>
    <tableColumn id="12" xr3:uid="{44DA4475-E1AD-49F9-9ED7-A629759E259B}" uniqueName="12" name="afterTxCol" queryTableFieldId="14" dataDxfId="29">
      <calculatedColumnFormula>IF(timingTable[[#This Row],['[TRACECODE']:.1]]=140,"afterTx","")</calculatedColumnFormula>
    </tableColumn>
    <tableColumn id="13" xr3:uid="{DAABD16F-257D-494C-99B9-E9D9E025777A}" uniqueName="13" name="beforeTx" queryTableFieldId="15" dataDxfId="28">
      <calculatedColumnFormula>IF(AND(H6=H5,K6="afterTx"),"beforeTx","")</calculatedColumnFormula>
    </tableColumn>
    <tableColumn id="15" xr3:uid="{F41C250C-B5D7-46AA-80AE-42E1027B270C}" uniqueName="15" name="dccol" queryTableFieldId="17" dataDxfId="27">
      <calculatedColumnFormula>IF(AND(H5=H4,K4="afterTx",timingTable[[#This Row],['[TRACECODE']:.1]]=6),"dc","")</calculatedColumnFormula>
    </tableColumn>
    <tableColumn id="14" xr3:uid="{50EDA8FB-55C6-4414-AC78-7E0EABBA8CD7}" uniqueName="14" name="txEnd" queryTableFieldId="16" dataDxfId="26">
      <calculatedColumnFormula>IF(AND(H5=H3,M3="dc"),"txEnd","")</calculatedColumnFormula>
    </tableColumn>
    <tableColumn id="16" xr3:uid="{337B36AA-6CF7-4757-B6C5-342A732A9B5E}" uniqueName="16" name="afterRxCol" queryTableFieldId="18" dataDxfId="25">
      <calculatedColumnFormula>IF(timingTable[[#This Row],['[TRACECODE']:.1]]=141,"afterRx","")</calculatedColumnFormula>
    </tableColumn>
    <tableColumn id="17" xr3:uid="{73AEDE9A-0492-4237-A89C-1EE0E68E4887}" uniqueName="17" name="beforeRx" queryTableFieldId="19" dataDxfId="24">
      <calculatedColumnFormula>IF(AND(H5=H6,O6="afterRx"),"beforeRx","")</calculatedColumnFormula>
    </tableColumn>
    <tableColumn id="18" xr3:uid="{29726E72-97CD-4FD0-9B8B-981EBDCAAFE9}" uniqueName="18" name="rxEnd" queryTableFieldId="20" dataDxfId="23">
      <calculatedColumnFormula>IF(AND(H5=H4,O4="afterRx"),"rxEnd","")</calculatedColumnFormula>
    </tableColumn>
    <tableColumn id="19" xr3:uid="{FFE7DEBC-28C7-49D1-B6D7-B5F272B5F733}" uniqueName="19" name="txPHR - target" queryTableFieldId="21" dataDxfId="22">
      <calculatedColumnFormula>IF(AND(H7=H5,M7="dc",L5="beforeTx"),I7-I5,"EMPTY")</calculatedColumnFormula>
    </tableColumn>
    <tableColumn id="20" xr3:uid="{8D953732-31ED-421B-8883-5A7992C4FE40}" uniqueName="20" name="txEnd to rxStart" queryTableFieldId="22" dataDxfId="21">
      <calculatedColumnFormula>IF(AND(N5="txEnd",P6="beforeRx",O7="afterRx"),J6-I5,"EMPTY")</calculatedColumnFormula>
    </tableColumn>
    <tableColumn id="21" xr3:uid="{F8337298-0230-4308-AE4B-5D33CD0679B9}" uniqueName="21" name="rxEnd to targetTime" queryTableFieldId="23" dataDxfId="20">
      <calculatedColumnFormula>IF(AND(L6="beforeTx",Q5="rxEnd",H6=H5),I6-I5,"EMPTY")</calculatedColumnFormula>
    </tableColumn>
    <tableColumn id="22" xr3:uid="{4370D172-8789-409D-8C44-C1F2416F8080}" uniqueName="22" name="rxEnd to txTime" queryTableFieldId="24" dataDxfId="19">
      <calculatedColumnFormula>IF(AND(Q5="rxEnd",M8="dc",H5=H8),I8-I5,"EMPTY")</calculatedColumnFormula>
    </tableColumn>
    <tableColumn id="23" xr3:uid="{E4032075-49EE-4E95-A453-7F13BCC3EA0C}" uniqueName="23" name="txCall to targetTime" queryTableFieldId="25" dataDxfId="18">
      <calculatedColumnFormula>IF(L5="beforeTx",timingTable[[#This Row],[FRT32_val]]-timingTable[[#This Row],[FRT32_trace]],"EMPTY")</calculatedColumnFormula>
    </tableColumn>
    <tableColumn id="25" xr3:uid="{2E7912CC-3986-4AEB-8D1E-5E8995EA70FC}" uniqueName="25" name="txCall to afterTx" queryTableFieldId="27" dataDxfId="17">
      <calculatedColumnFormula>IF(AND(timingTable[[#This Row],[beforeTx]]="beforeTx",K6="afterTx"),J6-timingTable[[#This Row],[FRT32_trace]],"EMPTY")</calculatedColumnFormula>
    </tableColumn>
    <tableColumn id="24" xr3:uid="{E745C600-BA2F-4F05-A027-CC922FAA1411}" uniqueName="24" name="rxEnd to txCall" queryTableFieldId="26" dataDxfId="16">
      <calculatedColumnFormula>IF(AND(Q5="rxEnd",L6="beforeTx"),J6-I5,"EMPTY")</calculatedColumnFormula>
    </tableColumn>
    <tableColumn id="26" xr3:uid="{32F2B303-98EE-4024-95BB-1B38BAB99F3C}" uniqueName="26" name="rxCall to afterRx" queryTableFieldId="28" dataDxfId="15">
      <calculatedColumnFormula>IF(AND(P5="beforeRx",O6="afterRx"),J6-timingTable[[#This Row],[FRT32_trace]],"EMPTY")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B2C957-B6A9-4E83-9700-DCABC6C3120F}" name="fastLink" displayName="fastLink" ref="A1:K116" tableType="queryTable" totalsRowShown="0">
  <tableColumns count="11">
    <tableColumn id="1" xr3:uid="{BB2C09E9-CE7C-4E24-860D-4CE7C8AA4FA8}" uniqueName="1" name="BYTENUM" queryTableFieldId="1" dataDxfId="14"/>
    <tableColumn id="2" xr3:uid="{E02F0EBC-6BBF-479C-BDE8-0908EBEB7FCA}" uniqueName="2" name="FRT_DEC" queryTableFieldId="2"/>
    <tableColumn id="3" xr3:uid="{44F93880-102B-420B-A980-2AB7CA301FC8}" uniqueName="3" name="FRT_HEX" queryTableFieldId="3" dataDxfId="13"/>
    <tableColumn id="4" xr3:uid="{37C066E1-0488-46B1-8785-355D0770E6DB}" uniqueName="4" name="[TRACECODE]:" queryTableFieldId="4" dataDxfId="12"/>
    <tableColumn id="5" xr3:uid="{08593CCB-B347-4F9B-A549-A2E7D0603AFE}" uniqueName="5" name="TRACE INFO" queryTableFieldId="5" dataDxfId="11"/>
    <tableColumn id="6" xr3:uid="{664D558B-31C2-4F99-AF45-AD8E63DB6D77}" uniqueName="6" name="req_col" queryTableFieldId="6" dataDxfId="10">
      <calculatedColumnFormula>IF(fastLink[[#This Row],['[TRACECODE']:]]="148 (0x94)","req")</calculatedColumnFormula>
    </tableColumn>
    <tableColumn id="7" xr3:uid="{7E091CC4-E100-4864-8BD4-7E9993D6FE22}" uniqueName="7" name="resp_col" queryTableFieldId="7" dataDxfId="9">
      <calculatedColumnFormula>IF(fastLink[[#This Row],['[TRACECODE']:]]="149 (0x95)","res","")</calculatedColumnFormula>
    </tableColumn>
    <tableColumn id="9" xr3:uid="{A65EAD6E-8C5F-4493-B730-874D7F04991C}" uniqueName="9" name="data" queryTableFieldId="9" dataDxfId="8">
      <calculatedColumnFormula>IF(AND(fastLink[[#This Row],['[TRACECODE']:]]="149 (0x95)",RIGHT(fastLink[[#This Row],[TRACE INFO]],4)&lt;&gt;"0000"),"YES","NO")</calculatedColumnFormula>
    </tableColumn>
    <tableColumn id="8" xr3:uid="{9212C0F2-C535-4EE5-91DF-C2B50F076DBC}" uniqueName="8" name="data req to resp" queryTableFieldId="8" dataDxfId="7">
      <calculatedColumnFormula>IF(AND(F1="req",fastLink[[#This Row],[resp_col]]="res"),fastLink[[#This Row],[FRT_DEC]]-B1,"EMPTY")</calculatedColumnFormula>
    </tableColumn>
    <tableColumn id="10" xr3:uid="{9375718F-3D56-4195-8118-0B68ED7DE711}" uniqueName="10" name="dataReq2Res DATA" queryTableFieldId="10" dataDxfId="6">
      <calculatedColumnFormula>IF(AND(fastLink[[#This Row],[resp_col]]="res",fastLink[[#This Row],[data]]="YES"),fastLink[[#This Row],[data req to resp]],"EMPTY")</calculatedColumnFormula>
    </tableColumn>
    <tableColumn id="11" xr3:uid="{1038E481-B06C-40AE-9470-F0328DD41896}" uniqueName="11" name="dataReq2Res wo DATA" queryTableFieldId="11" dataDxfId="5">
      <calculatedColumnFormula>IF(AND(fastLink[[#This Row],[resp_col]]="res",fastLink[[#This Row],[data]]="NO"),fastLink[[#This Row],[data req to resp]],"EMPTY")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0A00FF-5D10-4A43-8E7C-873B0926AC35}" name="clDuration" displayName="clDuration" ref="A1:G25" tableType="queryTable" totalsRowShown="0">
  <tableColumns count="7">
    <tableColumn id="1" xr3:uid="{4A7C02A4-06BB-4056-8408-34EE462F144A}" uniqueName="1" name="BYTENUM" queryTableFieldId="1" dataDxfId="4"/>
    <tableColumn id="2" xr3:uid="{739F6357-9E17-425F-996B-898790F76D96}" uniqueName="2" name="FRT_DEC" queryTableFieldId="2"/>
    <tableColumn id="3" xr3:uid="{26BBB6EE-7D31-4549-922E-62040452B4FE}" uniqueName="3" name="FRT_HEX" queryTableFieldId="3" dataDxfId="3"/>
    <tableColumn id="7" xr3:uid="{7A7121E0-C015-416E-8B94-5D24AF95D6F6}" uniqueName="7" name="TRACECODEdec" queryTableFieldId="7"/>
    <tableColumn id="8" xr3:uid="{07D79498-A1DE-4E15-A829-B0142560EAD7}" uniqueName="8" name="TRACECODEhex" queryTableFieldId="8" dataDxfId="2"/>
    <tableColumn id="6" xr3:uid="{A84976F5-725A-4441-B66E-71ED2E7A27AE}" uniqueName="6" name="TRACE INFO" queryTableFieldId="6" dataDxfId="1"/>
    <tableColumn id="9" xr3:uid="{D9B75BDD-DDD6-4868-955D-A6014B5653F4}" uniqueName="9" name="durat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table" Target="../tables/table3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5" Type="http://schemas.openxmlformats.org/officeDocument/2006/relationships/table" Target="../tables/table4.xm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42D2-569B-4552-9839-7C37BE508790}">
  <dimension ref="A1:S4358"/>
  <sheetViews>
    <sheetView topLeftCell="C1" workbookViewId="0">
      <pane ySplit="1" topLeftCell="A2" activePane="bottomLeft" state="frozen"/>
      <selection pane="bottomLeft" activeCell="S22" sqref="S22"/>
    </sheetView>
  </sheetViews>
  <sheetFormatPr defaultRowHeight="15" x14ac:dyDescent="0.25"/>
  <cols>
    <col min="1" max="1" width="15.28515625" style="2" bestFit="1" customWidth="1"/>
    <col min="2" max="2" width="13.85546875" style="5" bestFit="1" customWidth="1"/>
    <col min="3" max="3" width="14" style="2" bestFit="1" customWidth="1"/>
    <col min="4" max="4" width="19.140625" style="2" bestFit="1" customWidth="1"/>
    <col min="5" max="5" width="81.140625" style="6" bestFit="1" customWidth="1"/>
    <col min="6" max="7" width="9" style="7" bestFit="1" customWidth="1"/>
    <col min="8" max="8" width="6.140625" style="7" customWidth="1"/>
    <col min="9" max="9" width="25" style="6" bestFit="1" customWidth="1"/>
    <col min="10" max="10" width="9.140625" style="2"/>
    <col min="11" max="11" width="7.5703125" style="11" customWidth="1"/>
    <col min="12" max="12" width="7" style="10" customWidth="1"/>
    <col min="13" max="13" width="9.85546875" style="2" customWidth="1"/>
    <col min="14" max="14" width="6.7109375" style="2" customWidth="1"/>
    <col min="15" max="15" width="7.42578125" style="2" customWidth="1"/>
    <col min="16" max="16" width="8.7109375" style="7" customWidth="1"/>
    <col min="17" max="17" width="9.42578125" style="7" customWidth="1"/>
    <col min="18" max="18" width="10.5703125" style="7" customWidth="1"/>
    <col min="19" max="44" width="16.28515625" style="7" bestFit="1" customWidth="1"/>
    <col min="45" max="45" width="11.28515625" style="7" bestFit="1" customWidth="1"/>
    <col min="46" max="16384" width="9.140625" style="7"/>
  </cols>
  <sheetData>
    <row r="1" spans="1:19" s="1" customFormat="1" ht="45" x14ac:dyDescent="0.25">
      <c r="A1" s="1" t="s">
        <v>1</v>
      </c>
      <c r="B1" s="8" t="s">
        <v>2</v>
      </c>
      <c r="C1" s="1" t="s">
        <v>7</v>
      </c>
      <c r="D1" s="1" t="s">
        <v>3</v>
      </c>
      <c r="E1" s="3" t="s">
        <v>0</v>
      </c>
      <c r="F1" s="1" t="s">
        <v>34</v>
      </c>
      <c r="G1" s="1" t="s">
        <v>1169</v>
      </c>
      <c r="I1" s="3">
        <f>COUNTA(A:A)</f>
        <v>4358</v>
      </c>
      <c r="J1" s="1" t="s">
        <v>27</v>
      </c>
      <c r="K1" s="9" t="s">
        <v>28</v>
      </c>
      <c r="L1" s="10" t="s">
        <v>29</v>
      </c>
      <c r="M1" s="10" t="s">
        <v>37</v>
      </c>
      <c r="N1" s="10" t="s">
        <v>38</v>
      </c>
      <c r="O1" s="10" t="s">
        <v>39</v>
      </c>
      <c r="P1" s="10" t="s">
        <v>42</v>
      </c>
      <c r="Q1" s="10" t="s">
        <v>1070</v>
      </c>
      <c r="R1" s="10" t="s">
        <v>1071</v>
      </c>
      <c r="S1" s="10" t="s">
        <v>5761</v>
      </c>
    </row>
    <row r="2" spans="1:19" x14ac:dyDescent="0.25">
      <c r="A2" s="4" t="s">
        <v>43</v>
      </c>
      <c r="B2" s="5">
        <v>2020887025</v>
      </c>
      <c r="C2" s="4" t="s">
        <v>5762</v>
      </c>
      <c r="D2" s="4" t="s">
        <v>13</v>
      </c>
      <c r="E2" s="6" t="s">
        <v>5</v>
      </c>
      <c r="F2" s="5" t="e">
        <f>decoded[[#This Row],[FRT_DEC]]-B1</f>
        <v>#VALUE!</v>
      </c>
      <c r="G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INFO]]))),G1)</f>
        <v>clid</v>
      </c>
      <c r="I2" s="6" t="s">
        <v>19</v>
      </c>
      <c r="J2" s="2">
        <f>COUNTIF($E:$E,$I2)</f>
        <v>0</v>
      </c>
    </row>
    <row r="3" spans="1:19" x14ac:dyDescent="0.25">
      <c r="A3" s="4" t="s">
        <v>44</v>
      </c>
      <c r="B3" s="5">
        <v>2020887030</v>
      </c>
      <c r="C3" s="4" t="s">
        <v>5763</v>
      </c>
      <c r="D3" s="4" t="s">
        <v>11</v>
      </c>
      <c r="E3" s="6" t="s">
        <v>4658</v>
      </c>
      <c r="F3" s="5">
        <f>decoded[[#This Row],[FRT_DEC]]-B2</f>
        <v>5</v>
      </c>
      <c r="G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INFO]]))),G2)</f>
        <v>clid</v>
      </c>
      <c r="I3" s="6" t="s">
        <v>17</v>
      </c>
      <c r="J3" s="2">
        <f>COUNTIF($E:$E,$I3)</f>
        <v>25</v>
      </c>
    </row>
    <row r="4" spans="1:19" x14ac:dyDescent="0.25">
      <c r="A4" s="4" t="s">
        <v>45</v>
      </c>
      <c r="B4" s="5">
        <v>2020887080</v>
      </c>
      <c r="C4" s="4" t="s">
        <v>5764</v>
      </c>
      <c r="D4" s="4" t="s">
        <v>12</v>
      </c>
      <c r="E4" s="6" t="s">
        <v>4</v>
      </c>
      <c r="F4" s="5">
        <f>decoded[[#This Row],[FRT_DEC]]-B3</f>
        <v>50</v>
      </c>
      <c r="G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INFO]]))),G3)</f>
        <v>clid</v>
      </c>
      <c r="I4" s="6" t="s">
        <v>20</v>
      </c>
      <c r="J4" s="2">
        <f>COUNTIF($E:$E,$I4)</f>
        <v>2419</v>
      </c>
    </row>
    <row r="5" spans="1:19" x14ac:dyDescent="0.25">
      <c r="A5" s="4" t="s">
        <v>743</v>
      </c>
      <c r="B5" s="5">
        <v>2020887085</v>
      </c>
      <c r="C5" s="4" t="s">
        <v>5765</v>
      </c>
      <c r="D5" s="4" t="s">
        <v>14</v>
      </c>
      <c r="E5" s="6" t="s">
        <v>6</v>
      </c>
      <c r="F5" s="5">
        <f>decoded[[#This Row],[FRT_DEC]]-B4</f>
        <v>5</v>
      </c>
      <c r="G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INFO]]))),G4)</f>
        <v>clid</v>
      </c>
      <c r="I5" s="6" t="s">
        <v>21</v>
      </c>
      <c r="J5" s="2">
        <f>COUNTIF($E:$E,$I5)</f>
        <v>12</v>
      </c>
    </row>
    <row r="6" spans="1:19" x14ac:dyDescent="0.25">
      <c r="A6" s="4" t="s">
        <v>744</v>
      </c>
      <c r="B6" s="5">
        <v>2020887096</v>
      </c>
      <c r="C6" s="4" t="s">
        <v>5766</v>
      </c>
      <c r="D6" s="4" t="s">
        <v>14</v>
      </c>
      <c r="E6" s="6" t="s">
        <v>36</v>
      </c>
      <c r="F6" s="5">
        <f>decoded[[#This Row],[FRT_DEC]]-B5</f>
        <v>11</v>
      </c>
      <c r="G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INFO]]))),G5)</f>
        <v>clid</v>
      </c>
      <c r="I6" s="6" t="s">
        <v>1184</v>
      </c>
      <c r="J6" s="2" cm="1">
        <f t="array" ref="J6">SUM(IF(FREQUENCY(A2:A11,A2:A11)&gt;0,1))</f>
        <v>0</v>
      </c>
    </row>
    <row r="7" spans="1:19" x14ac:dyDescent="0.25">
      <c r="A7" s="4" t="s">
        <v>46</v>
      </c>
      <c r="B7" s="5">
        <v>2020887114</v>
      </c>
      <c r="C7" s="4" t="s">
        <v>5767</v>
      </c>
      <c r="D7" s="4" t="s">
        <v>11</v>
      </c>
      <c r="E7" s="6" t="s">
        <v>4659</v>
      </c>
      <c r="F7" s="5">
        <f>decoded[[#This Row],[FRT_DEC]]-B6</f>
        <v>18</v>
      </c>
      <c r="G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INFO]]))),G6)</f>
        <v>clid</v>
      </c>
      <c r="I7" s="6" t="s">
        <v>35</v>
      </c>
      <c r="J7" s="2">
        <f t="shared" ref="J7:J19" si="0">COUNTIF($E:$E,$I7)</f>
        <v>13</v>
      </c>
      <c r="K7" s="11">
        <f t="shared" ref="K7:K17" si="1">COUNTIF(E:E,I7&amp;"SUCCESS*")</f>
        <v>13</v>
      </c>
      <c r="L7" s="10">
        <f>J7-K7</f>
        <v>0</v>
      </c>
      <c r="M7" s="2">
        <f t="shared" ref="M7:R17" si="2">COUNTIF($E:$E,$I7&amp;M$1)</f>
        <v>0</v>
      </c>
      <c r="N7" s="2">
        <f t="shared" si="2"/>
        <v>0</v>
      </c>
      <c r="O7" s="2">
        <f t="shared" si="2"/>
        <v>0</v>
      </c>
      <c r="P7" s="2">
        <f t="shared" si="2"/>
        <v>0</v>
      </c>
      <c r="Q7" s="2">
        <f t="shared" si="2"/>
        <v>0</v>
      </c>
      <c r="R7" s="2">
        <f t="shared" si="2"/>
        <v>0</v>
      </c>
    </row>
    <row r="8" spans="1:19" x14ac:dyDescent="0.25">
      <c r="A8" s="4" t="s">
        <v>47</v>
      </c>
      <c r="B8" s="5">
        <v>2020887143</v>
      </c>
      <c r="C8" s="4" t="s">
        <v>5768</v>
      </c>
      <c r="D8" s="4" t="s">
        <v>8</v>
      </c>
      <c r="E8" s="6" t="s">
        <v>5769</v>
      </c>
      <c r="F8" s="5">
        <f>decoded[[#This Row],[FRT_DEC]]-B7</f>
        <v>29</v>
      </c>
      <c r="G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INFO]]))),G7)</f>
        <v>clid</v>
      </c>
      <c r="I8" s="6" t="s">
        <v>30</v>
      </c>
      <c r="J8" s="2">
        <f t="shared" si="0"/>
        <v>12</v>
      </c>
      <c r="K8" s="11">
        <f t="shared" si="1"/>
        <v>12</v>
      </c>
      <c r="L8" s="10">
        <f>J8-K8</f>
        <v>0</v>
      </c>
      <c r="M8" s="2">
        <f t="shared" si="2"/>
        <v>0</v>
      </c>
      <c r="N8" s="2">
        <f t="shared" si="2"/>
        <v>0</v>
      </c>
      <c r="O8" s="2">
        <f t="shared" si="2"/>
        <v>0</v>
      </c>
      <c r="P8" s="2">
        <f t="shared" si="2"/>
        <v>0</v>
      </c>
      <c r="Q8" s="2">
        <f t="shared" si="2"/>
        <v>0</v>
      </c>
      <c r="R8" s="2">
        <f t="shared" si="2"/>
        <v>0</v>
      </c>
    </row>
    <row r="9" spans="1:19" x14ac:dyDescent="0.25">
      <c r="A9" s="4" t="s">
        <v>745</v>
      </c>
      <c r="B9" s="5">
        <v>2020887166</v>
      </c>
      <c r="C9" s="4" t="s">
        <v>5770</v>
      </c>
      <c r="D9" s="4" t="s">
        <v>12</v>
      </c>
      <c r="E9" s="6" t="s">
        <v>4</v>
      </c>
      <c r="F9" s="5">
        <f>decoded[[#This Row],[FRT_DEC]]-B8</f>
        <v>23</v>
      </c>
      <c r="G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INFO]]))),G8)</f>
        <v>clid</v>
      </c>
      <c r="I9" s="6" t="s">
        <v>32</v>
      </c>
      <c r="J9" s="2">
        <f t="shared" si="0"/>
        <v>210</v>
      </c>
      <c r="K9" s="11">
        <f t="shared" si="1"/>
        <v>210</v>
      </c>
      <c r="L9" s="10">
        <f>J9-K9</f>
        <v>0</v>
      </c>
      <c r="M9" s="2">
        <f t="shared" si="2"/>
        <v>0</v>
      </c>
      <c r="N9" s="2">
        <f t="shared" si="2"/>
        <v>0</v>
      </c>
      <c r="O9" s="2">
        <f t="shared" si="2"/>
        <v>0</v>
      </c>
      <c r="P9" s="2">
        <f t="shared" si="2"/>
        <v>0</v>
      </c>
      <c r="Q9" s="2">
        <f t="shared" si="2"/>
        <v>0</v>
      </c>
      <c r="R9" s="2">
        <f t="shared" si="2"/>
        <v>0</v>
      </c>
    </row>
    <row r="10" spans="1:19" x14ac:dyDescent="0.25">
      <c r="A10" s="4" t="s">
        <v>746</v>
      </c>
      <c r="B10" s="5">
        <v>2020887172</v>
      </c>
      <c r="C10" s="4" t="s">
        <v>5771</v>
      </c>
      <c r="D10" s="4" t="s">
        <v>8</v>
      </c>
      <c r="E10" s="6" t="s">
        <v>5772</v>
      </c>
      <c r="F10" s="5">
        <f>decoded[[#This Row],[FRT_DEC]]-B9</f>
        <v>6</v>
      </c>
      <c r="G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INFO]]))),G9)</f>
        <v>clid</v>
      </c>
      <c r="I10" s="6" t="s">
        <v>31</v>
      </c>
      <c r="J10" s="2">
        <f t="shared" si="0"/>
        <v>25</v>
      </c>
      <c r="K10" s="11">
        <f t="shared" si="1"/>
        <v>25</v>
      </c>
      <c r="L10" s="10">
        <f t="shared" ref="L10:L12" si="3">J10-K10</f>
        <v>0</v>
      </c>
      <c r="M10" s="2">
        <f t="shared" si="2"/>
        <v>0</v>
      </c>
      <c r="N10" s="2">
        <f t="shared" si="2"/>
        <v>0</v>
      </c>
      <c r="O10" s="2">
        <f t="shared" si="2"/>
        <v>0</v>
      </c>
      <c r="P10" s="2">
        <f t="shared" si="2"/>
        <v>0</v>
      </c>
      <c r="Q10" s="2">
        <f t="shared" si="2"/>
        <v>0</v>
      </c>
      <c r="R10" s="2">
        <f t="shared" si="2"/>
        <v>0</v>
      </c>
    </row>
    <row r="11" spans="1:19" x14ac:dyDescent="0.25">
      <c r="A11" s="4" t="s">
        <v>800</v>
      </c>
      <c r="B11" s="5">
        <v>2020993942</v>
      </c>
      <c r="C11" s="4" t="s">
        <v>5773</v>
      </c>
      <c r="D11" s="4" t="s">
        <v>13</v>
      </c>
      <c r="E11" s="6" t="s">
        <v>5</v>
      </c>
      <c r="F11" s="5">
        <f>decoded[[#This Row],[FRT_DEC]]-B10</f>
        <v>106770</v>
      </c>
      <c r="G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INFO]]))),G10)</f>
        <v>clid</v>
      </c>
      <c r="I11" s="6" t="s">
        <v>40</v>
      </c>
      <c r="J11" s="2">
        <f t="shared" si="0"/>
        <v>48</v>
      </c>
      <c r="K11" s="11">
        <f t="shared" si="1"/>
        <v>48</v>
      </c>
      <c r="L11" s="10">
        <f t="shared" si="3"/>
        <v>0</v>
      </c>
      <c r="M11" s="2">
        <f t="shared" si="2"/>
        <v>0</v>
      </c>
      <c r="N11" s="2">
        <f t="shared" si="2"/>
        <v>0</v>
      </c>
      <c r="O11" s="2">
        <f t="shared" si="2"/>
        <v>0</v>
      </c>
      <c r="P11" s="2">
        <f t="shared" si="2"/>
        <v>0</v>
      </c>
      <c r="Q11" s="2">
        <f t="shared" si="2"/>
        <v>0</v>
      </c>
      <c r="R11" s="2">
        <f t="shared" si="2"/>
        <v>0</v>
      </c>
    </row>
    <row r="12" spans="1:19" x14ac:dyDescent="0.25">
      <c r="A12" s="4" t="s">
        <v>801</v>
      </c>
      <c r="B12" s="5">
        <v>2020993948</v>
      </c>
      <c r="C12" s="4" t="s">
        <v>5774</v>
      </c>
      <c r="D12" s="4" t="s">
        <v>11</v>
      </c>
      <c r="E12" s="6" t="s">
        <v>4656</v>
      </c>
      <c r="F12" s="5">
        <f>decoded[[#This Row],[FRT_DEC]]-B11</f>
        <v>6</v>
      </c>
      <c r="G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INFO]]))),G11)</f>
        <v>clid</v>
      </c>
      <c r="I12" s="6" t="s">
        <v>41</v>
      </c>
      <c r="J12" s="2">
        <f t="shared" si="0"/>
        <v>65</v>
      </c>
      <c r="K12" s="11">
        <f t="shared" si="1"/>
        <v>65</v>
      </c>
      <c r="L12" s="10">
        <f t="shared" si="3"/>
        <v>0</v>
      </c>
      <c r="M12" s="2">
        <f t="shared" si="2"/>
        <v>0</v>
      </c>
      <c r="N12" s="2">
        <f t="shared" si="2"/>
        <v>0</v>
      </c>
      <c r="O12" s="2">
        <f t="shared" si="2"/>
        <v>0</v>
      </c>
      <c r="P12" s="2">
        <f t="shared" si="2"/>
        <v>0</v>
      </c>
      <c r="Q12" s="2">
        <f t="shared" si="2"/>
        <v>0</v>
      </c>
      <c r="R12" s="2">
        <f t="shared" si="2"/>
        <v>0</v>
      </c>
    </row>
    <row r="13" spans="1:19" x14ac:dyDescent="0.25">
      <c r="A13" s="4" t="s">
        <v>50</v>
      </c>
      <c r="B13" s="5">
        <v>2020993985</v>
      </c>
      <c r="C13" s="4" t="s">
        <v>5775</v>
      </c>
      <c r="D13" s="4" t="s">
        <v>12</v>
      </c>
      <c r="E13" s="6" t="s">
        <v>4</v>
      </c>
      <c r="F13" s="5">
        <f>decoded[[#This Row],[FRT_DEC]]-B12</f>
        <v>37</v>
      </c>
      <c r="G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INFO]]))),G12)</f>
        <v>clid</v>
      </c>
      <c r="I13" s="6" t="s">
        <v>33</v>
      </c>
      <c r="J13" s="2">
        <f t="shared" si="0"/>
        <v>22</v>
      </c>
      <c r="K13" s="11">
        <f t="shared" si="1"/>
        <v>20</v>
      </c>
      <c r="L13" s="10">
        <f t="shared" ref="L13:L14" si="4">J13-K13</f>
        <v>2</v>
      </c>
      <c r="M13" s="2">
        <f t="shared" si="2"/>
        <v>0</v>
      </c>
      <c r="N13" s="2">
        <f t="shared" si="2"/>
        <v>2</v>
      </c>
      <c r="O13" s="2">
        <f t="shared" si="2"/>
        <v>0</v>
      </c>
      <c r="P13" s="2">
        <f t="shared" si="2"/>
        <v>0</v>
      </c>
      <c r="Q13" s="2">
        <f t="shared" si="2"/>
        <v>0</v>
      </c>
      <c r="R13" s="2">
        <f t="shared" si="2"/>
        <v>0</v>
      </c>
      <c r="S13" s="2">
        <f>COUNTIF($E:$E,$I13&amp;S$1)</f>
        <v>0</v>
      </c>
    </row>
    <row r="14" spans="1:19" x14ac:dyDescent="0.25">
      <c r="A14" s="4" t="s">
        <v>747</v>
      </c>
      <c r="B14" s="5">
        <v>2020993992</v>
      </c>
      <c r="C14" s="4" t="s">
        <v>5776</v>
      </c>
      <c r="D14" s="4" t="s">
        <v>14</v>
      </c>
      <c r="E14" s="6" t="s">
        <v>6</v>
      </c>
      <c r="F14" s="5">
        <f>decoded[[#This Row],[FRT_DEC]]-B13</f>
        <v>7</v>
      </c>
      <c r="G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INFO]]))),G13)</f>
        <v>clid</v>
      </c>
      <c r="I14" s="6" t="s">
        <v>48</v>
      </c>
      <c r="J14" s="2">
        <f t="shared" si="0"/>
        <v>21</v>
      </c>
      <c r="K14" s="11">
        <f t="shared" si="1"/>
        <v>20</v>
      </c>
      <c r="L14" s="10">
        <f t="shared" si="4"/>
        <v>1</v>
      </c>
      <c r="M14" s="2">
        <f t="shared" si="2"/>
        <v>0</v>
      </c>
      <c r="N14" s="2">
        <f t="shared" si="2"/>
        <v>0</v>
      </c>
      <c r="O14" s="2">
        <f t="shared" si="2"/>
        <v>0</v>
      </c>
      <c r="P14" s="2">
        <f t="shared" si="2"/>
        <v>0</v>
      </c>
      <c r="Q14" s="2">
        <f t="shared" si="2"/>
        <v>0</v>
      </c>
      <c r="R14" s="2">
        <f t="shared" si="2"/>
        <v>0</v>
      </c>
      <c r="S14" s="2">
        <f t="shared" ref="S14:S19" si="5">COUNTIF($E:$E,$I14&amp;S$1)</f>
        <v>0</v>
      </c>
    </row>
    <row r="15" spans="1:19" x14ac:dyDescent="0.25">
      <c r="A15" s="4" t="s">
        <v>802</v>
      </c>
      <c r="B15" s="5">
        <v>2020994002</v>
      </c>
      <c r="C15" s="4" t="s">
        <v>5777</v>
      </c>
      <c r="D15" s="4" t="s">
        <v>14</v>
      </c>
      <c r="E15" s="6" t="s">
        <v>36</v>
      </c>
      <c r="F15" s="5">
        <f>decoded[[#This Row],[FRT_DEC]]-B14</f>
        <v>10</v>
      </c>
      <c r="G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INFO]]))),G14)</f>
        <v>clid</v>
      </c>
      <c r="I15" s="6" t="s">
        <v>49</v>
      </c>
      <c r="J15" s="2">
        <f t="shared" si="0"/>
        <v>20</v>
      </c>
      <c r="K15" s="11">
        <f t="shared" si="1"/>
        <v>20</v>
      </c>
      <c r="L15" s="10">
        <f t="shared" ref="L15:L17" si="6">J15-K15</f>
        <v>0</v>
      </c>
      <c r="M15" s="2">
        <f t="shared" si="2"/>
        <v>0</v>
      </c>
      <c r="N15" s="2">
        <f t="shared" si="2"/>
        <v>0</v>
      </c>
      <c r="O15" s="2">
        <f t="shared" si="2"/>
        <v>0</v>
      </c>
      <c r="P15" s="2">
        <f t="shared" si="2"/>
        <v>0</v>
      </c>
      <c r="Q15" s="2">
        <f t="shared" si="2"/>
        <v>0</v>
      </c>
      <c r="R15" s="2">
        <f t="shared" si="2"/>
        <v>0</v>
      </c>
      <c r="S15" s="2">
        <f t="shared" si="5"/>
        <v>0</v>
      </c>
    </row>
    <row r="16" spans="1:19" x14ac:dyDescent="0.25">
      <c r="A16" s="4" t="s">
        <v>803</v>
      </c>
      <c r="B16" s="5">
        <v>2020994018</v>
      </c>
      <c r="C16" s="4" t="s">
        <v>5778</v>
      </c>
      <c r="D16" s="4" t="s">
        <v>11</v>
      </c>
      <c r="E16" s="6" t="s">
        <v>5722</v>
      </c>
      <c r="F16" s="5">
        <f>decoded[[#This Row],[FRT_DEC]]-B15</f>
        <v>16</v>
      </c>
      <c r="G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INFO]]))),G15)</f>
        <v>clid</v>
      </c>
      <c r="I16" s="6" t="s">
        <v>1999</v>
      </c>
      <c r="J16" s="2">
        <f t="shared" si="0"/>
        <v>58</v>
      </c>
      <c r="K16" s="11">
        <f t="shared" si="1"/>
        <v>58</v>
      </c>
      <c r="L16" s="10">
        <f t="shared" si="6"/>
        <v>0</v>
      </c>
      <c r="M16" s="2">
        <f t="shared" si="2"/>
        <v>0</v>
      </c>
      <c r="N16" s="2">
        <f t="shared" si="2"/>
        <v>0</v>
      </c>
      <c r="O16" s="2">
        <f t="shared" si="2"/>
        <v>0</v>
      </c>
      <c r="P16" s="7">
        <f t="shared" si="2"/>
        <v>0</v>
      </c>
      <c r="Q16" s="7">
        <f t="shared" si="2"/>
        <v>0</v>
      </c>
      <c r="R16" s="7">
        <f t="shared" si="2"/>
        <v>0</v>
      </c>
      <c r="S16" s="2">
        <f t="shared" si="5"/>
        <v>0</v>
      </c>
    </row>
    <row r="17" spans="1:19" x14ac:dyDescent="0.25">
      <c r="A17" s="4" t="s">
        <v>804</v>
      </c>
      <c r="B17" s="5">
        <v>2020994039</v>
      </c>
      <c r="C17" s="4" t="s">
        <v>5779</v>
      </c>
      <c r="D17" s="4" t="s">
        <v>8</v>
      </c>
      <c r="E17" s="6" t="s">
        <v>5780</v>
      </c>
      <c r="F17" s="5">
        <f>decoded[[#This Row],[FRT_DEC]]-B16</f>
        <v>21</v>
      </c>
      <c r="G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INFO]]))),G16)</f>
        <v>clid</v>
      </c>
      <c r="I17" s="6" t="s">
        <v>1998</v>
      </c>
      <c r="J17" s="2">
        <f t="shared" si="0"/>
        <v>57</v>
      </c>
      <c r="K17" s="11">
        <f t="shared" si="1"/>
        <v>52</v>
      </c>
      <c r="L17" s="10">
        <f t="shared" si="6"/>
        <v>5</v>
      </c>
      <c r="M17" s="2">
        <f t="shared" si="2"/>
        <v>0</v>
      </c>
      <c r="N17" s="2">
        <f t="shared" si="2"/>
        <v>0</v>
      </c>
      <c r="O17" s="2">
        <f t="shared" si="2"/>
        <v>0</v>
      </c>
      <c r="P17" s="7">
        <f t="shared" si="2"/>
        <v>0</v>
      </c>
      <c r="Q17" s="7">
        <f t="shared" si="2"/>
        <v>0</v>
      </c>
      <c r="R17" s="7">
        <f t="shared" si="2"/>
        <v>0</v>
      </c>
      <c r="S17" s="2">
        <f t="shared" si="5"/>
        <v>5</v>
      </c>
    </row>
    <row r="18" spans="1:19" x14ac:dyDescent="0.25">
      <c r="A18" s="4" t="s">
        <v>805</v>
      </c>
      <c r="B18" s="5">
        <v>2020994060</v>
      </c>
      <c r="C18" s="4" t="s">
        <v>5781</v>
      </c>
      <c r="D18" s="4" t="s">
        <v>12</v>
      </c>
      <c r="E18" s="6" t="s">
        <v>4</v>
      </c>
      <c r="F18" s="5">
        <f>decoded[[#This Row],[FRT_DEC]]-B17</f>
        <v>21</v>
      </c>
      <c r="G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INFO]]))),G17)</f>
        <v>clid</v>
      </c>
      <c r="I18" s="6" t="s">
        <v>2656</v>
      </c>
      <c r="J18" s="2">
        <f t="shared" si="0"/>
        <v>48</v>
      </c>
      <c r="P18" s="2"/>
      <c r="Q18" s="2"/>
      <c r="R18" s="2"/>
      <c r="S18" s="2">
        <f t="shared" si="5"/>
        <v>0</v>
      </c>
    </row>
    <row r="19" spans="1:19" x14ac:dyDescent="0.25">
      <c r="A19" s="4" t="s">
        <v>811</v>
      </c>
      <c r="B19" s="5">
        <v>2020994066</v>
      </c>
      <c r="C19" s="4" t="s">
        <v>5782</v>
      </c>
      <c r="D19" s="4" t="s">
        <v>8</v>
      </c>
      <c r="E19" s="6" t="s">
        <v>5783</v>
      </c>
      <c r="F19" s="5">
        <f>decoded[[#This Row],[FRT_DEC]]-B18</f>
        <v>6</v>
      </c>
      <c r="G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INFO]]))),G18)</f>
        <v>clid</v>
      </c>
      <c r="I19" s="6" t="s">
        <v>18</v>
      </c>
      <c r="J19" s="2">
        <f t="shared" si="0"/>
        <v>24</v>
      </c>
      <c r="K19" s="11">
        <f>COUNTIF($E:$E,$I19&amp;"SUCCESS*")</f>
        <v>22</v>
      </c>
      <c r="L19" s="10">
        <f>J19-K19</f>
        <v>2</v>
      </c>
      <c r="M19" s="2">
        <f t="shared" ref="M19:R19" si="7">COUNTIF($E:$E,$I19&amp;M$1)</f>
        <v>0</v>
      </c>
      <c r="N19" s="2">
        <f t="shared" si="7"/>
        <v>2</v>
      </c>
      <c r="O19" s="2">
        <f t="shared" si="7"/>
        <v>0</v>
      </c>
      <c r="P19" s="2">
        <f t="shared" si="7"/>
        <v>0</v>
      </c>
      <c r="Q19" s="2">
        <f t="shared" si="7"/>
        <v>0</v>
      </c>
      <c r="R19" s="2">
        <f t="shared" si="7"/>
        <v>0</v>
      </c>
      <c r="S19" s="2">
        <f t="shared" si="5"/>
        <v>0</v>
      </c>
    </row>
    <row r="20" spans="1:19" x14ac:dyDescent="0.25">
      <c r="A20" s="4" t="s">
        <v>812</v>
      </c>
      <c r="B20" s="5">
        <v>2021872036</v>
      </c>
      <c r="C20" s="4" t="s">
        <v>5784</v>
      </c>
      <c r="D20" s="4" t="s">
        <v>13</v>
      </c>
      <c r="E20" s="6" t="s">
        <v>5</v>
      </c>
      <c r="F20" s="5">
        <f>decoded[[#This Row],[FRT_DEC]]-B19</f>
        <v>877970</v>
      </c>
      <c r="G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INFO]]))),G19)</f>
        <v>clid</v>
      </c>
    </row>
    <row r="21" spans="1:19" x14ac:dyDescent="0.25">
      <c r="A21" s="4" t="s">
        <v>711</v>
      </c>
      <c r="B21" s="5">
        <v>2021872044</v>
      </c>
      <c r="C21" s="4" t="s">
        <v>5785</v>
      </c>
      <c r="D21" s="4" t="s">
        <v>11</v>
      </c>
      <c r="E21" s="6" t="s">
        <v>4656</v>
      </c>
      <c r="F21" s="5">
        <f>decoded[[#This Row],[FRT_DEC]]-B20</f>
        <v>8</v>
      </c>
      <c r="G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INFO]]))),G20)</f>
        <v>clid</v>
      </c>
      <c r="I21" s="6" t="s">
        <v>22</v>
      </c>
      <c r="J21" s="2">
        <f>COUNTIF($E:$E,$I21)</f>
        <v>439</v>
      </c>
    </row>
    <row r="22" spans="1:19" x14ac:dyDescent="0.25">
      <c r="A22" s="4" t="s">
        <v>748</v>
      </c>
      <c r="B22" s="5">
        <v>2021872082</v>
      </c>
      <c r="C22" s="4" t="s">
        <v>5786</v>
      </c>
      <c r="D22" s="4" t="s">
        <v>12</v>
      </c>
      <c r="E22" s="6" t="s">
        <v>4</v>
      </c>
      <c r="F22" s="5">
        <f>decoded[[#This Row],[FRT_DEC]]-B21</f>
        <v>38</v>
      </c>
      <c r="G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INFO]]))),G21)</f>
        <v>clid</v>
      </c>
      <c r="I22" s="6" t="s">
        <v>23</v>
      </c>
      <c r="J22" s="2">
        <f>COUNTIF($E:$E,$I22)</f>
        <v>333</v>
      </c>
    </row>
    <row r="23" spans="1:19" x14ac:dyDescent="0.25">
      <c r="A23" s="4" t="s">
        <v>1097</v>
      </c>
      <c r="B23" s="5">
        <v>2021872087</v>
      </c>
      <c r="C23" s="4" t="s">
        <v>5787</v>
      </c>
      <c r="D23" s="4" t="s">
        <v>14</v>
      </c>
      <c r="E23" s="6" t="s">
        <v>6</v>
      </c>
      <c r="F23" s="5">
        <f>decoded[[#This Row],[FRT_DEC]]-B22</f>
        <v>5</v>
      </c>
      <c r="G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INFO]]))),G22)</f>
        <v>clid</v>
      </c>
      <c r="I23" s="6" t="s">
        <v>24</v>
      </c>
      <c r="J23" s="2">
        <f>COUNTIF($E:$E,$I23)</f>
        <v>334</v>
      </c>
    </row>
    <row r="24" spans="1:19" x14ac:dyDescent="0.25">
      <c r="A24" s="4" t="s">
        <v>1098</v>
      </c>
      <c r="B24" s="5">
        <v>2021872097</v>
      </c>
      <c r="C24" s="4" t="s">
        <v>5788</v>
      </c>
      <c r="D24" s="4" t="s">
        <v>14</v>
      </c>
      <c r="E24" s="6" t="s">
        <v>36</v>
      </c>
      <c r="F24" s="5">
        <f>decoded[[#This Row],[FRT_DEC]]-B23</f>
        <v>10</v>
      </c>
      <c r="G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INFO]]))),G23)</f>
        <v>clid</v>
      </c>
      <c r="I24" s="6" t="s">
        <v>25</v>
      </c>
      <c r="J24" s="2">
        <f>COUNTIF($E:$E,$I24)</f>
        <v>53</v>
      </c>
    </row>
    <row r="25" spans="1:19" x14ac:dyDescent="0.25">
      <c r="A25" s="4" t="s">
        <v>874</v>
      </c>
      <c r="B25" s="5">
        <v>2021872108</v>
      </c>
      <c r="C25" s="4" t="s">
        <v>5789</v>
      </c>
      <c r="D25" s="4" t="s">
        <v>11</v>
      </c>
      <c r="E25" s="6" t="s">
        <v>5722</v>
      </c>
      <c r="F25" s="5">
        <f>decoded[[#This Row],[FRT_DEC]]-B24</f>
        <v>11</v>
      </c>
      <c r="G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INFO]]))),G24)</f>
        <v>clid</v>
      </c>
      <c r="I25" s="6" t="s">
        <v>26</v>
      </c>
      <c r="J25" s="2">
        <f>COUNTIF($E:$E,$I25)</f>
        <v>26</v>
      </c>
    </row>
    <row r="26" spans="1:19" x14ac:dyDescent="0.25">
      <c r="A26" s="4" t="s">
        <v>712</v>
      </c>
      <c r="B26" s="5">
        <v>2021872127</v>
      </c>
      <c r="C26" s="4" t="s">
        <v>5790</v>
      </c>
      <c r="D26" s="4" t="s">
        <v>8</v>
      </c>
      <c r="E26" s="6" t="s">
        <v>5780</v>
      </c>
      <c r="F26" s="5">
        <f>decoded[[#This Row],[FRT_DEC]]-B25</f>
        <v>19</v>
      </c>
      <c r="G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INFO]]))),G25)</f>
        <v>clid</v>
      </c>
    </row>
    <row r="27" spans="1:19" x14ac:dyDescent="0.25">
      <c r="A27" s="4" t="s">
        <v>713</v>
      </c>
      <c r="B27" s="5">
        <v>2021872148</v>
      </c>
      <c r="C27" s="4" t="s">
        <v>5791</v>
      </c>
      <c r="D27" s="4" t="s">
        <v>12</v>
      </c>
      <c r="E27" s="6" t="s">
        <v>4</v>
      </c>
      <c r="F27" s="5">
        <f>decoded[[#This Row],[FRT_DEC]]-B26</f>
        <v>21</v>
      </c>
      <c r="G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INFO]]))),G26)</f>
        <v>clid</v>
      </c>
    </row>
    <row r="28" spans="1:19" x14ac:dyDescent="0.25">
      <c r="A28" s="4" t="s">
        <v>813</v>
      </c>
      <c r="B28" s="5">
        <v>2021872157</v>
      </c>
      <c r="C28" s="4" t="s">
        <v>5792</v>
      </c>
      <c r="D28" s="4" t="s">
        <v>8</v>
      </c>
      <c r="E28" s="6" t="s">
        <v>5783</v>
      </c>
      <c r="F28" s="5">
        <f>decoded[[#This Row],[FRT_DEC]]-B27</f>
        <v>9</v>
      </c>
      <c r="G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INFO]]))),G27)</f>
        <v>clid</v>
      </c>
    </row>
    <row r="29" spans="1:19" x14ac:dyDescent="0.25">
      <c r="A29" s="4" t="s">
        <v>1099</v>
      </c>
      <c r="B29" s="5">
        <v>2022712440</v>
      </c>
      <c r="C29" s="4" t="s">
        <v>5793</v>
      </c>
      <c r="D29" s="4" t="s">
        <v>13</v>
      </c>
      <c r="E29" s="6" t="s">
        <v>5</v>
      </c>
      <c r="F29" s="5">
        <f>decoded[[#This Row],[FRT_DEC]]-B28</f>
        <v>840283</v>
      </c>
      <c r="G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INFO]]))),G28)</f>
        <v>clid</v>
      </c>
    </row>
    <row r="30" spans="1:19" x14ac:dyDescent="0.25">
      <c r="A30" s="4" t="s">
        <v>1100</v>
      </c>
      <c r="B30" s="5">
        <v>2022712445</v>
      </c>
      <c r="C30" s="4" t="s">
        <v>5794</v>
      </c>
      <c r="D30" s="4" t="s">
        <v>11</v>
      </c>
      <c r="E30" s="6" t="s">
        <v>4656</v>
      </c>
      <c r="F30" s="5">
        <f>decoded[[#This Row],[FRT_DEC]]-B29</f>
        <v>5</v>
      </c>
      <c r="G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INFO]]))),G29)</f>
        <v>clid</v>
      </c>
    </row>
    <row r="31" spans="1:19" x14ac:dyDescent="0.25">
      <c r="A31" s="4" t="s">
        <v>69</v>
      </c>
      <c r="B31" s="5">
        <v>2022712483</v>
      </c>
      <c r="C31" s="4" t="s">
        <v>5795</v>
      </c>
      <c r="D31" s="4" t="s">
        <v>12</v>
      </c>
      <c r="E31" s="6" t="s">
        <v>4</v>
      </c>
      <c r="F31" s="5">
        <f>decoded[[#This Row],[FRT_DEC]]-B30</f>
        <v>38</v>
      </c>
      <c r="G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INFO]]))),G30)</f>
        <v>clid</v>
      </c>
    </row>
    <row r="32" spans="1:19" x14ac:dyDescent="0.25">
      <c r="A32" s="4" t="s">
        <v>714</v>
      </c>
      <c r="B32" s="5">
        <v>2022712488</v>
      </c>
      <c r="C32" s="4" t="s">
        <v>5796</v>
      </c>
      <c r="D32" s="4" t="s">
        <v>14</v>
      </c>
      <c r="E32" s="6" t="s">
        <v>6</v>
      </c>
      <c r="F32" s="5">
        <f>decoded[[#This Row],[FRT_DEC]]-B31</f>
        <v>5</v>
      </c>
      <c r="G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INFO]]))),G31)</f>
        <v>clid</v>
      </c>
    </row>
    <row r="33" spans="1:7" x14ac:dyDescent="0.25">
      <c r="A33" s="4" t="s">
        <v>715</v>
      </c>
      <c r="B33" s="5">
        <v>2022712499</v>
      </c>
      <c r="C33" s="4" t="s">
        <v>5797</v>
      </c>
      <c r="D33" s="4" t="s">
        <v>14</v>
      </c>
      <c r="E33" s="6" t="s">
        <v>36</v>
      </c>
      <c r="F33" s="5">
        <f>decoded[[#This Row],[FRT_DEC]]-B32</f>
        <v>11</v>
      </c>
      <c r="G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INFO]]))),G32)</f>
        <v>clid</v>
      </c>
    </row>
    <row r="34" spans="1:7" x14ac:dyDescent="0.25">
      <c r="A34" s="4" t="s">
        <v>716</v>
      </c>
      <c r="B34" s="5">
        <v>2022712516</v>
      </c>
      <c r="C34" s="4" t="s">
        <v>5798</v>
      </c>
      <c r="D34" s="4" t="s">
        <v>11</v>
      </c>
      <c r="E34" s="6" t="s">
        <v>5722</v>
      </c>
      <c r="F34" s="5">
        <f>decoded[[#This Row],[FRT_DEC]]-B33</f>
        <v>17</v>
      </c>
      <c r="G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INFO]]))),G33)</f>
        <v>clid</v>
      </c>
    </row>
    <row r="35" spans="1:7" x14ac:dyDescent="0.25">
      <c r="A35" s="4" t="s">
        <v>717</v>
      </c>
      <c r="B35" s="5">
        <v>2022712538</v>
      </c>
      <c r="C35" s="4" t="s">
        <v>5799</v>
      </c>
      <c r="D35" s="4" t="s">
        <v>8</v>
      </c>
      <c r="E35" s="6" t="s">
        <v>5780</v>
      </c>
      <c r="F35" s="5">
        <f>decoded[[#This Row],[FRT_DEC]]-B34</f>
        <v>22</v>
      </c>
      <c r="G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INFO]]))),G34)</f>
        <v>clid</v>
      </c>
    </row>
    <row r="36" spans="1:7" x14ac:dyDescent="0.25">
      <c r="A36" s="4" t="s">
        <v>718</v>
      </c>
      <c r="B36" s="5">
        <v>2022712572</v>
      </c>
      <c r="C36" s="4" t="s">
        <v>5800</v>
      </c>
      <c r="D36" s="4" t="s">
        <v>12</v>
      </c>
      <c r="E36" s="6" t="s">
        <v>4</v>
      </c>
      <c r="F36" s="5">
        <f>decoded[[#This Row],[FRT_DEC]]-B35</f>
        <v>34</v>
      </c>
      <c r="G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INFO]]))),G35)</f>
        <v>clid</v>
      </c>
    </row>
    <row r="37" spans="1:7" x14ac:dyDescent="0.25">
      <c r="A37" s="4" t="s">
        <v>70</v>
      </c>
      <c r="B37" s="5">
        <v>2022712579</v>
      </c>
      <c r="C37" s="4" t="s">
        <v>5801</v>
      </c>
      <c r="D37" s="4" t="s">
        <v>8</v>
      </c>
      <c r="E37" s="6" t="s">
        <v>5783</v>
      </c>
      <c r="F37" s="5">
        <f>decoded[[#This Row],[FRT_DEC]]-B36</f>
        <v>7</v>
      </c>
      <c r="G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INFO]]))),G36)</f>
        <v>clid</v>
      </c>
    </row>
    <row r="38" spans="1:7" x14ac:dyDescent="0.25">
      <c r="A38" s="4" t="s">
        <v>71</v>
      </c>
      <c r="B38" s="5">
        <v>2026325700</v>
      </c>
      <c r="C38" s="4" t="s">
        <v>5802</v>
      </c>
      <c r="D38" s="4" t="s">
        <v>13</v>
      </c>
      <c r="E38" s="6" t="s">
        <v>5</v>
      </c>
      <c r="F38" s="5">
        <f>decoded[[#This Row],[FRT_DEC]]-B37</f>
        <v>3613121</v>
      </c>
      <c r="G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INFO]]))),G37)</f>
        <v>clid</v>
      </c>
    </row>
    <row r="39" spans="1:7" x14ac:dyDescent="0.25">
      <c r="A39" s="4" t="s">
        <v>73</v>
      </c>
      <c r="B39" s="5">
        <v>2026325705</v>
      </c>
      <c r="C39" s="4" t="s">
        <v>5803</v>
      </c>
      <c r="D39" s="4" t="s">
        <v>11</v>
      </c>
      <c r="E39" s="6" t="s">
        <v>4656</v>
      </c>
      <c r="F39" s="5">
        <f>decoded[[#This Row],[FRT_DEC]]-B38</f>
        <v>5</v>
      </c>
      <c r="G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INFO]]))),G38)</f>
        <v>clid</v>
      </c>
    </row>
    <row r="40" spans="1:7" x14ac:dyDescent="0.25">
      <c r="A40" s="4" t="s">
        <v>719</v>
      </c>
      <c r="B40" s="5">
        <v>2026325743</v>
      </c>
      <c r="C40" s="4" t="s">
        <v>5804</v>
      </c>
      <c r="D40" s="4" t="s">
        <v>12</v>
      </c>
      <c r="E40" s="6" t="s">
        <v>4</v>
      </c>
      <c r="F40" s="5">
        <f>decoded[[#This Row],[FRT_DEC]]-B39</f>
        <v>38</v>
      </c>
      <c r="G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INFO]]))),G39)</f>
        <v>clid</v>
      </c>
    </row>
    <row r="41" spans="1:7" x14ac:dyDescent="0.25">
      <c r="A41" s="4" t="s">
        <v>720</v>
      </c>
      <c r="B41" s="5">
        <v>2026325750</v>
      </c>
      <c r="C41" s="4" t="s">
        <v>5805</v>
      </c>
      <c r="D41" s="4" t="s">
        <v>14</v>
      </c>
      <c r="E41" s="6" t="s">
        <v>6</v>
      </c>
      <c r="F41" s="5">
        <f>decoded[[#This Row],[FRT_DEC]]-B40</f>
        <v>7</v>
      </c>
      <c r="G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INFO]]))),G40)</f>
        <v>clid</v>
      </c>
    </row>
    <row r="42" spans="1:7" x14ac:dyDescent="0.25">
      <c r="A42" s="4" t="s">
        <v>76</v>
      </c>
      <c r="B42" s="5">
        <v>2026325761</v>
      </c>
      <c r="C42" s="4" t="s">
        <v>5806</v>
      </c>
      <c r="D42" s="4" t="s">
        <v>14</v>
      </c>
      <c r="E42" s="6" t="s">
        <v>36</v>
      </c>
      <c r="F42" s="5">
        <f>decoded[[#This Row],[FRT_DEC]]-B41</f>
        <v>11</v>
      </c>
      <c r="G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INFO]]))),G41)</f>
        <v>clid</v>
      </c>
    </row>
    <row r="43" spans="1:7" x14ac:dyDescent="0.25">
      <c r="A43" s="4" t="s">
        <v>78</v>
      </c>
      <c r="B43" s="5">
        <v>2026325771</v>
      </c>
      <c r="C43" s="4" t="s">
        <v>5807</v>
      </c>
      <c r="D43" s="4" t="s">
        <v>11</v>
      </c>
      <c r="E43" s="6" t="s">
        <v>5722</v>
      </c>
      <c r="F43" s="5">
        <f>decoded[[#This Row],[FRT_DEC]]-B42</f>
        <v>10</v>
      </c>
      <c r="G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INFO]]))),G42)</f>
        <v>clid</v>
      </c>
    </row>
    <row r="44" spans="1:7" x14ac:dyDescent="0.25">
      <c r="A44" s="4" t="s">
        <v>721</v>
      </c>
      <c r="B44" s="5">
        <v>2026325790</v>
      </c>
      <c r="C44" s="4" t="s">
        <v>5808</v>
      </c>
      <c r="D44" s="4" t="s">
        <v>8</v>
      </c>
      <c r="E44" s="6" t="s">
        <v>5780</v>
      </c>
      <c r="F44" s="5">
        <f>decoded[[#This Row],[FRT_DEC]]-B43</f>
        <v>19</v>
      </c>
      <c r="G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INFO]]))),G43)</f>
        <v>clid</v>
      </c>
    </row>
    <row r="45" spans="1:7" x14ac:dyDescent="0.25">
      <c r="A45" s="4" t="s">
        <v>79</v>
      </c>
      <c r="B45" s="5">
        <v>2026325811</v>
      </c>
      <c r="C45" s="4" t="s">
        <v>5809</v>
      </c>
      <c r="D45" s="4" t="s">
        <v>12</v>
      </c>
      <c r="E45" s="6" t="s">
        <v>4</v>
      </c>
      <c r="F45" s="5">
        <f>decoded[[#This Row],[FRT_DEC]]-B44</f>
        <v>21</v>
      </c>
      <c r="G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INFO]]))),G44)</f>
        <v>clid</v>
      </c>
    </row>
    <row r="46" spans="1:7" x14ac:dyDescent="0.25">
      <c r="A46" s="4" t="s">
        <v>80</v>
      </c>
      <c r="B46" s="5">
        <v>2026325817</v>
      </c>
      <c r="C46" s="4" t="s">
        <v>5810</v>
      </c>
      <c r="D46" s="4" t="s">
        <v>8</v>
      </c>
      <c r="E46" s="6" t="s">
        <v>5783</v>
      </c>
      <c r="F46" s="5">
        <f>decoded[[#This Row],[FRT_DEC]]-B45</f>
        <v>6</v>
      </c>
      <c r="G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INFO]]))),G45)</f>
        <v>clid</v>
      </c>
    </row>
    <row r="47" spans="1:7" x14ac:dyDescent="0.25">
      <c r="A47" s="4" t="s">
        <v>81</v>
      </c>
      <c r="B47" s="5">
        <v>2026441814</v>
      </c>
      <c r="C47" s="4" t="s">
        <v>5811</v>
      </c>
      <c r="D47" s="4" t="s">
        <v>13</v>
      </c>
      <c r="E47" s="6" t="s">
        <v>5</v>
      </c>
      <c r="F47" s="5">
        <f>decoded[[#This Row],[FRT_DEC]]-B46</f>
        <v>115997</v>
      </c>
      <c r="G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INFO]]))),G46)</f>
        <v>clid</v>
      </c>
    </row>
    <row r="48" spans="1:7" x14ac:dyDescent="0.25">
      <c r="A48" s="4" t="s">
        <v>82</v>
      </c>
      <c r="B48" s="5">
        <v>2026441821</v>
      </c>
      <c r="C48" s="4" t="s">
        <v>5812</v>
      </c>
      <c r="D48" s="4" t="s">
        <v>11</v>
      </c>
      <c r="E48" s="6" t="s">
        <v>5719</v>
      </c>
      <c r="F48" s="5">
        <f>decoded[[#This Row],[FRT_DEC]]-B47</f>
        <v>7</v>
      </c>
      <c r="G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INFO]]))),G47)</f>
        <v>clid</v>
      </c>
    </row>
    <row r="49" spans="1:7" x14ac:dyDescent="0.25">
      <c r="A49" s="4" t="s">
        <v>83</v>
      </c>
      <c r="B49" s="5">
        <v>2026441859</v>
      </c>
      <c r="C49" s="4" t="s">
        <v>5813</v>
      </c>
      <c r="D49" s="4" t="s">
        <v>12</v>
      </c>
      <c r="E49" s="6" t="s">
        <v>4</v>
      </c>
      <c r="F49" s="5">
        <f>decoded[[#This Row],[FRT_DEC]]-B48</f>
        <v>38</v>
      </c>
      <c r="G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INFO]]))),G48)</f>
        <v>clid</v>
      </c>
    </row>
    <row r="50" spans="1:7" x14ac:dyDescent="0.25">
      <c r="A50" s="4" t="s">
        <v>84</v>
      </c>
      <c r="B50" s="5">
        <v>2026441864</v>
      </c>
      <c r="C50" s="4" t="s">
        <v>5814</v>
      </c>
      <c r="D50" s="4" t="s">
        <v>14</v>
      </c>
      <c r="E50" s="6" t="s">
        <v>6</v>
      </c>
      <c r="F50" s="5">
        <f>decoded[[#This Row],[FRT_DEC]]-B49</f>
        <v>5</v>
      </c>
      <c r="G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INFO]]))),G49)</f>
        <v>clid</v>
      </c>
    </row>
    <row r="51" spans="1:7" x14ac:dyDescent="0.25">
      <c r="A51" s="4" t="s">
        <v>85</v>
      </c>
      <c r="B51" s="5">
        <v>2026441875</v>
      </c>
      <c r="C51" s="4" t="s">
        <v>5815</v>
      </c>
      <c r="D51" s="4" t="s">
        <v>14</v>
      </c>
      <c r="E51" s="6" t="s">
        <v>2631</v>
      </c>
      <c r="F51" s="5">
        <f>decoded[[#This Row],[FRT_DEC]]-B50</f>
        <v>11</v>
      </c>
      <c r="G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INFO]]))),G50)</f>
        <v>clid</v>
      </c>
    </row>
    <row r="52" spans="1:7" x14ac:dyDescent="0.25">
      <c r="A52" s="4" t="s">
        <v>86</v>
      </c>
      <c r="B52" s="5">
        <v>2026441883</v>
      </c>
      <c r="C52" s="4" t="s">
        <v>5816</v>
      </c>
      <c r="D52" s="4" t="s">
        <v>2632</v>
      </c>
      <c r="E52" s="6" t="s">
        <v>2634</v>
      </c>
      <c r="F52" s="5">
        <f>decoded[[#This Row],[FRT_DEC]]-B51</f>
        <v>8</v>
      </c>
      <c r="G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INFO]]))),G51)</f>
        <v>clid</v>
      </c>
    </row>
    <row r="53" spans="1:7" x14ac:dyDescent="0.25">
      <c r="A53" s="4" t="s">
        <v>87</v>
      </c>
      <c r="B53" s="5">
        <v>2026441892</v>
      </c>
      <c r="C53" s="4" t="s">
        <v>5817</v>
      </c>
      <c r="D53" s="4" t="s">
        <v>75</v>
      </c>
      <c r="E53" s="6" t="s">
        <v>5701</v>
      </c>
      <c r="F53" s="5">
        <f>decoded[[#This Row],[FRT_DEC]]-B52</f>
        <v>9</v>
      </c>
      <c r="G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INFO]]))),G52)</f>
        <v>clid</v>
      </c>
    </row>
    <row r="54" spans="1:7" x14ac:dyDescent="0.25">
      <c r="A54" s="4" t="s">
        <v>88</v>
      </c>
      <c r="B54" s="5">
        <v>2026441896</v>
      </c>
      <c r="C54" s="4" t="s">
        <v>5818</v>
      </c>
      <c r="D54" s="4" t="s">
        <v>75</v>
      </c>
      <c r="E54" s="6" t="s">
        <v>5819</v>
      </c>
      <c r="F54" s="5">
        <f>decoded[[#This Row],[FRT_DEC]]-B53</f>
        <v>4</v>
      </c>
      <c r="G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INFO]]))),G53)</f>
        <v>clid</v>
      </c>
    </row>
    <row r="55" spans="1:7" x14ac:dyDescent="0.25">
      <c r="A55" s="4" t="s">
        <v>89</v>
      </c>
      <c r="B55" s="5">
        <v>2026441926</v>
      </c>
      <c r="C55" s="4" t="s">
        <v>5820</v>
      </c>
      <c r="D55" s="4" t="s">
        <v>51</v>
      </c>
      <c r="E55" s="6" t="s">
        <v>5821</v>
      </c>
      <c r="F55" s="5">
        <f>decoded[[#This Row],[FRT_DEC]]-B54</f>
        <v>30</v>
      </c>
      <c r="G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INFO]]))),G54)</f>
        <v>clid</v>
      </c>
    </row>
    <row r="56" spans="1:7" x14ac:dyDescent="0.25">
      <c r="A56" s="4" t="s">
        <v>90</v>
      </c>
      <c r="B56" s="5">
        <v>2026441929</v>
      </c>
      <c r="C56" s="4" t="s">
        <v>5822</v>
      </c>
      <c r="D56" s="4" t="s">
        <v>51</v>
      </c>
      <c r="E56" s="6" t="s">
        <v>5823</v>
      </c>
      <c r="F56" s="5">
        <f>decoded[[#This Row],[FRT_DEC]]-B55</f>
        <v>3</v>
      </c>
      <c r="G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INFO]]))),G55)</f>
        <v>clid</v>
      </c>
    </row>
    <row r="57" spans="1:7" x14ac:dyDescent="0.25">
      <c r="A57" s="4" t="s">
        <v>91</v>
      </c>
      <c r="B57" s="5">
        <v>2026441935</v>
      </c>
      <c r="C57" s="4" t="s">
        <v>5824</v>
      </c>
      <c r="D57" s="4" t="s">
        <v>11</v>
      </c>
      <c r="E57" s="6" t="s">
        <v>5720</v>
      </c>
      <c r="F57" s="5">
        <f>decoded[[#This Row],[FRT_DEC]]-B56</f>
        <v>6</v>
      </c>
      <c r="G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INFO]]))),G56)</f>
        <v>clid</v>
      </c>
    </row>
    <row r="58" spans="1:7" x14ac:dyDescent="0.25">
      <c r="A58" s="4" t="s">
        <v>92</v>
      </c>
      <c r="B58" s="5">
        <v>2026441948</v>
      </c>
      <c r="C58" s="4" t="s">
        <v>5825</v>
      </c>
      <c r="D58" s="4" t="s">
        <v>8</v>
      </c>
      <c r="E58" s="6" t="s">
        <v>5826</v>
      </c>
      <c r="F58" s="5">
        <f>decoded[[#This Row],[FRT_DEC]]-B57</f>
        <v>13</v>
      </c>
      <c r="G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INFO]]))),G57)</f>
        <v>clid</v>
      </c>
    </row>
    <row r="59" spans="1:7" x14ac:dyDescent="0.25">
      <c r="A59" s="4" t="s">
        <v>1107</v>
      </c>
      <c r="B59" s="5">
        <v>2026441968</v>
      </c>
      <c r="C59" s="4" t="s">
        <v>5827</v>
      </c>
      <c r="D59" s="4" t="s">
        <v>12</v>
      </c>
      <c r="E59" s="6" t="s">
        <v>4</v>
      </c>
      <c r="F59" s="5">
        <f>decoded[[#This Row],[FRT_DEC]]-B58</f>
        <v>20</v>
      </c>
      <c r="G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INFO]]))),G58)</f>
        <v>clid</v>
      </c>
    </row>
    <row r="60" spans="1:7" x14ac:dyDescent="0.25">
      <c r="A60" s="4" t="s">
        <v>93</v>
      </c>
      <c r="B60" s="5">
        <v>2026441975</v>
      </c>
      <c r="C60" s="4" t="s">
        <v>5828</v>
      </c>
      <c r="D60" s="4" t="s">
        <v>8</v>
      </c>
      <c r="E60" s="6" t="s">
        <v>5829</v>
      </c>
      <c r="F60" s="5">
        <f>decoded[[#This Row],[FRT_DEC]]-B59</f>
        <v>7</v>
      </c>
      <c r="G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INFO]]))),G59)</f>
        <v>clid</v>
      </c>
    </row>
    <row r="61" spans="1:7" x14ac:dyDescent="0.25">
      <c r="A61" s="4" t="s">
        <v>94</v>
      </c>
      <c r="B61" s="5">
        <v>2026461599</v>
      </c>
      <c r="C61" s="4" t="s">
        <v>5830</v>
      </c>
      <c r="D61" s="4" t="s">
        <v>1144</v>
      </c>
      <c r="E61" s="6" t="s">
        <v>5831</v>
      </c>
      <c r="F61" s="5">
        <f>decoded[[#This Row],[FRT_DEC]]-B60</f>
        <v>19624</v>
      </c>
      <c r="G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INFO]]))),G60)</f>
        <v>clid</v>
      </c>
    </row>
    <row r="62" spans="1:7" x14ac:dyDescent="0.25">
      <c r="A62" s="4" t="s">
        <v>95</v>
      </c>
      <c r="B62" s="5">
        <v>2026461605</v>
      </c>
      <c r="C62" s="4" t="s">
        <v>5832</v>
      </c>
      <c r="D62" s="4" t="s">
        <v>98</v>
      </c>
      <c r="E62" s="6" t="s">
        <v>5833</v>
      </c>
      <c r="F62" s="5">
        <f>decoded[[#This Row],[FRT_DEC]]-B61</f>
        <v>6</v>
      </c>
      <c r="G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INFO]]))),G61)</f>
        <v>clid</v>
      </c>
    </row>
    <row r="63" spans="1:7" x14ac:dyDescent="0.25">
      <c r="A63" s="4" t="s">
        <v>1108</v>
      </c>
      <c r="B63" s="5">
        <v>2026461734</v>
      </c>
      <c r="C63" s="4" t="s">
        <v>5834</v>
      </c>
      <c r="D63" s="4" t="s">
        <v>110</v>
      </c>
      <c r="E63" s="6" t="s">
        <v>2725</v>
      </c>
      <c r="F63" s="5">
        <f>decoded[[#This Row],[FRT_DEC]]-B62</f>
        <v>129</v>
      </c>
      <c r="G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INFO]]))),G62)</f>
        <v>clid</v>
      </c>
    </row>
    <row r="64" spans="1:7" x14ac:dyDescent="0.25">
      <c r="A64" s="4" t="s">
        <v>1109</v>
      </c>
      <c r="B64" s="5">
        <v>2026461750</v>
      </c>
      <c r="C64" s="4" t="s">
        <v>5835</v>
      </c>
      <c r="D64" s="4" t="s">
        <v>1144</v>
      </c>
      <c r="E64" s="6" t="s">
        <v>5836</v>
      </c>
      <c r="F64" s="5">
        <f>decoded[[#This Row],[FRT_DEC]]-B63</f>
        <v>16</v>
      </c>
      <c r="G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INFO]]))),G63)</f>
        <v>clid</v>
      </c>
    </row>
    <row r="65" spans="1:7" x14ac:dyDescent="0.25">
      <c r="A65" s="4" t="s">
        <v>1110</v>
      </c>
      <c r="B65" s="5">
        <v>2026461756</v>
      </c>
      <c r="C65" s="4" t="s">
        <v>5837</v>
      </c>
      <c r="D65" s="4" t="s">
        <v>98</v>
      </c>
      <c r="E65" s="6" t="s">
        <v>5838</v>
      </c>
      <c r="F65" s="5">
        <f>decoded[[#This Row],[FRT_DEC]]-B64</f>
        <v>6</v>
      </c>
      <c r="G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INFO]]))),G64)</f>
        <v>clid</v>
      </c>
    </row>
    <row r="66" spans="1:7" x14ac:dyDescent="0.25">
      <c r="A66" s="4" t="s">
        <v>814</v>
      </c>
      <c r="B66" s="5">
        <v>2026461826</v>
      </c>
      <c r="C66" s="4" t="s">
        <v>5839</v>
      </c>
      <c r="D66" s="4" t="s">
        <v>111</v>
      </c>
      <c r="E66" s="6" t="s">
        <v>1186</v>
      </c>
      <c r="F66" s="5">
        <f>decoded[[#This Row],[FRT_DEC]]-B65</f>
        <v>70</v>
      </c>
      <c r="G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INFO]]))),G65)</f>
        <v>clid</v>
      </c>
    </row>
    <row r="67" spans="1:7" x14ac:dyDescent="0.25">
      <c r="A67" s="4" t="s">
        <v>1111</v>
      </c>
      <c r="B67" s="5">
        <v>2026461841</v>
      </c>
      <c r="C67" s="4" t="s">
        <v>5840</v>
      </c>
      <c r="D67" s="4" t="s">
        <v>1144</v>
      </c>
      <c r="E67" s="6" t="s">
        <v>5841</v>
      </c>
      <c r="F67" s="5">
        <f>decoded[[#This Row],[FRT_DEC]]-B66</f>
        <v>15</v>
      </c>
      <c r="G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INFO]]))),G66)</f>
        <v>clid</v>
      </c>
    </row>
    <row r="68" spans="1:7" x14ac:dyDescent="0.25">
      <c r="A68" s="4" t="s">
        <v>1112</v>
      </c>
      <c r="B68" s="5">
        <v>2026461847</v>
      </c>
      <c r="C68" s="4" t="s">
        <v>5842</v>
      </c>
      <c r="D68" s="4" t="s">
        <v>98</v>
      </c>
      <c r="E68" s="6" t="s">
        <v>5843</v>
      </c>
      <c r="F68" s="5">
        <f>decoded[[#This Row],[FRT_DEC]]-B67</f>
        <v>6</v>
      </c>
      <c r="G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INFO]]))),G67)</f>
        <v>clid</v>
      </c>
    </row>
    <row r="69" spans="1:7" x14ac:dyDescent="0.25">
      <c r="A69" s="4" t="s">
        <v>96</v>
      </c>
      <c r="B69" s="5">
        <v>2026462482</v>
      </c>
      <c r="C69" s="4" t="s">
        <v>5844</v>
      </c>
      <c r="D69" s="4" t="s">
        <v>113</v>
      </c>
      <c r="E69" s="6" t="s">
        <v>114</v>
      </c>
      <c r="F69" s="5">
        <f>decoded[[#This Row],[FRT_DEC]]-B68</f>
        <v>635</v>
      </c>
      <c r="G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INFO]]))),G68)</f>
        <v>clid</v>
      </c>
    </row>
    <row r="70" spans="1:7" x14ac:dyDescent="0.25">
      <c r="A70" s="4" t="s">
        <v>97</v>
      </c>
      <c r="B70" s="5">
        <v>2026462497</v>
      </c>
      <c r="C70" s="4" t="s">
        <v>5845</v>
      </c>
      <c r="D70" s="4" t="s">
        <v>1144</v>
      </c>
      <c r="E70" s="6" t="s">
        <v>5846</v>
      </c>
      <c r="F70" s="5">
        <f>decoded[[#This Row],[FRT_DEC]]-B69</f>
        <v>15</v>
      </c>
      <c r="G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INFO]]))),G69)</f>
        <v>clid</v>
      </c>
    </row>
    <row r="71" spans="1:7" x14ac:dyDescent="0.25">
      <c r="A71" s="4" t="s">
        <v>99</v>
      </c>
      <c r="B71" s="5">
        <v>2026462503</v>
      </c>
      <c r="C71" s="4" t="s">
        <v>5847</v>
      </c>
      <c r="D71" s="4" t="s">
        <v>98</v>
      </c>
      <c r="E71" s="6" t="s">
        <v>5848</v>
      </c>
      <c r="F71" s="5">
        <f>decoded[[#This Row],[FRT_DEC]]-B70</f>
        <v>6</v>
      </c>
      <c r="G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INFO]]))),G70)</f>
        <v>clid</v>
      </c>
    </row>
    <row r="72" spans="1:7" x14ac:dyDescent="0.25">
      <c r="A72" s="4" t="s">
        <v>1101</v>
      </c>
      <c r="B72" s="5">
        <v>2026463741</v>
      </c>
      <c r="C72" s="4" t="s">
        <v>5849</v>
      </c>
      <c r="D72" s="4" t="s">
        <v>55</v>
      </c>
      <c r="E72" s="6" t="s">
        <v>56</v>
      </c>
      <c r="F72" s="5">
        <f>decoded[[#This Row],[FRT_DEC]]-B71</f>
        <v>1238</v>
      </c>
      <c r="G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INFO]]))),G71)</f>
        <v>clid</v>
      </c>
    </row>
    <row r="73" spans="1:7" x14ac:dyDescent="0.25">
      <c r="A73" s="4" t="s">
        <v>1113</v>
      </c>
      <c r="B73" s="5">
        <v>2026463761</v>
      </c>
      <c r="C73" s="4" t="s">
        <v>5850</v>
      </c>
      <c r="D73" s="4" t="s">
        <v>11</v>
      </c>
      <c r="E73" s="6" t="s">
        <v>5708</v>
      </c>
      <c r="F73" s="5">
        <f>decoded[[#This Row],[FRT_DEC]]-B72</f>
        <v>20</v>
      </c>
      <c r="G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INFO]]))),G72)</f>
        <v>clid</v>
      </c>
    </row>
    <row r="74" spans="1:7" x14ac:dyDescent="0.25">
      <c r="A74" s="4" t="s">
        <v>100</v>
      </c>
      <c r="B74" s="5">
        <v>2026463793</v>
      </c>
      <c r="C74" s="4" t="s">
        <v>5851</v>
      </c>
      <c r="D74" s="4" t="s">
        <v>1144</v>
      </c>
      <c r="E74" s="6" t="s">
        <v>5852</v>
      </c>
      <c r="F74" s="5">
        <f>decoded[[#This Row],[FRT_DEC]]-B73</f>
        <v>32</v>
      </c>
      <c r="G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INFO]]))),G73)</f>
        <v>clid</v>
      </c>
    </row>
    <row r="75" spans="1:7" x14ac:dyDescent="0.25">
      <c r="A75" s="4" t="s">
        <v>101</v>
      </c>
      <c r="B75" s="5">
        <v>2026463800</v>
      </c>
      <c r="C75" s="4" t="s">
        <v>5853</v>
      </c>
      <c r="D75" s="4" t="s">
        <v>98</v>
      </c>
      <c r="E75" s="6" t="s">
        <v>5736</v>
      </c>
      <c r="F75" s="5">
        <f>decoded[[#This Row],[FRT_DEC]]-B74</f>
        <v>7</v>
      </c>
      <c r="G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INFO]]))),G74)</f>
        <v>clid</v>
      </c>
    </row>
    <row r="76" spans="1:7" x14ac:dyDescent="0.25">
      <c r="A76" s="4" t="s">
        <v>1114</v>
      </c>
      <c r="B76" s="5">
        <v>2026463996</v>
      </c>
      <c r="C76" s="4" t="s">
        <v>5854</v>
      </c>
      <c r="D76" s="4" t="s">
        <v>12</v>
      </c>
      <c r="E76" s="6" t="s">
        <v>4</v>
      </c>
      <c r="F76" s="5">
        <f>decoded[[#This Row],[FRT_DEC]]-B75</f>
        <v>196</v>
      </c>
      <c r="G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INFO]]))),G75)</f>
        <v>clid</v>
      </c>
    </row>
    <row r="77" spans="1:7" x14ac:dyDescent="0.25">
      <c r="A77" s="4" t="s">
        <v>102</v>
      </c>
      <c r="B77" s="5">
        <v>2026464002</v>
      </c>
      <c r="C77" s="4" t="s">
        <v>5855</v>
      </c>
      <c r="D77" s="4" t="s">
        <v>8</v>
      </c>
      <c r="E77" s="6" t="s">
        <v>5856</v>
      </c>
      <c r="F77" s="5">
        <f>decoded[[#This Row],[FRT_DEC]]-B76</f>
        <v>6</v>
      </c>
      <c r="G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INFO]]))),G76)</f>
        <v>clid</v>
      </c>
    </row>
    <row r="78" spans="1:7" x14ac:dyDescent="0.25">
      <c r="A78" s="4" t="s">
        <v>103</v>
      </c>
      <c r="B78" s="5">
        <v>2035996040</v>
      </c>
      <c r="C78" s="4" t="s">
        <v>5857</v>
      </c>
      <c r="D78" s="4" t="s">
        <v>10</v>
      </c>
      <c r="E78" s="6" t="s">
        <v>5858</v>
      </c>
      <c r="F78" s="5">
        <f>decoded[[#This Row],[FRT_DEC]]-B77</f>
        <v>9532038</v>
      </c>
      <c r="G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INFO]]))),G77)</f>
        <v>clid</v>
      </c>
    </row>
    <row r="79" spans="1:7" ht="30" x14ac:dyDescent="0.25">
      <c r="A79" s="4" t="s">
        <v>104</v>
      </c>
      <c r="B79" s="5">
        <v>2035996045</v>
      </c>
      <c r="C79" s="4" t="s">
        <v>5859</v>
      </c>
      <c r="D79" s="4" t="s">
        <v>10</v>
      </c>
      <c r="E79" s="6" t="s">
        <v>5860</v>
      </c>
      <c r="F79" s="5">
        <f>decoded[[#This Row],[FRT_DEC]]-B78</f>
        <v>5</v>
      </c>
      <c r="G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INFO]]))),G78)</f>
        <v>clid</v>
      </c>
    </row>
    <row r="80" spans="1:7" x14ac:dyDescent="0.25">
      <c r="A80" s="4" t="s">
        <v>105</v>
      </c>
      <c r="B80" s="5">
        <v>2035996049</v>
      </c>
      <c r="C80" s="4" t="s">
        <v>5861</v>
      </c>
      <c r="D80" s="4" t="s">
        <v>10</v>
      </c>
      <c r="E80" s="6" t="s">
        <v>5862</v>
      </c>
      <c r="F80" s="5">
        <f>decoded[[#This Row],[FRT_DEC]]-B79</f>
        <v>4</v>
      </c>
      <c r="G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INFO]]))),G79)</f>
        <v>clid</v>
      </c>
    </row>
    <row r="81" spans="1:8" x14ac:dyDescent="0.25">
      <c r="A81" s="4" t="s">
        <v>106</v>
      </c>
      <c r="B81" s="5">
        <v>2035996056</v>
      </c>
      <c r="C81" s="4" t="s">
        <v>5863</v>
      </c>
      <c r="D81" s="4" t="s">
        <v>1144</v>
      </c>
      <c r="E81" s="6" t="s">
        <v>5831</v>
      </c>
      <c r="F81" s="5">
        <f>decoded[[#This Row],[FRT_DEC]]-B80</f>
        <v>7</v>
      </c>
      <c r="G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INFO]]))),G80)</f>
        <v>clid</v>
      </c>
    </row>
    <row r="82" spans="1:8" x14ac:dyDescent="0.25">
      <c r="A82" s="4" t="s">
        <v>107</v>
      </c>
      <c r="B82" s="5">
        <v>2035996062</v>
      </c>
      <c r="C82" s="4" t="s">
        <v>5864</v>
      </c>
      <c r="D82" s="4" t="s">
        <v>1144</v>
      </c>
      <c r="E82" s="6" t="s">
        <v>5865</v>
      </c>
      <c r="F82" s="5">
        <f>decoded[[#This Row],[FRT_DEC]]-B81</f>
        <v>6</v>
      </c>
      <c r="G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INFO]]))),G81)</f>
        <v>clid</v>
      </c>
    </row>
    <row r="83" spans="1:8" x14ac:dyDescent="0.25">
      <c r="A83" s="4" t="s">
        <v>1170</v>
      </c>
      <c r="B83" s="5">
        <v>2035996069</v>
      </c>
      <c r="C83" s="4" t="s">
        <v>5866</v>
      </c>
      <c r="D83" s="4" t="s">
        <v>98</v>
      </c>
      <c r="E83" s="6" t="s">
        <v>5867</v>
      </c>
      <c r="F83" s="5">
        <f>decoded[[#This Row],[FRT_DEC]]-B82</f>
        <v>7</v>
      </c>
      <c r="G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INFO]]))),G82)</f>
        <v>clid</v>
      </c>
    </row>
    <row r="84" spans="1:8" x14ac:dyDescent="0.25">
      <c r="A84" s="4" t="s">
        <v>108</v>
      </c>
      <c r="B84" s="5">
        <v>2035996076</v>
      </c>
      <c r="C84" s="4" t="s">
        <v>5868</v>
      </c>
      <c r="D84" s="4" t="s">
        <v>11</v>
      </c>
      <c r="E84" s="6" t="s">
        <v>4705</v>
      </c>
      <c r="F84" s="5">
        <f>decoded[[#This Row],[FRT_DEC]]-B83</f>
        <v>7</v>
      </c>
      <c r="G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INFO]]))),G83)</f>
        <v>clid</v>
      </c>
    </row>
    <row r="85" spans="1:8" x14ac:dyDescent="0.25">
      <c r="A85" s="4" t="s">
        <v>109</v>
      </c>
      <c r="B85" s="5">
        <v>2035996080</v>
      </c>
      <c r="C85" s="4" t="s">
        <v>5869</v>
      </c>
      <c r="D85" s="4" t="s">
        <v>9</v>
      </c>
      <c r="E85" s="6" t="s">
        <v>5870</v>
      </c>
      <c r="F85" s="5">
        <f>decoded[[#This Row],[FRT_DEC]]-B84</f>
        <v>4</v>
      </c>
      <c r="G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INFO]]))),G84)</f>
        <v>clid</v>
      </c>
    </row>
    <row r="86" spans="1:8" x14ac:dyDescent="0.25">
      <c r="A86" s="4" t="s">
        <v>1171</v>
      </c>
      <c r="B86" s="5">
        <v>2035996085</v>
      </c>
      <c r="C86" s="4" t="s">
        <v>5871</v>
      </c>
      <c r="D86" s="4" t="s">
        <v>98</v>
      </c>
      <c r="E86" s="6" t="s">
        <v>5872</v>
      </c>
      <c r="F86" s="5">
        <f>decoded[[#This Row],[FRT_DEC]]-B85</f>
        <v>5</v>
      </c>
      <c r="G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INFO]]))),G85)</f>
        <v>clid</v>
      </c>
    </row>
    <row r="87" spans="1:8" x14ac:dyDescent="0.25">
      <c r="A87" s="4" t="s">
        <v>722</v>
      </c>
      <c r="B87" s="5">
        <v>2036001323</v>
      </c>
      <c r="C87" s="4" t="s">
        <v>5873</v>
      </c>
      <c r="D87" s="4" t="s">
        <v>58</v>
      </c>
      <c r="E87" s="6" t="s">
        <v>5700</v>
      </c>
      <c r="F87" s="5">
        <f>decoded[[#This Row],[FRT_DEC]]-B86</f>
        <v>5238</v>
      </c>
      <c r="G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INFO]]))),G86)</f>
        <v>clid</v>
      </c>
      <c r="H87" s="7">
        <v>1</v>
      </c>
    </row>
    <row r="88" spans="1:8" x14ac:dyDescent="0.25">
      <c r="A88" s="4" t="s">
        <v>723</v>
      </c>
      <c r="B88" s="5">
        <v>2036001328</v>
      </c>
      <c r="C88" s="4" t="s">
        <v>5874</v>
      </c>
      <c r="D88" s="4" t="s">
        <v>58</v>
      </c>
      <c r="E88" s="6" t="s">
        <v>2655</v>
      </c>
      <c r="F88" s="5">
        <f>decoded[[#This Row],[FRT_DEC]]-B87</f>
        <v>5</v>
      </c>
      <c r="G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INFO]]))),G87)</f>
        <v>clid</v>
      </c>
    </row>
    <row r="89" spans="1:8" x14ac:dyDescent="0.25">
      <c r="A89" s="4" t="s">
        <v>112</v>
      </c>
      <c r="B89" s="5">
        <v>2036001334</v>
      </c>
      <c r="C89" s="4" t="s">
        <v>5875</v>
      </c>
      <c r="D89" s="4" t="s">
        <v>58</v>
      </c>
      <c r="E89" s="6" t="s">
        <v>61</v>
      </c>
      <c r="F89" s="5">
        <f>decoded[[#This Row],[FRT_DEC]]-B88</f>
        <v>6</v>
      </c>
      <c r="G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INFO]]))),G88)</f>
        <v>clid</v>
      </c>
    </row>
    <row r="90" spans="1:8" x14ac:dyDescent="0.25">
      <c r="A90" s="4" t="s">
        <v>1094</v>
      </c>
      <c r="B90" s="5">
        <v>2036001338</v>
      </c>
      <c r="C90" s="4" t="s">
        <v>5876</v>
      </c>
      <c r="D90" s="4" t="s">
        <v>62</v>
      </c>
      <c r="E90" s="6" t="s">
        <v>5877</v>
      </c>
      <c r="F90" s="5">
        <f>decoded[[#This Row],[FRT_DEC]]-B89</f>
        <v>4</v>
      </c>
      <c r="G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INFO]]))),G89)</f>
        <v>clid</v>
      </c>
    </row>
    <row r="91" spans="1:8" x14ac:dyDescent="0.25">
      <c r="A91" s="4" t="s">
        <v>724</v>
      </c>
      <c r="B91" s="5">
        <v>2036001342</v>
      </c>
      <c r="C91" s="4" t="s">
        <v>5878</v>
      </c>
      <c r="D91" s="4" t="s">
        <v>63</v>
      </c>
      <c r="E91" s="6" t="s">
        <v>64</v>
      </c>
      <c r="F91" s="5">
        <f>decoded[[#This Row],[FRT_DEC]]-B90</f>
        <v>4</v>
      </c>
      <c r="G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INFO]]))),G90)</f>
        <v>clid</v>
      </c>
    </row>
    <row r="92" spans="1:8" x14ac:dyDescent="0.25">
      <c r="A92" s="4" t="s">
        <v>1187</v>
      </c>
      <c r="B92" s="5">
        <v>2036001357</v>
      </c>
      <c r="C92" s="4" t="s">
        <v>5879</v>
      </c>
      <c r="D92" s="4" t="s">
        <v>1144</v>
      </c>
      <c r="E92" s="6" t="s">
        <v>5880</v>
      </c>
      <c r="F92" s="5">
        <f>decoded[[#This Row],[FRT_DEC]]-B91</f>
        <v>15</v>
      </c>
      <c r="G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INFO]]))),G91)</f>
        <v>clid</v>
      </c>
    </row>
    <row r="93" spans="1:8" x14ac:dyDescent="0.25">
      <c r="A93" s="4" t="s">
        <v>725</v>
      </c>
      <c r="B93" s="5">
        <v>2036001375</v>
      </c>
      <c r="C93" s="4" t="s">
        <v>5881</v>
      </c>
      <c r="D93" s="4" t="s">
        <v>1144</v>
      </c>
      <c r="E93" s="6" t="s">
        <v>5882</v>
      </c>
      <c r="F93" s="5">
        <f>decoded[[#This Row],[FRT_DEC]]-B92</f>
        <v>18</v>
      </c>
      <c r="G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INFO]]))),G92)</f>
        <v>clid</v>
      </c>
    </row>
    <row r="94" spans="1:8" x14ac:dyDescent="0.25">
      <c r="A94" s="4" t="s">
        <v>726</v>
      </c>
      <c r="B94" s="5">
        <v>2036001387</v>
      </c>
      <c r="C94" s="4" t="s">
        <v>5883</v>
      </c>
      <c r="D94" s="4" t="s">
        <v>66</v>
      </c>
      <c r="E94" s="6" t="s">
        <v>67</v>
      </c>
      <c r="F94" s="5">
        <f>decoded[[#This Row],[FRT_DEC]]-B93</f>
        <v>12</v>
      </c>
      <c r="G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INFO]]))),G93)</f>
        <v>clid</v>
      </c>
    </row>
    <row r="95" spans="1:8" x14ac:dyDescent="0.25">
      <c r="A95" s="4" t="s">
        <v>727</v>
      </c>
      <c r="B95" s="5">
        <v>2036001392</v>
      </c>
      <c r="C95" s="4" t="s">
        <v>5884</v>
      </c>
      <c r="D95" s="4" t="s">
        <v>8</v>
      </c>
      <c r="E95" s="6" t="s">
        <v>5885</v>
      </c>
      <c r="F95" s="5">
        <f>decoded[[#This Row],[FRT_DEC]]-B94</f>
        <v>5</v>
      </c>
      <c r="G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INFO]]))),G94)</f>
        <v>clid</v>
      </c>
    </row>
    <row r="96" spans="1:8" x14ac:dyDescent="0.25">
      <c r="A96" s="4" t="s">
        <v>728</v>
      </c>
      <c r="B96" s="5">
        <v>2036001400</v>
      </c>
      <c r="C96" s="4" t="s">
        <v>5886</v>
      </c>
      <c r="D96" s="4" t="s">
        <v>11</v>
      </c>
      <c r="E96" s="6" t="s">
        <v>5721</v>
      </c>
      <c r="F96" s="5">
        <f>decoded[[#This Row],[FRT_DEC]]-B95</f>
        <v>8</v>
      </c>
      <c r="G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INFO]]))),G95)</f>
        <v>clid</v>
      </c>
    </row>
    <row r="97" spans="1:7" x14ac:dyDescent="0.25">
      <c r="A97" s="4" t="s">
        <v>115</v>
      </c>
      <c r="B97" s="5">
        <v>2036001415</v>
      </c>
      <c r="C97" s="4" t="s">
        <v>5887</v>
      </c>
      <c r="D97" s="4" t="s">
        <v>98</v>
      </c>
      <c r="E97" s="6" t="s">
        <v>5709</v>
      </c>
      <c r="F97" s="5">
        <f>decoded[[#This Row],[FRT_DEC]]-B96</f>
        <v>15</v>
      </c>
      <c r="G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INFO]]))),G96)</f>
        <v>clid</v>
      </c>
    </row>
    <row r="98" spans="1:7" x14ac:dyDescent="0.25">
      <c r="A98" s="4" t="s">
        <v>116</v>
      </c>
      <c r="B98" s="5">
        <v>2036001421</v>
      </c>
      <c r="C98" s="4" t="s">
        <v>5888</v>
      </c>
      <c r="D98" s="4" t="s">
        <v>98</v>
      </c>
      <c r="E98" s="6" t="s">
        <v>5710</v>
      </c>
      <c r="F98" s="5">
        <f>decoded[[#This Row],[FRT_DEC]]-B97</f>
        <v>6</v>
      </c>
      <c r="G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INFO]]))),G97)</f>
        <v>clid</v>
      </c>
    </row>
    <row r="99" spans="1:7" x14ac:dyDescent="0.25">
      <c r="A99" s="4" t="s">
        <v>117</v>
      </c>
      <c r="B99" s="5">
        <v>2036001434</v>
      </c>
      <c r="C99" s="4" t="s">
        <v>5889</v>
      </c>
      <c r="D99" s="4" t="s">
        <v>9</v>
      </c>
      <c r="E99" s="6" t="s">
        <v>4655</v>
      </c>
      <c r="F99" s="5">
        <f>decoded[[#This Row],[FRT_DEC]]-B98</f>
        <v>13</v>
      </c>
      <c r="G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INFO]]))),G98)</f>
        <v>clid</v>
      </c>
    </row>
    <row r="100" spans="1:7" x14ac:dyDescent="0.25">
      <c r="A100" s="4" t="s">
        <v>729</v>
      </c>
      <c r="B100" s="5">
        <v>2036001439</v>
      </c>
      <c r="C100" s="4" t="s">
        <v>5890</v>
      </c>
      <c r="D100" s="4" t="s">
        <v>98</v>
      </c>
      <c r="E100" s="6" t="s">
        <v>5711</v>
      </c>
      <c r="F100" s="5">
        <f>decoded[[#This Row],[FRT_DEC]]-B99</f>
        <v>5</v>
      </c>
      <c r="G1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INFO]]))),G99)</f>
        <v>clid</v>
      </c>
    </row>
    <row r="101" spans="1:7" x14ac:dyDescent="0.25">
      <c r="A101" s="4" t="s">
        <v>730</v>
      </c>
      <c r="B101" s="5">
        <v>2036001615</v>
      </c>
      <c r="C101" s="4" t="s">
        <v>5891</v>
      </c>
      <c r="D101" s="4" t="s">
        <v>12</v>
      </c>
      <c r="E101" s="6" t="s">
        <v>4</v>
      </c>
      <c r="F101" s="5">
        <f>decoded[[#This Row],[FRT_DEC]]-B100</f>
        <v>176</v>
      </c>
      <c r="G1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INFO]]))),G100)</f>
        <v>clid</v>
      </c>
    </row>
    <row r="102" spans="1:7" x14ac:dyDescent="0.25">
      <c r="A102" s="4" t="s">
        <v>619</v>
      </c>
      <c r="B102" s="5">
        <v>2036001621</v>
      </c>
      <c r="C102" s="4" t="s">
        <v>5892</v>
      </c>
      <c r="D102" s="4" t="s">
        <v>8</v>
      </c>
      <c r="E102" s="6" t="s">
        <v>5893</v>
      </c>
      <c r="F102" s="5">
        <f>decoded[[#This Row],[FRT_DEC]]-B101</f>
        <v>6</v>
      </c>
      <c r="G1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INFO]]))),G101)</f>
        <v>clid</v>
      </c>
    </row>
    <row r="103" spans="1:7" x14ac:dyDescent="0.25">
      <c r="A103" s="4" t="s">
        <v>118</v>
      </c>
      <c r="B103" s="5">
        <v>2038323143</v>
      </c>
      <c r="C103" s="4" t="s">
        <v>5894</v>
      </c>
      <c r="D103" s="4" t="s">
        <v>13</v>
      </c>
      <c r="E103" s="6" t="s">
        <v>5</v>
      </c>
      <c r="F103" s="5">
        <f>decoded[[#This Row],[FRT_DEC]]-B102</f>
        <v>2321522</v>
      </c>
      <c r="G1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INFO]]))),G102)</f>
        <v>clid</v>
      </c>
    </row>
    <row r="104" spans="1:7" x14ac:dyDescent="0.25">
      <c r="A104" s="4" t="s">
        <v>731</v>
      </c>
      <c r="B104" s="5">
        <v>2038323149</v>
      </c>
      <c r="C104" s="4" t="s">
        <v>5895</v>
      </c>
      <c r="D104" s="4" t="s">
        <v>11</v>
      </c>
      <c r="E104" s="6" t="s">
        <v>4656</v>
      </c>
      <c r="F104" s="5">
        <f>decoded[[#This Row],[FRT_DEC]]-B103</f>
        <v>6</v>
      </c>
      <c r="G1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INFO]]))),G103)</f>
        <v>clid</v>
      </c>
    </row>
    <row r="105" spans="1:7" x14ac:dyDescent="0.25">
      <c r="A105" s="4" t="s">
        <v>119</v>
      </c>
      <c r="B105" s="5">
        <v>2038323186</v>
      </c>
      <c r="C105" s="4" t="s">
        <v>5896</v>
      </c>
      <c r="D105" s="4" t="s">
        <v>12</v>
      </c>
      <c r="E105" s="6" t="s">
        <v>4</v>
      </c>
      <c r="F105" s="5">
        <f>decoded[[#This Row],[FRT_DEC]]-B104</f>
        <v>37</v>
      </c>
      <c r="G1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INFO]]))),G104)</f>
        <v>clid</v>
      </c>
    </row>
    <row r="106" spans="1:7" x14ac:dyDescent="0.25">
      <c r="A106" s="4" t="s">
        <v>120</v>
      </c>
      <c r="B106" s="5">
        <v>2038323191</v>
      </c>
      <c r="C106" s="4" t="s">
        <v>5897</v>
      </c>
      <c r="D106" s="4" t="s">
        <v>14</v>
      </c>
      <c r="E106" s="6" t="s">
        <v>6</v>
      </c>
      <c r="F106" s="5">
        <f>decoded[[#This Row],[FRT_DEC]]-B105</f>
        <v>5</v>
      </c>
      <c r="G1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INFO]]))),G105)</f>
        <v>clid</v>
      </c>
    </row>
    <row r="107" spans="1:7" x14ac:dyDescent="0.25">
      <c r="A107" s="4" t="s">
        <v>121</v>
      </c>
      <c r="B107" s="5">
        <v>2038323202</v>
      </c>
      <c r="C107" s="4" t="s">
        <v>5898</v>
      </c>
      <c r="D107" s="4" t="s">
        <v>14</v>
      </c>
      <c r="E107" s="6" t="s">
        <v>36</v>
      </c>
      <c r="F107" s="5">
        <f>decoded[[#This Row],[FRT_DEC]]-B106</f>
        <v>11</v>
      </c>
      <c r="G1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INFO]]))),G106)</f>
        <v>clid</v>
      </c>
    </row>
    <row r="108" spans="1:7" x14ac:dyDescent="0.25">
      <c r="A108" s="4" t="s">
        <v>122</v>
      </c>
      <c r="B108" s="5">
        <v>2038323212</v>
      </c>
      <c r="C108" s="4" t="s">
        <v>5899</v>
      </c>
      <c r="D108" s="4" t="s">
        <v>11</v>
      </c>
      <c r="E108" s="6" t="s">
        <v>5722</v>
      </c>
      <c r="F108" s="5">
        <f>decoded[[#This Row],[FRT_DEC]]-B107</f>
        <v>10</v>
      </c>
      <c r="G1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INFO]]))),G107)</f>
        <v>clid</v>
      </c>
    </row>
    <row r="109" spans="1:7" x14ac:dyDescent="0.25">
      <c r="A109" s="4" t="s">
        <v>123</v>
      </c>
      <c r="B109" s="5">
        <v>2038323231</v>
      </c>
      <c r="C109" s="4" t="s">
        <v>5900</v>
      </c>
      <c r="D109" s="4" t="s">
        <v>8</v>
      </c>
      <c r="E109" s="6" t="s">
        <v>5780</v>
      </c>
      <c r="F109" s="5">
        <f>decoded[[#This Row],[FRT_DEC]]-B108</f>
        <v>19</v>
      </c>
      <c r="G1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INFO]]))),G108)</f>
        <v>clid</v>
      </c>
    </row>
    <row r="110" spans="1:7" x14ac:dyDescent="0.25">
      <c r="A110" s="4" t="s">
        <v>124</v>
      </c>
      <c r="B110" s="5">
        <v>2038323256</v>
      </c>
      <c r="C110" s="4" t="s">
        <v>5901</v>
      </c>
      <c r="D110" s="4" t="s">
        <v>12</v>
      </c>
      <c r="E110" s="6" t="s">
        <v>4</v>
      </c>
      <c r="F110" s="5">
        <f>decoded[[#This Row],[FRT_DEC]]-B109</f>
        <v>25</v>
      </c>
      <c r="G1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INFO]]))),G109)</f>
        <v>clid</v>
      </c>
    </row>
    <row r="111" spans="1:7" x14ac:dyDescent="0.25">
      <c r="A111" s="4" t="s">
        <v>125</v>
      </c>
      <c r="B111" s="5">
        <v>2038323262</v>
      </c>
      <c r="C111" s="4" t="s">
        <v>5902</v>
      </c>
      <c r="D111" s="4" t="s">
        <v>8</v>
      </c>
      <c r="E111" s="6" t="s">
        <v>5783</v>
      </c>
      <c r="F111" s="5">
        <f>decoded[[#This Row],[FRT_DEC]]-B110</f>
        <v>6</v>
      </c>
      <c r="G1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INFO]]))),G110)</f>
        <v>clid</v>
      </c>
    </row>
    <row r="112" spans="1:7" x14ac:dyDescent="0.25">
      <c r="A112" s="4" t="s">
        <v>126</v>
      </c>
      <c r="B112" s="5">
        <v>2048545909</v>
      </c>
      <c r="C112" s="4" t="s">
        <v>5903</v>
      </c>
      <c r="D112" s="4" t="s">
        <v>11</v>
      </c>
      <c r="E112" s="6" t="s">
        <v>5722</v>
      </c>
      <c r="F112" s="5">
        <f>decoded[[#This Row],[FRT_DEC]]-B111</f>
        <v>10222647</v>
      </c>
      <c r="G1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INFO]]))),G111)</f>
        <v>clid</v>
      </c>
    </row>
    <row r="113" spans="1:7" x14ac:dyDescent="0.25">
      <c r="A113" s="4" t="s">
        <v>127</v>
      </c>
      <c r="B113" s="5">
        <v>2048545939</v>
      </c>
      <c r="C113" s="4" t="s">
        <v>5904</v>
      </c>
      <c r="D113" s="4" t="s">
        <v>12</v>
      </c>
      <c r="E113" s="6" t="s">
        <v>4</v>
      </c>
      <c r="F113" s="5">
        <f>decoded[[#This Row],[FRT_DEC]]-B112</f>
        <v>30</v>
      </c>
      <c r="G1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INFO]]))),G112)</f>
        <v>clid</v>
      </c>
    </row>
    <row r="114" spans="1:7" x14ac:dyDescent="0.25">
      <c r="A114" s="4" t="s">
        <v>128</v>
      </c>
      <c r="B114" s="5">
        <v>2048545945</v>
      </c>
      <c r="C114" s="4" t="s">
        <v>5905</v>
      </c>
      <c r="D114" s="4" t="s">
        <v>8</v>
      </c>
      <c r="E114" s="6" t="s">
        <v>5783</v>
      </c>
      <c r="F114" s="5">
        <f>decoded[[#This Row],[FRT_DEC]]-B113</f>
        <v>6</v>
      </c>
      <c r="G1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INFO]]))),G113)</f>
        <v>clid</v>
      </c>
    </row>
    <row r="115" spans="1:7" x14ac:dyDescent="0.25">
      <c r="A115" s="4" t="s">
        <v>806</v>
      </c>
      <c r="B115" s="5">
        <v>2050353056</v>
      </c>
      <c r="C115" s="4" t="s">
        <v>5906</v>
      </c>
      <c r="D115" s="4" t="s">
        <v>13</v>
      </c>
      <c r="E115" s="6" t="s">
        <v>5</v>
      </c>
      <c r="F115" s="5">
        <f>decoded[[#This Row],[FRT_DEC]]-B114</f>
        <v>1807111</v>
      </c>
      <c r="G1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INFO]]))),G114)</f>
        <v>clid</v>
      </c>
    </row>
    <row r="116" spans="1:7" x14ac:dyDescent="0.25">
      <c r="A116" s="4" t="s">
        <v>1145</v>
      </c>
      <c r="B116" s="5">
        <v>2050353063</v>
      </c>
      <c r="C116" s="4" t="s">
        <v>5907</v>
      </c>
      <c r="D116" s="4" t="s">
        <v>11</v>
      </c>
      <c r="E116" s="6" t="s">
        <v>4656</v>
      </c>
      <c r="F116" s="5">
        <f>decoded[[#This Row],[FRT_DEC]]-B115</f>
        <v>7</v>
      </c>
      <c r="G1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INFO]]))),G115)</f>
        <v>clid</v>
      </c>
    </row>
    <row r="117" spans="1:7" x14ac:dyDescent="0.25">
      <c r="A117" s="4" t="s">
        <v>1146</v>
      </c>
      <c r="B117" s="5">
        <v>2050353101</v>
      </c>
      <c r="C117" s="4" t="s">
        <v>5908</v>
      </c>
      <c r="D117" s="4" t="s">
        <v>12</v>
      </c>
      <c r="E117" s="6" t="s">
        <v>4</v>
      </c>
      <c r="F117" s="5">
        <f>decoded[[#This Row],[FRT_DEC]]-B116</f>
        <v>38</v>
      </c>
      <c r="G1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INFO]]))),G116)</f>
        <v>clid</v>
      </c>
    </row>
    <row r="118" spans="1:7" x14ac:dyDescent="0.25">
      <c r="A118" s="4" t="s">
        <v>129</v>
      </c>
      <c r="B118" s="5">
        <v>2050353106</v>
      </c>
      <c r="C118" s="4" t="s">
        <v>5909</v>
      </c>
      <c r="D118" s="4" t="s">
        <v>14</v>
      </c>
      <c r="E118" s="6" t="s">
        <v>6</v>
      </c>
      <c r="F118" s="5">
        <f>decoded[[#This Row],[FRT_DEC]]-B117</f>
        <v>5</v>
      </c>
      <c r="G1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INFO]]))),G117)</f>
        <v>clid</v>
      </c>
    </row>
    <row r="119" spans="1:7" x14ac:dyDescent="0.25">
      <c r="A119" s="4" t="s">
        <v>807</v>
      </c>
      <c r="B119" s="5">
        <v>2050353116</v>
      </c>
      <c r="C119" s="4" t="s">
        <v>5910</v>
      </c>
      <c r="D119" s="4" t="s">
        <v>14</v>
      </c>
      <c r="E119" s="6" t="s">
        <v>36</v>
      </c>
      <c r="F119" s="5">
        <f>decoded[[#This Row],[FRT_DEC]]-B118</f>
        <v>10</v>
      </c>
      <c r="G1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INFO]]))),G118)</f>
        <v>clid</v>
      </c>
    </row>
    <row r="120" spans="1:7" x14ac:dyDescent="0.25">
      <c r="A120" s="4" t="s">
        <v>1147</v>
      </c>
      <c r="B120" s="5">
        <v>2050353126</v>
      </c>
      <c r="C120" s="4" t="s">
        <v>5911</v>
      </c>
      <c r="D120" s="4" t="s">
        <v>11</v>
      </c>
      <c r="E120" s="6" t="s">
        <v>5722</v>
      </c>
      <c r="F120" s="5">
        <f>decoded[[#This Row],[FRT_DEC]]-B119</f>
        <v>10</v>
      </c>
      <c r="G1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INFO]]))),G119)</f>
        <v>clid</v>
      </c>
    </row>
    <row r="121" spans="1:7" x14ac:dyDescent="0.25">
      <c r="A121" s="4" t="s">
        <v>1148</v>
      </c>
      <c r="B121" s="5">
        <v>2050353146</v>
      </c>
      <c r="C121" s="4" t="s">
        <v>5912</v>
      </c>
      <c r="D121" s="4" t="s">
        <v>8</v>
      </c>
      <c r="E121" s="6" t="s">
        <v>5780</v>
      </c>
      <c r="F121" s="5">
        <f>decoded[[#This Row],[FRT_DEC]]-B120</f>
        <v>20</v>
      </c>
      <c r="G1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INFO]]))),G120)</f>
        <v>clid</v>
      </c>
    </row>
    <row r="122" spans="1:7" x14ac:dyDescent="0.25">
      <c r="A122" s="4" t="s">
        <v>1149</v>
      </c>
      <c r="B122" s="5">
        <v>2050353167</v>
      </c>
      <c r="C122" s="4" t="s">
        <v>5913</v>
      </c>
      <c r="D122" s="4" t="s">
        <v>12</v>
      </c>
      <c r="E122" s="6" t="s">
        <v>4</v>
      </c>
      <c r="F122" s="5">
        <f>decoded[[#This Row],[FRT_DEC]]-B121</f>
        <v>21</v>
      </c>
      <c r="G1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INFO]]))),G121)</f>
        <v>clid</v>
      </c>
    </row>
    <row r="123" spans="1:7" x14ac:dyDescent="0.25">
      <c r="A123" s="4" t="s">
        <v>1150</v>
      </c>
      <c r="B123" s="5">
        <v>2050353176</v>
      </c>
      <c r="C123" s="4" t="s">
        <v>5914</v>
      </c>
      <c r="D123" s="4" t="s">
        <v>8</v>
      </c>
      <c r="E123" s="6" t="s">
        <v>5783</v>
      </c>
      <c r="F123" s="5">
        <f>decoded[[#This Row],[FRT_DEC]]-B122</f>
        <v>9</v>
      </c>
      <c r="G1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INFO]]))),G122)</f>
        <v>clid</v>
      </c>
    </row>
    <row r="124" spans="1:7" x14ac:dyDescent="0.25">
      <c r="A124" s="4" t="s">
        <v>1151</v>
      </c>
      <c r="B124" s="5">
        <v>2050477010</v>
      </c>
      <c r="C124" s="4" t="s">
        <v>5915</v>
      </c>
      <c r="D124" s="4" t="s">
        <v>1144</v>
      </c>
      <c r="E124" s="6" t="s">
        <v>5831</v>
      </c>
      <c r="F124" s="5">
        <f>decoded[[#This Row],[FRT_DEC]]-B123</f>
        <v>123834</v>
      </c>
      <c r="G1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INFO]]))),G123)</f>
        <v>clid</v>
      </c>
    </row>
    <row r="125" spans="1:7" x14ac:dyDescent="0.25">
      <c r="A125" s="4" t="s">
        <v>1152</v>
      </c>
      <c r="B125" s="5">
        <v>2050477015</v>
      </c>
      <c r="C125" s="4" t="s">
        <v>5916</v>
      </c>
      <c r="D125" s="4" t="s">
        <v>98</v>
      </c>
      <c r="E125" s="6" t="s">
        <v>5833</v>
      </c>
      <c r="F125" s="5">
        <f>decoded[[#This Row],[FRT_DEC]]-B124</f>
        <v>5</v>
      </c>
      <c r="G1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INFO]]))),G124)</f>
        <v>clid</v>
      </c>
    </row>
    <row r="126" spans="1:7" x14ac:dyDescent="0.25">
      <c r="A126" s="4" t="s">
        <v>130</v>
      </c>
      <c r="B126" s="5">
        <v>2050477162</v>
      </c>
      <c r="C126" s="4" t="s">
        <v>5917</v>
      </c>
      <c r="D126" s="4" t="s">
        <v>110</v>
      </c>
      <c r="E126" s="6" t="s">
        <v>234</v>
      </c>
      <c r="F126" s="5">
        <f>decoded[[#This Row],[FRT_DEC]]-B125</f>
        <v>147</v>
      </c>
      <c r="G1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INFO]]))),G125)</f>
        <v>clid</v>
      </c>
    </row>
    <row r="127" spans="1:7" x14ac:dyDescent="0.25">
      <c r="A127" s="4" t="s">
        <v>131</v>
      </c>
      <c r="B127" s="5">
        <v>2050477177</v>
      </c>
      <c r="C127" s="4" t="s">
        <v>5918</v>
      </c>
      <c r="D127" s="4" t="s">
        <v>1144</v>
      </c>
      <c r="E127" s="6" t="s">
        <v>5836</v>
      </c>
      <c r="F127" s="5">
        <f>decoded[[#This Row],[FRT_DEC]]-B126</f>
        <v>15</v>
      </c>
      <c r="G1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INFO]]))),G126)</f>
        <v>clid</v>
      </c>
    </row>
    <row r="128" spans="1:7" x14ac:dyDescent="0.25">
      <c r="A128" s="4" t="s">
        <v>808</v>
      </c>
      <c r="B128" s="5">
        <v>2050477183</v>
      </c>
      <c r="C128" s="4" t="s">
        <v>5919</v>
      </c>
      <c r="D128" s="4" t="s">
        <v>98</v>
      </c>
      <c r="E128" s="6" t="s">
        <v>5838</v>
      </c>
      <c r="F128" s="5">
        <f>decoded[[#This Row],[FRT_DEC]]-B127</f>
        <v>6</v>
      </c>
      <c r="G1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INFO]]))),G127)</f>
        <v>clid</v>
      </c>
    </row>
    <row r="129" spans="1:7" x14ac:dyDescent="0.25">
      <c r="A129" s="4" t="s">
        <v>1153</v>
      </c>
      <c r="B129" s="5">
        <v>2050477254</v>
      </c>
      <c r="C129" s="4" t="s">
        <v>5920</v>
      </c>
      <c r="D129" s="4" t="s">
        <v>111</v>
      </c>
      <c r="E129" s="6" t="s">
        <v>237</v>
      </c>
      <c r="F129" s="5">
        <f>decoded[[#This Row],[FRT_DEC]]-B128</f>
        <v>71</v>
      </c>
      <c r="G1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INFO]]))),G128)</f>
        <v>clid</v>
      </c>
    </row>
    <row r="130" spans="1:7" x14ac:dyDescent="0.25">
      <c r="A130" s="4" t="s">
        <v>1154</v>
      </c>
      <c r="B130" s="5">
        <v>2050477270</v>
      </c>
      <c r="C130" s="4" t="s">
        <v>5921</v>
      </c>
      <c r="D130" s="4" t="s">
        <v>1144</v>
      </c>
      <c r="E130" s="6" t="s">
        <v>5841</v>
      </c>
      <c r="F130" s="5">
        <f>decoded[[#This Row],[FRT_DEC]]-B129</f>
        <v>16</v>
      </c>
      <c r="G1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INFO]]))),G129)</f>
        <v>clid</v>
      </c>
    </row>
    <row r="131" spans="1:7" x14ac:dyDescent="0.25">
      <c r="A131" s="4" t="s">
        <v>132</v>
      </c>
      <c r="B131" s="5">
        <v>2050477276</v>
      </c>
      <c r="C131" s="4" t="s">
        <v>5922</v>
      </c>
      <c r="D131" s="4" t="s">
        <v>98</v>
      </c>
      <c r="E131" s="6" t="s">
        <v>5843</v>
      </c>
      <c r="F131" s="5">
        <f>decoded[[#This Row],[FRT_DEC]]-B130</f>
        <v>6</v>
      </c>
      <c r="G1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INFO]]))),G130)</f>
        <v>clid</v>
      </c>
    </row>
    <row r="132" spans="1:7" x14ac:dyDescent="0.25">
      <c r="A132" s="4" t="s">
        <v>809</v>
      </c>
      <c r="B132" s="5">
        <v>2050478565</v>
      </c>
      <c r="C132" s="4" t="s">
        <v>5923</v>
      </c>
      <c r="D132" s="4" t="s">
        <v>113</v>
      </c>
      <c r="E132" s="6" t="s">
        <v>240</v>
      </c>
      <c r="F132" s="5">
        <f>decoded[[#This Row],[FRT_DEC]]-B131</f>
        <v>1289</v>
      </c>
      <c r="G1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INFO]]))),G131)</f>
        <v>clid</v>
      </c>
    </row>
    <row r="133" spans="1:7" x14ac:dyDescent="0.25">
      <c r="A133" s="4" t="s">
        <v>1155</v>
      </c>
      <c r="B133" s="5">
        <v>2050478579</v>
      </c>
      <c r="C133" s="4" t="s">
        <v>5924</v>
      </c>
      <c r="D133" s="4" t="s">
        <v>242</v>
      </c>
      <c r="E133" s="6" t="s">
        <v>243</v>
      </c>
      <c r="F133" s="5">
        <f>decoded[[#This Row],[FRT_DEC]]-B132</f>
        <v>14</v>
      </c>
      <c r="G1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INFO]]))),G132)</f>
        <v>clid</v>
      </c>
    </row>
    <row r="134" spans="1:7" x14ac:dyDescent="0.25">
      <c r="A134" s="4" t="s">
        <v>133</v>
      </c>
      <c r="B134" s="5">
        <v>2050478582</v>
      </c>
      <c r="C134" s="4" t="s">
        <v>5925</v>
      </c>
      <c r="D134" s="4" t="s">
        <v>245</v>
      </c>
      <c r="E134" s="6" t="s">
        <v>5712</v>
      </c>
      <c r="F134" s="5">
        <f>decoded[[#This Row],[FRT_DEC]]-B133</f>
        <v>3</v>
      </c>
      <c r="G1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INFO]]))),G133)</f>
        <v>clid</v>
      </c>
    </row>
    <row r="135" spans="1:7" x14ac:dyDescent="0.25">
      <c r="A135" s="4" t="s">
        <v>134</v>
      </c>
      <c r="B135" s="5">
        <v>2050478586</v>
      </c>
      <c r="C135" s="4" t="s">
        <v>5926</v>
      </c>
      <c r="D135" s="4" t="s">
        <v>75</v>
      </c>
      <c r="E135" s="6" t="s">
        <v>247</v>
      </c>
      <c r="F135" s="5">
        <f>decoded[[#This Row],[FRT_DEC]]-B134</f>
        <v>4</v>
      </c>
      <c r="G1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INFO]]))),G134)</f>
        <v>clid</v>
      </c>
    </row>
    <row r="136" spans="1:7" x14ac:dyDescent="0.25">
      <c r="A136" s="4" t="s">
        <v>135</v>
      </c>
      <c r="B136" s="5">
        <v>2050478589</v>
      </c>
      <c r="C136" s="4" t="s">
        <v>5927</v>
      </c>
      <c r="D136" s="4" t="s">
        <v>75</v>
      </c>
      <c r="E136" s="6" t="s">
        <v>77</v>
      </c>
      <c r="F136" s="5">
        <f>decoded[[#This Row],[FRT_DEC]]-B135</f>
        <v>3</v>
      </c>
      <c r="G1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INFO]]))),G135)</f>
        <v>clid</v>
      </c>
    </row>
    <row r="137" spans="1:7" x14ac:dyDescent="0.25">
      <c r="A137" s="4" t="s">
        <v>136</v>
      </c>
      <c r="B137" s="5">
        <v>2050478605</v>
      </c>
      <c r="C137" s="4" t="s">
        <v>5928</v>
      </c>
      <c r="D137" s="4" t="s">
        <v>51</v>
      </c>
      <c r="E137" s="6" t="s">
        <v>2640</v>
      </c>
      <c r="F137" s="5">
        <f>decoded[[#This Row],[FRT_DEC]]-B136</f>
        <v>16</v>
      </c>
      <c r="G1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INFO]]))),G136)</f>
        <v>clid</v>
      </c>
    </row>
    <row r="138" spans="1:7" x14ac:dyDescent="0.25">
      <c r="A138" s="4" t="s">
        <v>137</v>
      </c>
      <c r="B138" s="5">
        <v>2050478615</v>
      </c>
      <c r="C138" s="4" t="s">
        <v>5929</v>
      </c>
      <c r="D138" s="4" t="s">
        <v>51</v>
      </c>
      <c r="E138" s="6" t="s">
        <v>5930</v>
      </c>
      <c r="F138" s="5">
        <f>decoded[[#This Row],[FRT_DEC]]-B137</f>
        <v>10</v>
      </c>
      <c r="G1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INFO]]))),G137)</f>
        <v>clid</v>
      </c>
    </row>
    <row r="139" spans="1:7" x14ac:dyDescent="0.25">
      <c r="A139" s="4" t="s">
        <v>138</v>
      </c>
      <c r="B139" s="5">
        <v>2050478618</v>
      </c>
      <c r="C139" s="4" t="s">
        <v>5931</v>
      </c>
      <c r="D139" s="4" t="s">
        <v>251</v>
      </c>
      <c r="E139" s="6" t="s">
        <v>252</v>
      </c>
      <c r="F139" s="5">
        <f>decoded[[#This Row],[FRT_DEC]]-B138</f>
        <v>3</v>
      </c>
      <c r="G1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INFO]]))),G138)</f>
        <v>clid</v>
      </c>
    </row>
    <row r="140" spans="1:7" x14ac:dyDescent="0.25">
      <c r="A140" s="4" t="s">
        <v>139</v>
      </c>
      <c r="B140" s="5">
        <v>2050478623</v>
      </c>
      <c r="C140" s="4" t="s">
        <v>5932</v>
      </c>
      <c r="D140" s="4" t="s">
        <v>11</v>
      </c>
      <c r="E140" s="6" t="s">
        <v>4695</v>
      </c>
      <c r="F140" s="5">
        <f>decoded[[#This Row],[FRT_DEC]]-B139</f>
        <v>5</v>
      </c>
      <c r="G1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INFO]]))),G139)</f>
        <v>clid</v>
      </c>
    </row>
    <row r="141" spans="1:7" x14ac:dyDescent="0.25">
      <c r="A141" s="4" t="s">
        <v>140</v>
      </c>
      <c r="B141" s="5">
        <v>2050478656</v>
      </c>
      <c r="C141" s="4" t="s">
        <v>5933</v>
      </c>
      <c r="D141" s="4" t="s">
        <v>9</v>
      </c>
      <c r="E141" s="6" t="s">
        <v>4664</v>
      </c>
      <c r="F141" s="5">
        <f>decoded[[#This Row],[FRT_DEC]]-B140</f>
        <v>33</v>
      </c>
      <c r="G1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INFO]]))),G140)</f>
        <v>clid</v>
      </c>
    </row>
    <row r="142" spans="1:7" x14ac:dyDescent="0.25">
      <c r="A142" s="4" t="s">
        <v>141</v>
      </c>
      <c r="B142" s="5">
        <v>2050478662</v>
      </c>
      <c r="C142" s="4" t="s">
        <v>5934</v>
      </c>
      <c r="D142" s="4" t="s">
        <v>11</v>
      </c>
      <c r="E142" s="6" t="s">
        <v>4677</v>
      </c>
      <c r="F142" s="5">
        <f>decoded[[#This Row],[FRT_DEC]]-B141</f>
        <v>6</v>
      </c>
      <c r="G1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INFO]]))),G141)</f>
        <v>clid</v>
      </c>
    </row>
    <row r="143" spans="1:7" x14ac:dyDescent="0.25">
      <c r="A143" s="4" t="s">
        <v>142</v>
      </c>
      <c r="B143" s="5">
        <v>2050478673</v>
      </c>
      <c r="C143" s="4" t="s">
        <v>5935</v>
      </c>
      <c r="D143" s="4" t="s">
        <v>52</v>
      </c>
      <c r="E143" s="6" t="s">
        <v>53</v>
      </c>
      <c r="F143" s="5">
        <f>decoded[[#This Row],[FRT_DEC]]-B142</f>
        <v>11</v>
      </c>
      <c r="G1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INFO]]))),G142)</f>
        <v>clid</v>
      </c>
    </row>
    <row r="144" spans="1:7" x14ac:dyDescent="0.25">
      <c r="A144" s="4" t="s">
        <v>143</v>
      </c>
      <c r="B144" s="5">
        <v>2050478679</v>
      </c>
      <c r="C144" s="4" t="s">
        <v>5936</v>
      </c>
      <c r="D144" s="4" t="s">
        <v>54</v>
      </c>
      <c r="E144" s="6" t="s">
        <v>5937</v>
      </c>
      <c r="F144" s="5">
        <f>decoded[[#This Row],[FRT_DEC]]-B143</f>
        <v>6</v>
      </c>
      <c r="G1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INFO]]))),G143)</f>
        <v>clid</v>
      </c>
    </row>
    <row r="145" spans="1:7" x14ac:dyDescent="0.25">
      <c r="A145" s="4" t="s">
        <v>144</v>
      </c>
      <c r="B145" s="5">
        <v>2050478686</v>
      </c>
      <c r="C145" s="4" t="s">
        <v>5938</v>
      </c>
      <c r="D145" s="4" t="s">
        <v>1144</v>
      </c>
      <c r="E145" s="6" t="s">
        <v>5846</v>
      </c>
      <c r="F145" s="5">
        <f>decoded[[#This Row],[FRT_DEC]]-B144</f>
        <v>7</v>
      </c>
      <c r="G1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INFO]]))),G144)</f>
        <v>clid</v>
      </c>
    </row>
    <row r="146" spans="1:7" x14ac:dyDescent="0.25">
      <c r="A146" s="4" t="s">
        <v>145</v>
      </c>
      <c r="B146" s="5">
        <v>2050478692</v>
      </c>
      <c r="C146" s="4" t="s">
        <v>5939</v>
      </c>
      <c r="D146" s="4" t="s">
        <v>98</v>
      </c>
      <c r="E146" s="6" t="s">
        <v>5940</v>
      </c>
      <c r="F146" s="5">
        <f>decoded[[#This Row],[FRT_DEC]]-B145</f>
        <v>6</v>
      </c>
      <c r="G1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INFO]]))),G145)</f>
        <v>clid</v>
      </c>
    </row>
    <row r="147" spans="1:7" ht="30" x14ac:dyDescent="0.25">
      <c r="A147" s="4" t="s">
        <v>146</v>
      </c>
      <c r="B147" s="5">
        <v>2050478709</v>
      </c>
      <c r="C147" s="4" t="s">
        <v>5941</v>
      </c>
      <c r="D147" s="4" t="s">
        <v>10</v>
      </c>
      <c r="E147" s="6" t="s">
        <v>5942</v>
      </c>
      <c r="F147" s="5">
        <f>decoded[[#This Row],[FRT_DEC]]-B146</f>
        <v>17</v>
      </c>
      <c r="G1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INFO]]))),G146)</f>
        <v>clid</v>
      </c>
    </row>
    <row r="148" spans="1:7" ht="30" x14ac:dyDescent="0.25">
      <c r="A148" s="4" t="s">
        <v>147</v>
      </c>
      <c r="B148" s="5">
        <v>2050478734</v>
      </c>
      <c r="C148" s="4" t="s">
        <v>5943</v>
      </c>
      <c r="D148" s="4" t="s">
        <v>10</v>
      </c>
      <c r="E148" s="6" t="s">
        <v>5942</v>
      </c>
      <c r="F148" s="5">
        <f>decoded[[#This Row],[FRT_DEC]]-B147</f>
        <v>25</v>
      </c>
      <c r="G1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INFO]]))),G147)</f>
        <v>clid</v>
      </c>
    </row>
    <row r="149" spans="1:7" x14ac:dyDescent="0.25">
      <c r="A149" s="4" t="s">
        <v>148</v>
      </c>
      <c r="B149" s="5">
        <v>2050478737</v>
      </c>
      <c r="C149" s="4" t="s">
        <v>5944</v>
      </c>
      <c r="D149" s="4" t="s">
        <v>10</v>
      </c>
      <c r="E149" s="6" t="s">
        <v>5945</v>
      </c>
      <c r="F149" s="5">
        <f>decoded[[#This Row],[FRT_DEC]]-B148</f>
        <v>3</v>
      </c>
      <c r="G1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INFO]]))),G148)</f>
        <v>clid</v>
      </c>
    </row>
    <row r="150" spans="1:7" x14ac:dyDescent="0.25">
      <c r="A150" s="4" t="s">
        <v>149</v>
      </c>
      <c r="B150" s="5">
        <v>2050478743</v>
      </c>
      <c r="C150" s="4" t="s">
        <v>5946</v>
      </c>
      <c r="D150" s="4" t="s">
        <v>1144</v>
      </c>
      <c r="E150" s="6" t="s">
        <v>5865</v>
      </c>
      <c r="F150" s="5">
        <f>decoded[[#This Row],[FRT_DEC]]-B149</f>
        <v>6</v>
      </c>
      <c r="G1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INFO]]))),G149)</f>
        <v>clid</v>
      </c>
    </row>
    <row r="151" spans="1:7" x14ac:dyDescent="0.25">
      <c r="A151" s="4" t="s">
        <v>150</v>
      </c>
      <c r="B151" s="5">
        <v>2050478749</v>
      </c>
      <c r="C151" s="4" t="s">
        <v>5947</v>
      </c>
      <c r="D151" s="4" t="s">
        <v>1144</v>
      </c>
      <c r="E151" s="6" t="s">
        <v>5865</v>
      </c>
      <c r="F151" s="5">
        <f>decoded[[#This Row],[FRT_DEC]]-B150</f>
        <v>6</v>
      </c>
      <c r="G1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INFO]]))),G150)</f>
        <v>clid</v>
      </c>
    </row>
    <row r="152" spans="1:7" x14ac:dyDescent="0.25">
      <c r="A152" s="4" t="s">
        <v>815</v>
      </c>
      <c r="B152" s="5">
        <v>2050478755</v>
      </c>
      <c r="C152" s="4" t="s">
        <v>5948</v>
      </c>
      <c r="D152" s="4" t="s">
        <v>98</v>
      </c>
      <c r="E152" s="6" t="s">
        <v>5949</v>
      </c>
      <c r="F152" s="5">
        <f>decoded[[#This Row],[FRT_DEC]]-B151</f>
        <v>6</v>
      </c>
      <c r="G1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INFO]]))),G151)</f>
        <v>clid</v>
      </c>
    </row>
    <row r="153" spans="1:7" x14ac:dyDescent="0.25">
      <c r="A153" s="4" t="s">
        <v>810</v>
      </c>
      <c r="B153" s="5">
        <v>2050478759</v>
      </c>
      <c r="C153" s="4" t="s">
        <v>5950</v>
      </c>
      <c r="D153" s="4" t="s">
        <v>16</v>
      </c>
      <c r="E153" s="6" t="s">
        <v>5951</v>
      </c>
      <c r="F153" s="5">
        <f>decoded[[#This Row],[FRT_DEC]]-B152</f>
        <v>4</v>
      </c>
      <c r="G1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INFO]]))),G152)</f>
        <v>283</v>
      </c>
    </row>
    <row r="154" spans="1:7" x14ac:dyDescent="0.25">
      <c r="A154" s="4" t="s">
        <v>620</v>
      </c>
      <c r="B154" s="5">
        <v>2050478764</v>
      </c>
      <c r="C154" s="4" t="s">
        <v>5952</v>
      </c>
      <c r="D154" s="4" t="s">
        <v>98</v>
      </c>
      <c r="E154" s="6" t="s">
        <v>5953</v>
      </c>
      <c r="F154" s="5">
        <f>decoded[[#This Row],[FRT_DEC]]-B153</f>
        <v>5</v>
      </c>
      <c r="G1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INFO]]))),G153)</f>
        <v>283</v>
      </c>
    </row>
    <row r="155" spans="1:7" x14ac:dyDescent="0.25">
      <c r="A155" s="4" t="s">
        <v>151</v>
      </c>
      <c r="B155" s="5">
        <v>2050478774</v>
      </c>
      <c r="C155" s="4" t="s">
        <v>5954</v>
      </c>
      <c r="D155" s="4" t="s">
        <v>11</v>
      </c>
      <c r="E155" s="6" t="s">
        <v>4678</v>
      </c>
      <c r="F155" s="5">
        <f>decoded[[#This Row],[FRT_DEC]]-B154</f>
        <v>10</v>
      </c>
      <c r="G1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INFO]]))),G154)</f>
        <v>283</v>
      </c>
    </row>
    <row r="156" spans="1:7" x14ac:dyDescent="0.25">
      <c r="A156" s="4" t="s">
        <v>816</v>
      </c>
      <c r="B156" s="5">
        <v>2050478783</v>
      </c>
      <c r="C156" s="4" t="s">
        <v>5955</v>
      </c>
      <c r="D156" s="4" t="s">
        <v>52</v>
      </c>
      <c r="E156" s="6" t="s">
        <v>4648</v>
      </c>
      <c r="F156" s="5">
        <f>decoded[[#This Row],[FRT_DEC]]-B155</f>
        <v>9</v>
      </c>
      <c r="G1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INFO]]))),G155)</f>
        <v>283</v>
      </c>
    </row>
    <row r="157" spans="1:7" x14ac:dyDescent="0.25">
      <c r="A157" s="4" t="s">
        <v>817</v>
      </c>
      <c r="B157" s="5">
        <v>2050478786</v>
      </c>
      <c r="C157" s="4" t="s">
        <v>5956</v>
      </c>
      <c r="D157" s="4" t="s">
        <v>4649</v>
      </c>
      <c r="E157" s="6" t="s">
        <v>5957</v>
      </c>
      <c r="F157" s="5">
        <f>decoded[[#This Row],[FRT_DEC]]-B156</f>
        <v>3</v>
      </c>
      <c r="G1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INFO]]))),G156)</f>
        <v>283</v>
      </c>
    </row>
    <row r="158" spans="1:7" x14ac:dyDescent="0.25">
      <c r="A158" s="4" t="s">
        <v>818</v>
      </c>
      <c r="B158" s="5">
        <v>2050478836</v>
      </c>
      <c r="C158" s="4" t="s">
        <v>5958</v>
      </c>
      <c r="D158" s="4" t="s">
        <v>12</v>
      </c>
      <c r="E158" s="6" t="s">
        <v>4</v>
      </c>
      <c r="F158" s="5">
        <f>decoded[[#This Row],[FRT_DEC]]-B157</f>
        <v>50</v>
      </c>
      <c r="G1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INFO]]))),G157)</f>
        <v>283</v>
      </c>
    </row>
    <row r="159" spans="1:7" x14ac:dyDescent="0.25">
      <c r="A159" s="4" t="s">
        <v>819</v>
      </c>
      <c r="B159" s="5">
        <v>2050478841</v>
      </c>
      <c r="C159" s="4" t="s">
        <v>5959</v>
      </c>
      <c r="D159" s="4" t="s">
        <v>8</v>
      </c>
      <c r="E159" s="6" t="s">
        <v>5960</v>
      </c>
      <c r="F159" s="5">
        <f>decoded[[#This Row],[FRT_DEC]]-B158</f>
        <v>5</v>
      </c>
      <c r="G1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INFO]]))),G158)</f>
        <v>283</v>
      </c>
    </row>
    <row r="160" spans="1:7" x14ac:dyDescent="0.25">
      <c r="A160" s="4" t="s">
        <v>877</v>
      </c>
      <c r="B160" s="5">
        <v>2050479082</v>
      </c>
      <c r="C160" s="4" t="s">
        <v>5961</v>
      </c>
      <c r="D160" s="4" t="s">
        <v>12</v>
      </c>
      <c r="E160" s="6" t="s">
        <v>4</v>
      </c>
      <c r="F160" s="5">
        <f>decoded[[#This Row],[FRT_DEC]]-B159</f>
        <v>241</v>
      </c>
      <c r="G1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INFO]]))),G159)</f>
        <v>283</v>
      </c>
    </row>
    <row r="161" spans="1:7" x14ac:dyDescent="0.25">
      <c r="A161" s="4" t="s">
        <v>878</v>
      </c>
      <c r="B161" s="5">
        <v>2050479087</v>
      </c>
      <c r="C161" s="4" t="s">
        <v>5962</v>
      </c>
      <c r="D161" s="4" t="s">
        <v>8</v>
      </c>
      <c r="E161" s="6" t="s">
        <v>5963</v>
      </c>
      <c r="F161" s="5">
        <f>decoded[[#This Row],[FRT_DEC]]-B160</f>
        <v>5</v>
      </c>
      <c r="G1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INFO]]))),G160)</f>
        <v>283</v>
      </c>
    </row>
    <row r="162" spans="1:7" x14ac:dyDescent="0.25">
      <c r="A162" s="4" t="s">
        <v>621</v>
      </c>
      <c r="B162" s="5">
        <v>2050479239</v>
      </c>
      <c r="C162" s="4" t="s">
        <v>5964</v>
      </c>
      <c r="D162" s="4" t="s">
        <v>13</v>
      </c>
      <c r="E162" s="6" t="s">
        <v>5</v>
      </c>
      <c r="F162" s="5">
        <f>decoded[[#This Row],[FRT_DEC]]-B161</f>
        <v>152</v>
      </c>
      <c r="G1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INFO]]))),G161)</f>
        <v>283</v>
      </c>
    </row>
    <row r="163" spans="1:7" x14ac:dyDescent="0.25">
      <c r="A163" s="4" t="s">
        <v>152</v>
      </c>
      <c r="B163" s="5">
        <v>2050479244</v>
      </c>
      <c r="C163" s="4" t="s">
        <v>5965</v>
      </c>
      <c r="D163" s="4" t="s">
        <v>11</v>
      </c>
      <c r="E163" s="6" t="s">
        <v>4675</v>
      </c>
      <c r="F163" s="5">
        <f>decoded[[#This Row],[FRT_DEC]]-B162</f>
        <v>5</v>
      </c>
      <c r="G1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INFO]]))),G162)</f>
        <v>283</v>
      </c>
    </row>
    <row r="164" spans="1:7" x14ac:dyDescent="0.25">
      <c r="A164" s="4" t="s">
        <v>879</v>
      </c>
      <c r="B164" s="5">
        <v>2050479267</v>
      </c>
      <c r="C164" s="4" t="s">
        <v>5966</v>
      </c>
      <c r="D164" s="4" t="s">
        <v>55</v>
      </c>
      <c r="E164" s="6" t="s">
        <v>56</v>
      </c>
      <c r="F164" s="5">
        <f>decoded[[#This Row],[FRT_DEC]]-B163</f>
        <v>23</v>
      </c>
      <c r="G1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INFO]]))),G163)</f>
        <v>283</v>
      </c>
    </row>
    <row r="165" spans="1:7" x14ac:dyDescent="0.25">
      <c r="A165" s="4" t="s">
        <v>880</v>
      </c>
      <c r="B165" s="5">
        <v>2050479296</v>
      </c>
      <c r="C165" s="4" t="s">
        <v>5967</v>
      </c>
      <c r="D165" s="4" t="s">
        <v>275</v>
      </c>
      <c r="E165" s="6" t="s">
        <v>5968</v>
      </c>
      <c r="F165" s="5">
        <f>decoded[[#This Row],[FRT_DEC]]-B164</f>
        <v>29</v>
      </c>
      <c r="G1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INFO]]))),G164)</f>
        <v>283</v>
      </c>
    </row>
    <row r="166" spans="1:7" x14ac:dyDescent="0.25">
      <c r="A166" s="4" t="s">
        <v>881</v>
      </c>
      <c r="B166" s="5">
        <v>2050479301</v>
      </c>
      <c r="C166" s="4" t="s">
        <v>5969</v>
      </c>
      <c r="D166" s="4" t="s">
        <v>277</v>
      </c>
      <c r="E166" s="6" t="s">
        <v>5970</v>
      </c>
      <c r="F166" s="5">
        <f>decoded[[#This Row],[FRT_DEC]]-B165</f>
        <v>5</v>
      </c>
      <c r="G1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INFO]]))),G165)</f>
        <v>283</v>
      </c>
    </row>
    <row r="167" spans="1:7" x14ac:dyDescent="0.25">
      <c r="A167" s="4" t="s">
        <v>882</v>
      </c>
      <c r="B167" s="5">
        <v>2050479305</v>
      </c>
      <c r="C167" s="4" t="s">
        <v>5971</v>
      </c>
      <c r="D167" s="4" t="s">
        <v>271</v>
      </c>
      <c r="E167" s="6" t="s">
        <v>1093</v>
      </c>
      <c r="F167" s="5">
        <f>decoded[[#This Row],[FRT_DEC]]-B166</f>
        <v>4</v>
      </c>
      <c r="G1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INFO]]))),G166)</f>
        <v>283</v>
      </c>
    </row>
    <row r="168" spans="1:7" x14ac:dyDescent="0.25">
      <c r="A168" s="4" t="s">
        <v>153</v>
      </c>
      <c r="B168" s="5">
        <v>2050479309</v>
      </c>
      <c r="C168" s="4" t="s">
        <v>5972</v>
      </c>
      <c r="D168" s="4" t="s">
        <v>273</v>
      </c>
      <c r="E168" s="6" t="s">
        <v>5699</v>
      </c>
      <c r="F168" s="5">
        <f>decoded[[#This Row],[FRT_DEC]]-B167</f>
        <v>4</v>
      </c>
      <c r="G1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INFO]]))),G167)</f>
        <v>283</v>
      </c>
    </row>
    <row r="169" spans="1:7" x14ac:dyDescent="0.25">
      <c r="A169" s="4" t="s">
        <v>883</v>
      </c>
      <c r="B169" s="5">
        <v>2050479321</v>
      </c>
      <c r="C169" s="4" t="s">
        <v>5973</v>
      </c>
      <c r="D169" s="4" t="s">
        <v>11</v>
      </c>
      <c r="E169" s="6" t="s">
        <v>4699</v>
      </c>
      <c r="F169" s="5">
        <f>decoded[[#This Row],[FRT_DEC]]-B168</f>
        <v>12</v>
      </c>
      <c r="G1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INFO]]))),G168)</f>
        <v>283</v>
      </c>
    </row>
    <row r="170" spans="1:7" x14ac:dyDescent="0.25">
      <c r="A170" s="4" t="s">
        <v>884</v>
      </c>
      <c r="B170" s="5">
        <v>2050479333</v>
      </c>
      <c r="C170" s="4" t="s">
        <v>5974</v>
      </c>
      <c r="D170" s="4" t="s">
        <v>12</v>
      </c>
      <c r="E170" s="6" t="s">
        <v>4</v>
      </c>
      <c r="F170" s="5">
        <f>decoded[[#This Row],[FRT_DEC]]-B169</f>
        <v>12</v>
      </c>
      <c r="G1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INFO]]))),G169)</f>
        <v>283</v>
      </c>
    </row>
    <row r="171" spans="1:7" x14ac:dyDescent="0.25">
      <c r="A171" s="4" t="s">
        <v>885</v>
      </c>
      <c r="B171" s="5">
        <v>2050479338</v>
      </c>
      <c r="C171" s="4" t="s">
        <v>5975</v>
      </c>
      <c r="D171" s="4" t="s">
        <v>14</v>
      </c>
      <c r="E171" s="6" t="s">
        <v>6</v>
      </c>
      <c r="F171" s="5">
        <f>decoded[[#This Row],[FRT_DEC]]-B170</f>
        <v>5</v>
      </c>
      <c r="G1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INFO]]))),G170)</f>
        <v>283</v>
      </c>
    </row>
    <row r="172" spans="1:7" x14ac:dyDescent="0.25">
      <c r="A172" s="4" t="s">
        <v>154</v>
      </c>
      <c r="B172" s="5">
        <v>2050479350</v>
      </c>
      <c r="C172" s="4" t="s">
        <v>5976</v>
      </c>
      <c r="D172" s="4" t="s">
        <v>14</v>
      </c>
      <c r="E172" s="6" t="s">
        <v>72</v>
      </c>
      <c r="F172" s="5">
        <f>decoded[[#This Row],[FRT_DEC]]-B171</f>
        <v>12</v>
      </c>
      <c r="G1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INFO]]))),G171)</f>
        <v>283</v>
      </c>
    </row>
    <row r="173" spans="1:7" x14ac:dyDescent="0.25">
      <c r="A173" s="4" t="s">
        <v>155</v>
      </c>
      <c r="B173" s="5">
        <v>2050479369</v>
      </c>
      <c r="C173" s="4" t="s">
        <v>5977</v>
      </c>
      <c r="D173" s="4" t="s">
        <v>52</v>
      </c>
      <c r="E173" s="6" t="s">
        <v>57</v>
      </c>
      <c r="F173" s="5">
        <f>decoded[[#This Row],[FRT_DEC]]-B172</f>
        <v>19</v>
      </c>
      <c r="G1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INFO]]))),G172)</f>
        <v>283</v>
      </c>
    </row>
    <row r="174" spans="1:7" x14ac:dyDescent="0.25">
      <c r="A174" s="4" t="s">
        <v>156</v>
      </c>
      <c r="B174" s="5">
        <v>2050479378</v>
      </c>
      <c r="C174" s="4" t="s">
        <v>5978</v>
      </c>
      <c r="D174" s="4" t="s">
        <v>1144</v>
      </c>
      <c r="E174" s="6" t="s">
        <v>5979</v>
      </c>
      <c r="F174" s="5">
        <f>decoded[[#This Row],[FRT_DEC]]-B173</f>
        <v>9</v>
      </c>
      <c r="G1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INFO]]))),G173)</f>
        <v>283</v>
      </c>
    </row>
    <row r="175" spans="1:7" x14ac:dyDescent="0.25">
      <c r="A175" s="4" t="s">
        <v>157</v>
      </c>
      <c r="B175" s="5">
        <v>2050479385</v>
      </c>
      <c r="C175" s="4" t="s">
        <v>5980</v>
      </c>
      <c r="D175" s="4" t="s">
        <v>98</v>
      </c>
      <c r="E175" s="6" t="s">
        <v>5981</v>
      </c>
      <c r="F175" s="5">
        <f>decoded[[#This Row],[FRT_DEC]]-B174</f>
        <v>7</v>
      </c>
      <c r="G1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INFO]]))),G174)</f>
        <v>283</v>
      </c>
    </row>
    <row r="176" spans="1:7" x14ac:dyDescent="0.25">
      <c r="A176" s="4" t="s">
        <v>158</v>
      </c>
      <c r="B176" s="5">
        <v>2050479406</v>
      </c>
      <c r="C176" s="4" t="s">
        <v>5982</v>
      </c>
      <c r="D176" s="4" t="s">
        <v>275</v>
      </c>
      <c r="E176" s="6" t="s">
        <v>5983</v>
      </c>
      <c r="F176" s="5">
        <f>decoded[[#This Row],[FRT_DEC]]-B175</f>
        <v>21</v>
      </c>
      <c r="G1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INFO]]))),G175)</f>
        <v>283</v>
      </c>
    </row>
    <row r="177" spans="1:7" x14ac:dyDescent="0.25">
      <c r="A177" s="4" t="s">
        <v>159</v>
      </c>
      <c r="B177" s="5">
        <v>2050480202</v>
      </c>
      <c r="C177" s="4" t="s">
        <v>5984</v>
      </c>
      <c r="D177" s="4" t="s">
        <v>280</v>
      </c>
      <c r="E177" s="6" t="s">
        <v>281</v>
      </c>
      <c r="F177" s="5">
        <f>decoded[[#This Row],[FRT_DEC]]-B176</f>
        <v>796</v>
      </c>
      <c r="G1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INFO]]))),G176)</f>
        <v>283</v>
      </c>
    </row>
    <row r="178" spans="1:7" x14ac:dyDescent="0.25">
      <c r="A178" s="4" t="s">
        <v>160</v>
      </c>
      <c r="B178" s="5">
        <v>2050480209</v>
      </c>
      <c r="C178" s="4" t="s">
        <v>5985</v>
      </c>
      <c r="D178" s="4" t="s">
        <v>74</v>
      </c>
      <c r="E178" s="6" t="s">
        <v>4650</v>
      </c>
      <c r="F178" s="5">
        <f>decoded[[#This Row],[FRT_DEC]]-B177</f>
        <v>7</v>
      </c>
      <c r="G1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INFO]]))),G177)</f>
        <v>283</v>
      </c>
    </row>
    <row r="179" spans="1:7" x14ac:dyDescent="0.25">
      <c r="A179" s="4" t="s">
        <v>161</v>
      </c>
      <c r="B179" s="5">
        <v>2050480216</v>
      </c>
      <c r="C179" s="4" t="s">
        <v>5986</v>
      </c>
      <c r="D179" s="4" t="s">
        <v>4651</v>
      </c>
      <c r="E179" s="6" t="s">
        <v>4653</v>
      </c>
      <c r="F179" s="5">
        <f>decoded[[#This Row],[FRT_DEC]]-B178</f>
        <v>7</v>
      </c>
      <c r="G1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INFO]]))),G178)</f>
        <v>283</v>
      </c>
    </row>
    <row r="180" spans="1:7" x14ac:dyDescent="0.25">
      <c r="A180" s="4" t="s">
        <v>162</v>
      </c>
      <c r="B180" s="5">
        <v>2050480220</v>
      </c>
      <c r="C180" s="4" t="s">
        <v>5987</v>
      </c>
      <c r="D180" s="4" t="s">
        <v>8</v>
      </c>
      <c r="E180" s="6" t="s">
        <v>5988</v>
      </c>
      <c r="F180" s="5">
        <f>decoded[[#This Row],[FRT_DEC]]-B179</f>
        <v>4</v>
      </c>
      <c r="G1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INFO]]))),G179)</f>
        <v>283</v>
      </c>
    </row>
    <row r="181" spans="1:7" x14ac:dyDescent="0.25">
      <c r="A181" s="4" t="s">
        <v>163</v>
      </c>
      <c r="B181" s="5">
        <v>2050480263</v>
      </c>
      <c r="C181" s="4" t="s">
        <v>5989</v>
      </c>
      <c r="D181" s="4" t="s">
        <v>12</v>
      </c>
      <c r="E181" s="6" t="s">
        <v>4</v>
      </c>
      <c r="F181" s="5">
        <f>decoded[[#This Row],[FRT_DEC]]-B180</f>
        <v>43</v>
      </c>
      <c r="G1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INFO]]))),G180)</f>
        <v>283</v>
      </c>
    </row>
    <row r="182" spans="1:7" x14ac:dyDescent="0.25">
      <c r="A182" s="4" t="s">
        <v>164</v>
      </c>
      <c r="B182" s="5">
        <v>2050480269</v>
      </c>
      <c r="C182" s="4" t="s">
        <v>5990</v>
      </c>
      <c r="D182" s="4" t="s">
        <v>8</v>
      </c>
      <c r="E182" s="6" t="s">
        <v>5991</v>
      </c>
      <c r="F182" s="5">
        <f>decoded[[#This Row],[FRT_DEC]]-B181</f>
        <v>6</v>
      </c>
      <c r="G1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INFO]]))),G181)</f>
        <v>283</v>
      </c>
    </row>
    <row r="183" spans="1:7" x14ac:dyDescent="0.25">
      <c r="A183" s="4" t="s">
        <v>165</v>
      </c>
      <c r="B183" s="5">
        <v>2050482645</v>
      </c>
      <c r="C183" s="4" t="s">
        <v>5992</v>
      </c>
      <c r="D183" s="4" t="s">
        <v>15</v>
      </c>
      <c r="E183" s="6" t="s">
        <v>5993</v>
      </c>
      <c r="F183" s="5">
        <f>decoded[[#This Row],[FRT_DEC]]-B182</f>
        <v>2376</v>
      </c>
      <c r="G1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INFO]]))),G182)</f>
        <v>283</v>
      </c>
    </row>
    <row r="184" spans="1:7" x14ac:dyDescent="0.25">
      <c r="A184" s="4" t="s">
        <v>166</v>
      </c>
      <c r="B184" s="5">
        <v>2050482648</v>
      </c>
      <c r="C184" s="4" t="s">
        <v>5994</v>
      </c>
      <c r="D184" s="4" t="s">
        <v>15</v>
      </c>
      <c r="E184" s="6" t="s">
        <v>5995</v>
      </c>
      <c r="F184" s="5">
        <f>decoded[[#This Row],[FRT_DEC]]-B183</f>
        <v>3</v>
      </c>
      <c r="G1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INFO]]))),G183)</f>
        <v>283</v>
      </c>
    </row>
    <row r="185" spans="1:7" x14ac:dyDescent="0.25">
      <c r="A185" s="4" t="s">
        <v>167</v>
      </c>
      <c r="B185" s="5">
        <v>2050482726</v>
      </c>
      <c r="C185" s="4" t="s">
        <v>5996</v>
      </c>
      <c r="D185" s="4" t="s">
        <v>275</v>
      </c>
      <c r="E185" s="6" t="s">
        <v>5997</v>
      </c>
      <c r="F185" s="5">
        <f>decoded[[#This Row],[FRT_DEC]]-B184</f>
        <v>78</v>
      </c>
      <c r="G1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INFO]]))),G184)</f>
        <v>283</v>
      </c>
    </row>
    <row r="186" spans="1:7" ht="30" x14ac:dyDescent="0.25">
      <c r="A186" s="4" t="s">
        <v>168</v>
      </c>
      <c r="B186" s="5">
        <v>2050482743</v>
      </c>
      <c r="C186" s="4" t="s">
        <v>5998</v>
      </c>
      <c r="D186" s="4" t="s">
        <v>271</v>
      </c>
      <c r="E186" s="6" t="s">
        <v>287</v>
      </c>
      <c r="F186" s="5">
        <f>decoded[[#This Row],[FRT_DEC]]-B185</f>
        <v>17</v>
      </c>
      <c r="G1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INFO]]))),G185)</f>
        <v>283</v>
      </c>
    </row>
    <row r="187" spans="1:7" x14ac:dyDescent="0.25">
      <c r="A187" s="4" t="s">
        <v>622</v>
      </c>
      <c r="B187" s="5">
        <v>2050482747</v>
      </c>
      <c r="C187" s="4" t="s">
        <v>5999</v>
      </c>
      <c r="D187" s="4" t="s">
        <v>273</v>
      </c>
      <c r="E187" s="6" t="s">
        <v>289</v>
      </c>
      <c r="F187" s="5">
        <f>decoded[[#This Row],[FRT_DEC]]-B186</f>
        <v>4</v>
      </c>
      <c r="G1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INFO]]))),G186)</f>
        <v>283</v>
      </c>
    </row>
    <row r="188" spans="1:7" x14ac:dyDescent="0.25">
      <c r="A188" s="4" t="s">
        <v>169</v>
      </c>
      <c r="B188" s="5">
        <v>2050482755</v>
      </c>
      <c r="C188" s="4" t="s">
        <v>6000</v>
      </c>
      <c r="D188" s="4" t="s">
        <v>1144</v>
      </c>
      <c r="E188" s="6" t="s">
        <v>6001</v>
      </c>
      <c r="F188" s="5">
        <f>decoded[[#This Row],[FRT_DEC]]-B187</f>
        <v>8</v>
      </c>
      <c r="G1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INFO]]))),G187)</f>
        <v>283</v>
      </c>
    </row>
    <row r="189" spans="1:7" x14ac:dyDescent="0.25">
      <c r="A189" s="4" t="s">
        <v>170</v>
      </c>
      <c r="B189" s="5">
        <v>2050482762</v>
      </c>
      <c r="C189" s="4" t="s">
        <v>6002</v>
      </c>
      <c r="D189" s="4" t="s">
        <v>98</v>
      </c>
      <c r="E189" s="6" t="s">
        <v>6003</v>
      </c>
      <c r="F189" s="5">
        <f>decoded[[#This Row],[FRT_DEC]]-B188</f>
        <v>7</v>
      </c>
      <c r="G1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INFO]]))),G188)</f>
        <v>283</v>
      </c>
    </row>
    <row r="190" spans="1:7" x14ac:dyDescent="0.25">
      <c r="A190" s="4" t="s">
        <v>171</v>
      </c>
      <c r="B190" s="5">
        <v>2050482767</v>
      </c>
      <c r="C190" s="4" t="s">
        <v>6004</v>
      </c>
      <c r="D190" s="4" t="s">
        <v>98</v>
      </c>
      <c r="E190" s="6" t="s">
        <v>6005</v>
      </c>
      <c r="F190" s="5">
        <f>decoded[[#This Row],[FRT_DEC]]-B189</f>
        <v>5</v>
      </c>
      <c r="G1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INFO]]))),G189)</f>
        <v>283</v>
      </c>
    </row>
    <row r="191" spans="1:7" x14ac:dyDescent="0.25">
      <c r="A191" s="4" t="s">
        <v>172</v>
      </c>
      <c r="B191" s="5">
        <v>2050482779</v>
      </c>
      <c r="C191" s="4" t="s">
        <v>6006</v>
      </c>
      <c r="D191" s="4" t="s">
        <v>277</v>
      </c>
      <c r="E191" s="6" t="s">
        <v>6007</v>
      </c>
      <c r="F191" s="5">
        <f>decoded[[#This Row],[FRT_DEC]]-B190</f>
        <v>12</v>
      </c>
      <c r="G1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INFO]]))),G190)</f>
        <v>283</v>
      </c>
    </row>
    <row r="192" spans="1:7" x14ac:dyDescent="0.25">
      <c r="A192" s="4" t="s">
        <v>173</v>
      </c>
      <c r="B192" s="5">
        <v>2050483088</v>
      </c>
      <c r="C192" s="4" t="s">
        <v>6008</v>
      </c>
      <c r="D192" s="4" t="s">
        <v>1144</v>
      </c>
      <c r="E192" s="6" t="s">
        <v>6009</v>
      </c>
      <c r="F192" s="5">
        <f>decoded[[#This Row],[FRT_DEC]]-B191</f>
        <v>309</v>
      </c>
      <c r="G1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INFO]]))),G191)</f>
        <v>283</v>
      </c>
    </row>
    <row r="193" spans="1:7" x14ac:dyDescent="0.25">
      <c r="A193" s="4" t="s">
        <v>174</v>
      </c>
      <c r="B193" s="5">
        <v>2050483096</v>
      </c>
      <c r="C193" s="4" t="s">
        <v>6010</v>
      </c>
      <c r="D193" s="4" t="s">
        <v>98</v>
      </c>
      <c r="E193" s="6" t="s">
        <v>6011</v>
      </c>
      <c r="F193" s="5">
        <f>decoded[[#This Row],[FRT_DEC]]-B192</f>
        <v>8</v>
      </c>
      <c r="G1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INFO]]))),G192)</f>
        <v>283</v>
      </c>
    </row>
    <row r="194" spans="1:7" x14ac:dyDescent="0.25">
      <c r="A194" s="4" t="s">
        <v>175</v>
      </c>
      <c r="B194" s="5">
        <v>2050483109</v>
      </c>
      <c r="C194" s="4" t="s">
        <v>6012</v>
      </c>
      <c r="D194" s="4" t="s">
        <v>275</v>
      </c>
      <c r="E194" s="6" t="s">
        <v>1102</v>
      </c>
      <c r="F194" s="5">
        <f>decoded[[#This Row],[FRT_DEC]]-B193</f>
        <v>13</v>
      </c>
      <c r="G1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INFO]]))),G193)</f>
        <v>283</v>
      </c>
    </row>
    <row r="195" spans="1:7" x14ac:dyDescent="0.25">
      <c r="A195" s="4" t="s">
        <v>176</v>
      </c>
      <c r="B195" s="5">
        <v>2050483244</v>
      </c>
      <c r="C195" s="4" t="s">
        <v>6013</v>
      </c>
      <c r="D195" s="4" t="s">
        <v>295</v>
      </c>
      <c r="E195" s="6" t="s">
        <v>296</v>
      </c>
      <c r="F195" s="5">
        <f>decoded[[#This Row],[FRT_DEC]]-B194</f>
        <v>135</v>
      </c>
      <c r="G1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INFO]]))),G194)</f>
        <v>283</v>
      </c>
    </row>
    <row r="196" spans="1:7" x14ac:dyDescent="0.25">
      <c r="A196" s="4" t="s">
        <v>177</v>
      </c>
      <c r="B196" s="5">
        <v>2050484641</v>
      </c>
      <c r="C196" s="4" t="s">
        <v>6014</v>
      </c>
      <c r="D196" s="4" t="s">
        <v>110</v>
      </c>
      <c r="E196" s="6" t="s">
        <v>6015</v>
      </c>
      <c r="F196" s="5">
        <f>decoded[[#This Row],[FRT_DEC]]-B195</f>
        <v>1397</v>
      </c>
      <c r="G1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INFO]]))),G195)</f>
        <v>283</v>
      </c>
    </row>
    <row r="197" spans="1:7" x14ac:dyDescent="0.25">
      <c r="A197" s="4" t="s">
        <v>178</v>
      </c>
      <c r="B197" s="5">
        <v>2050484658</v>
      </c>
      <c r="C197" s="4" t="s">
        <v>6016</v>
      </c>
      <c r="D197" s="4" t="s">
        <v>1144</v>
      </c>
      <c r="E197" s="6" t="s">
        <v>6017</v>
      </c>
      <c r="F197" s="5">
        <f>decoded[[#This Row],[FRT_DEC]]-B196</f>
        <v>17</v>
      </c>
      <c r="G1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INFO]]))),G196)</f>
        <v>283</v>
      </c>
    </row>
    <row r="198" spans="1:7" x14ac:dyDescent="0.25">
      <c r="A198" s="4" t="s">
        <v>701</v>
      </c>
      <c r="B198" s="5">
        <v>2050484663</v>
      </c>
      <c r="C198" s="4" t="s">
        <v>6018</v>
      </c>
      <c r="D198" s="4" t="s">
        <v>98</v>
      </c>
      <c r="E198" s="6" t="s">
        <v>6019</v>
      </c>
      <c r="F198" s="5">
        <f>decoded[[#This Row],[FRT_DEC]]-B197</f>
        <v>5</v>
      </c>
      <c r="G1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INFO]]))),G197)</f>
        <v>283</v>
      </c>
    </row>
    <row r="199" spans="1:7" x14ac:dyDescent="0.25">
      <c r="A199" s="4" t="s">
        <v>702</v>
      </c>
      <c r="B199" s="5">
        <v>2050484733</v>
      </c>
      <c r="C199" s="4" t="s">
        <v>6020</v>
      </c>
      <c r="D199" s="4" t="s">
        <v>111</v>
      </c>
      <c r="E199" s="6" t="s">
        <v>297</v>
      </c>
      <c r="F199" s="5">
        <f>decoded[[#This Row],[FRT_DEC]]-B198</f>
        <v>70</v>
      </c>
      <c r="G1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INFO]]))),G198)</f>
        <v>283</v>
      </c>
    </row>
    <row r="200" spans="1:7" x14ac:dyDescent="0.25">
      <c r="A200" s="4" t="s">
        <v>179</v>
      </c>
      <c r="B200" s="5">
        <v>2050484750</v>
      </c>
      <c r="C200" s="4" t="s">
        <v>6021</v>
      </c>
      <c r="D200" s="4" t="s">
        <v>1144</v>
      </c>
      <c r="E200" s="6" t="s">
        <v>6022</v>
      </c>
      <c r="F200" s="5">
        <f>decoded[[#This Row],[FRT_DEC]]-B199</f>
        <v>17</v>
      </c>
      <c r="G2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INFO]]))),G199)</f>
        <v>283</v>
      </c>
    </row>
    <row r="201" spans="1:7" x14ac:dyDescent="0.25">
      <c r="A201" s="4" t="s">
        <v>180</v>
      </c>
      <c r="B201" s="5">
        <v>2050484756</v>
      </c>
      <c r="C201" s="4" t="s">
        <v>6023</v>
      </c>
      <c r="D201" s="4" t="s">
        <v>98</v>
      </c>
      <c r="E201" s="6" t="s">
        <v>6024</v>
      </c>
      <c r="F201" s="5">
        <f>decoded[[#This Row],[FRT_DEC]]-B200</f>
        <v>6</v>
      </c>
      <c r="G2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INFO]]))),G200)</f>
        <v>283</v>
      </c>
    </row>
    <row r="202" spans="1:7" x14ac:dyDescent="0.25">
      <c r="A202" s="4" t="s">
        <v>703</v>
      </c>
      <c r="B202" s="5">
        <v>2050485389</v>
      </c>
      <c r="C202" s="4" t="s">
        <v>6025</v>
      </c>
      <c r="D202" s="4" t="s">
        <v>113</v>
      </c>
      <c r="E202" s="6" t="s">
        <v>114</v>
      </c>
      <c r="F202" s="5">
        <f>decoded[[#This Row],[FRT_DEC]]-B201</f>
        <v>633</v>
      </c>
      <c r="G2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INFO]]))),G201)</f>
        <v>283</v>
      </c>
    </row>
    <row r="203" spans="1:7" x14ac:dyDescent="0.25">
      <c r="A203" s="4" t="s">
        <v>704</v>
      </c>
      <c r="B203" s="5">
        <v>2050485404</v>
      </c>
      <c r="C203" s="4" t="s">
        <v>6026</v>
      </c>
      <c r="D203" s="4" t="s">
        <v>1144</v>
      </c>
      <c r="E203" s="6" t="s">
        <v>6027</v>
      </c>
      <c r="F203" s="5">
        <f>decoded[[#This Row],[FRT_DEC]]-B202</f>
        <v>15</v>
      </c>
      <c r="G2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INFO]]))),G202)</f>
        <v>283</v>
      </c>
    </row>
    <row r="204" spans="1:7" x14ac:dyDescent="0.25">
      <c r="A204" s="4" t="s">
        <v>705</v>
      </c>
      <c r="B204" s="5">
        <v>2050485410</v>
      </c>
      <c r="C204" s="4" t="s">
        <v>6028</v>
      </c>
      <c r="D204" s="4" t="s">
        <v>98</v>
      </c>
      <c r="E204" s="6" t="s">
        <v>6029</v>
      </c>
      <c r="F204" s="5">
        <f>decoded[[#This Row],[FRT_DEC]]-B203</f>
        <v>6</v>
      </c>
      <c r="G2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INFO]]))),G203)</f>
        <v>283</v>
      </c>
    </row>
    <row r="205" spans="1:7" x14ac:dyDescent="0.25">
      <c r="A205" s="4" t="s">
        <v>623</v>
      </c>
      <c r="B205" s="5">
        <v>2050485416</v>
      </c>
      <c r="C205" s="4" t="s">
        <v>6030</v>
      </c>
      <c r="D205" s="4" t="s">
        <v>11</v>
      </c>
      <c r="E205" s="6" t="s">
        <v>4678</v>
      </c>
      <c r="F205" s="5">
        <f>decoded[[#This Row],[FRT_DEC]]-B204</f>
        <v>6</v>
      </c>
      <c r="G2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INFO]]))),G204)</f>
        <v>283</v>
      </c>
    </row>
    <row r="206" spans="1:7" x14ac:dyDescent="0.25">
      <c r="A206" s="4" t="s">
        <v>181</v>
      </c>
      <c r="B206" s="5">
        <v>2050485426</v>
      </c>
      <c r="C206" s="4" t="s">
        <v>6031</v>
      </c>
      <c r="D206" s="4" t="s">
        <v>52</v>
      </c>
      <c r="E206" s="6" t="s">
        <v>4648</v>
      </c>
      <c r="F206" s="5">
        <f>decoded[[#This Row],[FRT_DEC]]-B205</f>
        <v>10</v>
      </c>
      <c r="G2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INFO]]))),G205)</f>
        <v>283</v>
      </c>
    </row>
    <row r="207" spans="1:7" x14ac:dyDescent="0.25">
      <c r="A207" s="4" t="s">
        <v>624</v>
      </c>
      <c r="B207" s="5">
        <v>2050485431</v>
      </c>
      <c r="C207" s="4" t="s">
        <v>6032</v>
      </c>
      <c r="D207" s="4" t="s">
        <v>4649</v>
      </c>
      <c r="E207" s="6" t="s">
        <v>5957</v>
      </c>
      <c r="F207" s="5">
        <f>decoded[[#This Row],[FRT_DEC]]-B206</f>
        <v>5</v>
      </c>
      <c r="G2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INFO]]))),G206)</f>
        <v>283</v>
      </c>
    </row>
    <row r="208" spans="1:7" x14ac:dyDescent="0.25">
      <c r="A208" s="4" t="s">
        <v>625</v>
      </c>
      <c r="B208" s="5">
        <v>2050485478</v>
      </c>
      <c r="C208" s="4" t="s">
        <v>6033</v>
      </c>
      <c r="D208" s="4" t="s">
        <v>12</v>
      </c>
      <c r="E208" s="6" t="s">
        <v>4</v>
      </c>
      <c r="F208" s="5">
        <f>decoded[[#This Row],[FRT_DEC]]-B207</f>
        <v>47</v>
      </c>
      <c r="G2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INFO]]))),G207)</f>
        <v>283</v>
      </c>
    </row>
    <row r="209" spans="1:7" x14ac:dyDescent="0.25">
      <c r="A209" s="4" t="s">
        <v>626</v>
      </c>
      <c r="B209" s="5">
        <v>2050485483</v>
      </c>
      <c r="C209" s="4" t="s">
        <v>6034</v>
      </c>
      <c r="D209" s="4" t="s">
        <v>8</v>
      </c>
      <c r="E209" s="6" t="s">
        <v>5963</v>
      </c>
      <c r="F209" s="5">
        <f>decoded[[#This Row],[FRT_DEC]]-B208</f>
        <v>5</v>
      </c>
      <c r="G2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INFO]]))),G208)</f>
        <v>283</v>
      </c>
    </row>
    <row r="210" spans="1:7" x14ac:dyDescent="0.25">
      <c r="A210" s="4" t="s">
        <v>627</v>
      </c>
      <c r="B210" s="5">
        <v>2050485793</v>
      </c>
      <c r="C210" s="4" t="s">
        <v>6035</v>
      </c>
      <c r="D210" s="4" t="s">
        <v>13</v>
      </c>
      <c r="E210" s="6" t="s">
        <v>5</v>
      </c>
      <c r="F210" s="5">
        <f>decoded[[#This Row],[FRT_DEC]]-B209</f>
        <v>310</v>
      </c>
      <c r="G2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INFO]]))),G209)</f>
        <v>283</v>
      </c>
    </row>
    <row r="211" spans="1:7" x14ac:dyDescent="0.25">
      <c r="A211" s="4" t="s">
        <v>628</v>
      </c>
      <c r="B211" s="5">
        <v>2050485798</v>
      </c>
      <c r="C211" s="4" t="s">
        <v>6036</v>
      </c>
      <c r="D211" s="4" t="s">
        <v>11</v>
      </c>
      <c r="E211" s="6" t="s">
        <v>4715</v>
      </c>
      <c r="F211" s="5">
        <f>decoded[[#This Row],[FRT_DEC]]-B210</f>
        <v>5</v>
      </c>
      <c r="G2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INFO]]))),G210)</f>
        <v>283</v>
      </c>
    </row>
    <row r="212" spans="1:7" x14ac:dyDescent="0.25">
      <c r="A212" s="4" t="s">
        <v>182</v>
      </c>
      <c r="B212" s="5">
        <v>2050485886</v>
      </c>
      <c r="C212" s="4" t="s">
        <v>6037</v>
      </c>
      <c r="D212" s="4" t="s">
        <v>12</v>
      </c>
      <c r="E212" s="6" t="s">
        <v>4</v>
      </c>
      <c r="F212" s="5">
        <f>decoded[[#This Row],[FRT_DEC]]-B211</f>
        <v>88</v>
      </c>
      <c r="G2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INFO]]))),G211)</f>
        <v>283</v>
      </c>
    </row>
    <row r="213" spans="1:7" x14ac:dyDescent="0.25">
      <c r="A213" s="4" t="s">
        <v>629</v>
      </c>
      <c r="B213" s="5">
        <v>2050485890</v>
      </c>
      <c r="C213" s="4" t="s">
        <v>6038</v>
      </c>
      <c r="D213" s="4" t="s">
        <v>14</v>
      </c>
      <c r="E213" s="6" t="s">
        <v>6</v>
      </c>
      <c r="F213" s="5">
        <f>decoded[[#This Row],[FRT_DEC]]-B212</f>
        <v>4</v>
      </c>
      <c r="G2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INFO]]))),G212)</f>
        <v>283</v>
      </c>
    </row>
    <row r="214" spans="1:7" x14ac:dyDescent="0.25">
      <c r="A214" s="4" t="s">
        <v>630</v>
      </c>
      <c r="B214" s="5">
        <v>2050485902</v>
      </c>
      <c r="C214" s="4" t="s">
        <v>6039</v>
      </c>
      <c r="D214" s="4" t="s">
        <v>14</v>
      </c>
      <c r="E214" s="6" t="s">
        <v>72</v>
      </c>
      <c r="F214" s="5">
        <f>decoded[[#This Row],[FRT_DEC]]-B213</f>
        <v>12</v>
      </c>
      <c r="G2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INFO]]))),G213)</f>
        <v>283</v>
      </c>
    </row>
    <row r="215" spans="1:7" x14ac:dyDescent="0.25">
      <c r="A215" s="4" t="s">
        <v>631</v>
      </c>
      <c r="B215" s="5">
        <v>2050485914</v>
      </c>
      <c r="C215" s="4" t="s">
        <v>6040</v>
      </c>
      <c r="D215" s="4" t="s">
        <v>74</v>
      </c>
      <c r="E215" s="6" t="s">
        <v>4650</v>
      </c>
      <c r="F215" s="5">
        <f>decoded[[#This Row],[FRT_DEC]]-B214</f>
        <v>12</v>
      </c>
      <c r="G2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INFO]]))),G214)</f>
        <v>283</v>
      </c>
    </row>
    <row r="216" spans="1:7" x14ac:dyDescent="0.25">
      <c r="A216" s="4" t="s">
        <v>632</v>
      </c>
      <c r="B216" s="5">
        <v>2050485919</v>
      </c>
      <c r="C216" s="4" t="s">
        <v>6041</v>
      </c>
      <c r="D216" s="4" t="s">
        <v>4651</v>
      </c>
      <c r="E216" s="6" t="s">
        <v>4653</v>
      </c>
      <c r="F216" s="5">
        <f>decoded[[#This Row],[FRT_DEC]]-B215</f>
        <v>5</v>
      </c>
      <c r="G2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INFO]]))),G215)</f>
        <v>283</v>
      </c>
    </row>
    <row r="217" spans="1:7" x14ac:dyDescent="0.25">
      <c r="A217" s="4" t="s">
        <v>633</v>
      </c>
      <c r="B217" s="5">
        <v>2050485923</v>
      </c>
      <c r="C217" s="4" t="s">
        <v>6042</v>
      </c>
      <c r="D217" s="4" t="s">
        <v>8</v>
      </c>
      <c r="E217" s="6" t="s">
        <v>6043</v>
      </c>
      <c r="F217" s="5">
        <f>decoded[[#This Row],[FRT_DEC]]-B216</f>
        <v>4</v>
      </c>
      <c r="G2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INFO]]))),G216)</f>
        <v>283</v>
      </c>
    </row>
    <row r="218" spans="1:7" x14ac:dyDescent="0.25">
      <c r="A218" s="4" t="s">
        <v>183</v>
      </c>
      <c r="B218" s="5">
        <v>2050497047</v>
      </c>
      <c r="C218" s="4" t="s">
        <v>6044</v>
      </c>
      <c r="D218" s="4" t="s">
        <v>55</v>
      </c>
      <c r="E218" s="6" t="s">
        <v>56</v>
      </c>
      <c r="F218" s="5">
        <f>decoded[[#This Row],[FRT_DEC]]-B217</f>
        <v>11124</v>
      </c>
      <c r="G2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INFO]]))),G217)</f>
        <v>283</v>
      </c>
    </row>
    <row r="219" spans="1:7" x14ac:dyDescent="0.25">
      <c r="A219" s="4" t="s">
        <v>634</v>
      </c>
      <c r="B219" s="5">
        <v>2050497074</v>
      </c>
      <c r="C219" s="4" t="s">
        <v>6045</v>
      </c>
      <c r="D219" s="4" t="s">
        <v>275</v>
      </c>
      <c r="E219" s="6" t="s">
        <v>6046</v>
      </c>
      <c r="F219" s="5">
        <f>decoded[[#This Row],[FRT_DEC]]-B218</f>
        <v>27</v>
      </c>
      <c r="G2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INFO]]))),G218)</f>
        <v>283</v>
      </c>
    </row>
    <row r="220" spans="1:7" x14ac:dyDescent="0.25">
      <c r="A220" s="4" t="s">
        <v>635</v>
      </c>
      <c r="B220" s="5">
        <v>2050497078</v>
      </c>
      <c r="C220" s="4" t="s">
        <v>6047</v>
      </c>
      <c r="D220" s="4" t="s">
        <v>277</v>
      </c>
      <c r="E220" s="6" t="s">
        <v>6048</v>
      </c>
      <c r="F220" s="5">
        <f>decoded[[#This Row],[FRT_DEC]]-B219</f>
        <v>4</v>
      </c>
      <c r="G2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INFO]]))),G219)</f>
        <v>283</v>
      </c>
    </row>
    <row r="221" spans="1:7" ht="30" x14ac:dyDescent="0.25">
      <c r="A221" s="4" t="s">
        <v>636</v>
      </c>
      <c r="B221" s="5">
        <v>2050497083</v>
      </c>
      <c r="C221" s="4" t="s">
        <v>6049</v>
      </c>
      <c r="D221" s="4" t="s">
        <v>271</v>
      </c>
      <c r="E221" s="6" t="s">
        <v>6050</v>
      </c>
      <c r="F221" s="5">
        <f>decoded[[#This Row],[FRT_DEC]]-B220</f>
        <v>5</v>
      </c>
      <c r="G2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INFO]]))),G220)</f>
        <v>283</v>
      </c>
    </row>
    <row r="222" spans="1:7" x14ac:dyDescent="0.25">
      <c r="A222" s="4" t="s">
        <v>637</v>
      </c>
      <c r="B222" s="5">
        <v>2050497087</v>
      </c>
      <c r="C222" s="4" t="s">
        <v>6051</v>
      </c>
      <c r="D222" s="4" t="s">
        <v>273</v>
      </c>
      <c r="E222" s="6" t="s">
        <v>289</v>
      </c>
      <c r="F222" s="5">
        <f>decoded[[#This Row],[FRT_DEC]]-B221</f>
        <v>4</v>
      </c>
      <c r="G2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INFO]]))),G221)</f>
        <v>283</v>
      </c>
    </row>
    <row r="223" spans="1:7" x14ac:dyDescent="0.25">
      <c r="A223" s="4" t="s">
        <v>638</v>
      </c>
      <c r="B223" s="5">
        <v>2050497093</v>
      </c>
      <c r="C223" s="4" t="s">
        <v>6052</v>
      </c>
      <c r="D223" s="4" t="s">
        <v>298</v>
      </c>
      <c r="E223" s="6" t="s">
        <v>6053</v>
      </c>
      <c r="F223" s="5">
        <f>decoded[[#This Row],[FRT_DEC]]-B222</f>
        <v>6</v>
      </c>
      <c r="G2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INFO]]))),G222)</f>
        <v>283</v>
      </c>
    </row>
    <row r="224" spans="1:7" x14ac:dyDescent="0.25">
      <c r="A224" s="4" t="s">
        <v>184</v>
      </c>
      <c r="B224" s="5">
        <v>2050497099</v>
      </c>
      <c r="C224" s="4" t="s">
        <v>6054</v>
      </c>
      <c r="D224" s="4" t="s">
        <v>11</v>
      </c>
      <c r="E224" s="6" t="s">
        <v>4699</v>
      </c>
      <c r="F224" s="5">
        <f>decoded[[#This Row],[FRT_DEC]]-B223</f>
        <v>6</v>
      </c>
      <c r="G2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INFO]]))),G223)</f>
        <v>283</v>
      </c>
    </row>
    <row r="225" spans="1:7" x14ac:dyDescent="0.25">
      <c r="A225" s="4" t="s">
        <v>639</v>
      </c>
      <c r="B225" s="5">
        <v>2050497122</v>
      </c>
      <c r="C225" s="4" t="s">
        <v>6055</v>
      </c>
      <c r="D225" s="4" t="s">
        <v>52</v>
      </c>
      <c r="E225" s="6" t="s">
        <v>57</v>
      </c>
      <c r="F225" s="5">
        <f>decoded[[#This Row],[FRT_DEC]]-B224</f>
        <v>23</v>
      </c>
      <c r="G2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INFO]]))),G224)</f>
        <v>283</v>
      </c>
    </row>
    <row r="226" spans="1:7" x14ac:dyDescent="0.25">
      <c r="A226" s="4" t="s">
        <v>640</v>
      </c>
      <c r="B226" s="5">
        <v>2050497132</v>
      </c>
      <c r="C226" s="4" t="s">
        <v>6056</v>
      </c>
      <c r="D226" s="4" t="s">
        <v>1144</v>
      </c>
      <c r="E226" s="6" t="s">
        <v>6057</v>
      </c>
      <c r="F226" s="5">
        <f>decoded[[#This Row],[FRT_DEC]]-B225</f>
        <v>10</v>
      </c>
      <c r="G2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INFO]]))),G225)</f>
        <v>283</v>
      </c>
    </row>
    <row r="227" spans="1:7" x14ac:dyDescent="0.25">
      <c r="A227" s="4" t="s">
        <v>641</v>
      </c>
      <c r="B227" s="5">
        <v>2050497137</v>
      </c>
      <c r="C227" s="4" t="s">
        <v>6058</v>
      </c>
      <c r="D227" s="4" t="s">
        <v>1144</v>
      </c>
      <c r="E227" s="6" t="s">
        <v>6059</v>
      </c>
      <c r="F227" s="5">
        <f>decoded[[#This Row],[FRT_DEC]]-B226</f>
        <v>5</v>
      </c>
      <c r="G2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INFO]]))),G226)</f>
        <v>283</v>
      </c>
    </row>
    <row r="228" spans="1:7" x14ac:dyDescent="0.25">
      <c r="A228" s="4" t="s">
        <v>642</v>
      </c>
      <c r="B228" s="5">
        <v>2050497156</v>
      </c>
      <c r="C228" s="4" t="s">
        <v>6060</v>
      </c>
      <c r="D228" s="4" t="s">
        <v>98</v>
      </c>
      <c r="E228" s="6" t="s">
        <v>5713</v>
      </c>
      <c r="F228" s="5">
        <f>decoded[[#This Row],[FRT_DEC]]-B227</f>
        <v>19</v>
      </c>
      <c r="G2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INFO]]))),G227)</f>
        <v>283</v>
      </c>
    </row>
    <row r="229" spans="1:7" x14ac:dyDescent="0.25">
      <c r="A229" s="4" t="s">
        <v>643</v>
      </c>
      <c r="B229" s="5">
        <v>2050497180</v>
      </c>
      <c r="C229" s="4" t="s">
        <v>6061</v>
      </c>
      <c r="D229" s="4" t="s">
        <v>275</v>
      </c>
      <c r="E229" s="6" t="s">
        <v>6062</v>
      </c>
      <c r="F229" s="5">
        <f>decoded[[#This Row],[FRT_DEC]]-B228</f>
        <v>24</v>
      </c>
      <c r="G2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INFO]]))),G228)</f>
        <v>283</v>
      </c>
    </row>
    <row r="230" spans="1:7" x14ac:dyDescent="0.25">
      <c r="A230" s="4" t="s">
        <v>185</v>
      </c>
      <c r="B230" s="5">
        <v>2050498000</v>
      </c>
      <c r="C230" s="4" t="s">
        <v>6063</v>
      </c>
      <c r="D230" s="4" t="s">
        <v>280</v>
      </c>
      <c r="E230" s="6" t="s">
        <v>281</v>
      </c>
      <c r="F230" s="5">
        <f>decoded[[#This Row],[FRT_DEC]]-B229</f>
        <v>820</v>
      </c>
      <c r="G2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INFO]]))),G229)</f>
        <v>283</v>
      </c>
    </row>
    <row r="231" spans="1:7" x14ac:dyDescent="0.25">
      <c r="A231" s="4" t="s">
        <v>186</v>
      </c>
      <c r="B231" s="5">
        <v>2050498042</v>
      </c>
      <c r="C231" s="4" t="s">
        <v>6064</v>
      </c>
      <c r="D231" s="4" t="s">
        <v>12</v>
      </c>
      <c r="E231" s="6" t="s">
        <v>4</v>
      </c>
      <c r="F231" s="5">
        <f>decoded[[#This Row],[FRT_DEC]]-B230</f>
        <v>42</v>
      </c>
      <c r="G2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INFO]]))),G230)</f>
        <v>283</v>
      </c>
    </row>
    <row r="232" spans="1:7" x14ac:dyDescent="0.25">
      <c r="A232" s="4" t="s">
        <v>187</v>
      </c>
      <c r="B232" s="5">
        <v>2050498047</v>
      </c>
      <c r="C232" s="4" t="s">
        <v>6065</v>
      </c>
      <c r="D232" s="4" t="s">
        <v>8</v>
      </c>
      <c r="E232" s="6" t="s">
        <v>5991</v>
      </c>
      <c r="F232" s="5">
        <f>decoded[[#This Row],[FRT_DEC]]-B231</f>
        <v>5</v>
      </c>
      <c r="G2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INFO]]))),G231)</f>
        <v>283</v>
      </c>
    </row>
    <row r="233" spans="1:7" x14ac:dyDescent="0.25">
      <c r="A233" s="4" t="s">
        <v>644</v>
      </c>
      <c r="B233" s="5">
        <v>2050500603</v>
      </c>
      <c r="C233" s="4" t="s">
        <v>6066</v>
      </c>
      <c r="D233" s="4" t="s">
        <v>15</v>
      </c>
      <c r="E233" s="6" t="s">
        <v>6067</v>
      </c>
      <c r="F233" s="5">
        <f>decoded[[#This Row],[FRT_DEC]]-B232</f>
        <v>2556</v>
      </c>
      <c r="G2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INFO]]))),G232)</f>
        <v>283</v>
      </c>
    </row>
    <row r="234" spans="1:7" x14ac:dyDescent="0.25">
      <c r="A234" s="4" t="s">
        <v>645</v>
      </c>
      <c r="B234" s="5">
        <v>2050500606</v>
      </c>
      <c r="C234" s="4" t="s">
        <v>6068</v>
      </c>
      <c r="D234" s="4" t="s">
        <v>15</v>
      </c>
      <c r="E234" s="6" t="s">
        <v>5995</v>
      </c>
      <c r="F234" s="5">
        <f>decoded[[#This Row],[FRT_DEC]]-B233</f>
        <v>3</v>
      </c>
      <c r="G2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INFO]]))),G233)</f>
        <v>283</v>
      </c>
    </row>
    <row r="235" spans="1:7" x14ac:dyDescent="0.25">
      <c r="A235" s="4" t="s">
        <v>188</v>
      </c>
      <c r="B235" s="5">
        <v>2050500697</v>
      </c>
      <c r="C235" s="4" t="s">
        <v>6069</v>
      </c>
      <c r="D235" s="4" t="s">
        <v>275</v>
      </c>
      <c r="E235" s="6" t="s">
        <v>6070</v>
      </c>
      <c r="F235" s="5">
        <f>decoded[[#This Row],[FRT_DEC]]-B234</f>
        <v>91</v>
      </c>
      <c r="G2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INFO]]))),G234)</f>
        <v>283</v>
      </c>
    </row>
    <row r="236" spans="1:7" ht="30" x14ac:dyDescent="0.25">
      <c r="A236" s="4" t="s">
        <v>189</v>
      </c>
      <c r="B236" s="5">
        <v>2050500701</v>
      </c>
      <c r="C236" s="4" t="s">
        <v>6071</v>
      </c>
      <c r="D236" s="4" t="s">
        <v>271</v>
      </c>
      <c r="E236" s="6" t="s">
        <v>6072</v>
      </c>
      <c r="F236" s="5">
        <f>decoded[[#This Row],[FRT_DEC]]-B235</f>
        <v>4</v>
      </c>
      <c r="G2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INFO]]))),G235)</f>
        <v>283</v>
      </c>
    </row>
    <row r="237" spans="1:7" x14ac:dyDescent="0.25">
      <c r="A237" s="4" t="s">
        <v>646</v>
      </c>
      <c r="B237" s="5">
        <v>2050500705</v>
      </c>
      <c r="C237" s="4" t="s">
        <v>6073</v>
      </c>
      <c r="D237" s="4" t="s">
        <v>273</v>
      </c>
      <c r="E237" s="6" t="s">
        <v>305</v>
      </c>
      <c r="F237" s="5">
        <f>decoded[[#This Row],[FRT_DEC]]-B236</f>
        <v>4</v>
      </c>
      <c r="G2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INFO]]))),G236)</f>
        <v>283</v>
      </c>
    </row>
    <row r="238" spans="1:7" x14ac:dyDescent="0.25">
      <c r="A238" s="4" t="s">
        <v>190</v>
      </c>
      <c r="B238" s="5">
        <v>2050500713</v>
      </c>
      <c r="C238" s="4" t="s">
        <v>6074</v>
      </c>
      <c r="D238" s="4" t="s">
        <v>58</v>
      </c>
      <c r="E238" s="6" t="s">
        <v>59</v>
      </c>
      <c r="F238" s="5">
        <f>decoded[[#This Row],[FRT_DEC]]-B237</f>
        <v>8</v>
      </c>
      <c r="G2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INFO]]))),G237)</f>
        <v>283</v>
      </c>
    </row>
    <row r="239" spans="1:7" x14ac:dyDescent="0.25">
      <c r="A239" s="4" t="s">
        <v>191</v>
      </c>
      <c r="B239" s="5">
        <v>2050500718</v>
      </c>
      <c r="C239" s="4" t="s">
        <v>6075</v>
      </c>
      <c r="D239" s="4" t="s">
        <v>58</v>
      </c>
      <c r="E239" s="6" t="s">
        <v>60</v>
      </c>
      <c r="F239" s="5">
        <f>decoded[[#This Row],[FRT_DEC]]-B238</f>
        <v>5</v>
      </c>
      <c r="G2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INFO]]))),G238)</f>
        <v>283</v>
      </c>
    </row>
    <row r="240" spans="1:7" x14ac:dyDescent="0.25">
      <c r="A240" s="4" t="s">
        <v>192</v>
      </c>
      <c r="B240" s="5">
        <v>2050500723</v>
      </c>
      <c r="C240" s="4" t="s">
        <v>6076</v>
      </c>
      <c r="D240" s="4" t="s">
        <v>58</v>
      </c>
      <c r="E240" s="6" t="s">
        <v>61</v>
      </c>
      <c r="F240" s="5">
        <f>decoded[[#This Row],[FRT_DEC]]-B239</f>
        <v>5</v>
      </c>
      <c r="G2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INFO]]))),G239)</f>
        <v>283</v>
      </c>
    </row>
    <row r="241" spans="1:7" x14ac:dyDescent="0.25">
      <c r="A241" s="4" t="s">
        <v>193</v>
      </c>
      <c r="B241" s="5">
        <v>2050500727</v>
      </c>
      <c r="C241" s="4" t="s">
        <v>6077</v>
      </c>
      <c r="D241" s="4" t="s">
        <v>62</v>
      </c>
      <c r="E241" s="6" t="s">
        <v>6078</v>
      </c>
      <c r="F241" s="5">
        <f>decoded[[#This Row],[FRT_DEC]]-B240</f>
        <v>4</v>
      </c>
      <c r="G2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INFO]]))),G240)</f>
        <v>283</v>
      </c>
    </row>
    <row r="242" spans="1:7" x14ac:dyDescent="0.25">
      <c r="A242" s="4" t="s">
        <v>194</v>
      </c>
      <c r="B242" s="5">
        <v>2050500733</v>
      </c>
      <c r="C242" s="4" t="s">
        <v>6079</v>
      </c>
      <c r="D242" s="4" t="s">
        <v>63</v>
      </c>
      <c r="E242" s="6" t="s">
        <v>64</v>
      </c>
      <c r="F242" s="5">
        <f>decoded[[#This Row],[FRT_DEC]]-B241</f>
        <v>6</v>
      </c>
      <c r="G2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INFO]]))),G241)</f>
        <v>283</v>
      </c>
    </row>
    <row r="243" spans="1:7" x14ac:dyDescent="0.25">
      <c r="A243" s="4" t="s">
        <v>195</v>
      </c>
      <c r="B243" s="5">
        <v>2050500748</v>
      </c>
      <c r="C243" s="4" t="s">
        <v>6080</v>
      </c>
      <c r="D243" s="4" t="s">
        <v>1144</v>
      </c>
      <c r="E243" s="6" t="s">
        <v>6001</v>
      </c>
      <c r="F243" s="5">
        <f>decoded[[#This Row],[FRT_DEC]]-B242</f>
        <v>15</v>
      </c>
      <c r="G2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INFO]]))),G242)</f>
        <v>283</v>
      </c>
    </row>
    <row r="244" spans="1:7" x14ac:dyDescent="0.25">
      <c r="A244" s="4" t="s">
        <v>196</v>
      </c>
      <c r="B244" s="5">
        <v>2050500754</v>
      </c>
      <c r="C244" s="4" t="s">
        <v>6081</v>
      </c>
      <c r="D244" s="4" t="s">
        <v>1144</v>
      </c>
      <c r="E244" s="6" t="s">
        <v>6082</v>
      </c>
      <c r="F244" s="5">
        <f>decoded[[#This Row],[FRT_DEC]]-B243</f>
        <v>6</v>
      </c>
      <c r="G2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INFO]]))),G243)</f>
        <v>283</v>
      </c>
    </row>
    <row r="245" spans="1:7" x14ac:dyDescent="0.25">
      <c r="A245" s="4" t="s">
        <v>197</v>
      </c>
      <c r="B245" s="5">
        <v>2050500760</v>
      </c>
      <c r="C245" s="4" t="s">
        <v>6083</v>
      </c>
      <c r="D245" s="4" t="s">
        <v>8</v>
      </c>
      <c r="E245" s="6" t="s">
        <v>4701</v>
      </c>
      <c r="F245" s="5">
        <f>decoded[[#This Row],[FRT_DEC]]-B244</f>
        <v>6</v>
      </c>
      <c r="G2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INFO]]))),G244)</f>
        <v>283</v>
      </c>
    </row>
    <row r="246" spans="1:7" x14ac:dyDescent="0.25">
      <c r="A246" s="4" t="s">
        <v>198</v>
      </c>
      <c r="B246" s="5">
        <v>2050500764</v>
      </c>
      <c r="C246" s="4" t="s">
        <v>6084</v>
      </c>
      <c r="D246" s="4" t="s">
        <v>66</v>
      </c>
      <c r="E246" s="6" t="s">
        <v>67</v>
      </c>
      <c r="F246" s="5">
        <f>decoded[[#This Row],[FRT_DEC]]-B245</f>
        <v>4</v>
      </c>
      <c r="G2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INFO]]))),G245)</f>
        <v>283</v>
      </c>
    </row>
    <row r="247" spans="1:7" x14ac:dyDescent="0.25">
      <c r="A247" s="4" t="s">
        <v>199</v>
      </c>
      <c r="B247" s="5">
        <v>2050500774</v>
      </c>
      <c r="C247" s="4" t="s">
        <v>6085</v>
      </c>
      <c r="D247" s="4" t="s">
        <v>11</v>
      </c>
      <c r="E247" s="6" t="s">
        <v>4702</v>
      </c>
      <c r="F247" s="5">
        <f>decoded[[#This Row],[FRT_DEC]]-B246</f>
        <v>10</v>
      </c>
      <c r="G2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INFO]]))),G246)</f>
        <v>283</v>
      </c>
    </row>
    <row r="248" spans="1:7" x14ac:dyDescent="0.25">
      <c r="A248" s="4" t="s">
        <v>200</v>
      </c>
      <c r="B248" s="5">
        <v>2050500787</v>
      </c>
      <c r="C248" s="4" t="s">
        <v>6086</v>
      </c>
      <c r="D248" s="4" t="s">
        <v>52</v>
      </c>
      <c r="E248" s="6" t="s">
        <v>765</v>
      </c>
      <c r="F248" s="5">
        <f>decoded[[#This Row],[FRT_DEC]]-B247</f>
        <v>13</v>
      </c>
      <c r="G2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INFO]]))),G247)</f>
        <v>283</v>
      </c>
    </row>
    <row r="249" spans="1:7" x14ac:dyDescent="0.25">
      <c r="A249" s="4" t="s">
        <v>201</v>
      </c>
      <c r="B249" s="5">
        <v>2050500795</v>
      </c>
      <c r="C249" s="4" t="s">
        <v>6087</v>
      </c>
      <c r="D249" s="4" t="s">
        <v>11</v>
      </c>
      <c r="E249" s="6" t="s">
        <v>4654</v>
      </c>
      <c r="F249" s="5">
        <f>decoded[[#This Row],[FRT_DEC]]-B248</f>
        <v>8</v>
      </c>
      <c r="G2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INFO]]))),G248)</f>
        <v>283</v>
      </c>
    </row>
    <row r="250" spans="1:7" x14ac:dyDescent="0.25">
      <c r="A250" s="4" t="s">
        <v>202</v>
      </c>
      <c r="B250" s="5">
        <v>2050500806</v>
      </c>
      <c r="C250" s="4" t="s">
        <v>6088</v>
      </c>
      <c r="D250" s="4" t="s">
        <v>52</v>
      </c>
      <c r="E250" s="6" t="s">
        <v>65</v>
      </c>
      <c r="F250" s="5">
        <f>decoded[[#This Row],[FRT_DEC]]-B249</f>
        <v>11</v>
      </c>
      <c r="G2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INFO]]))),G249)</f>
        <v>283</v>
      </c>
    </row>
    <row r="251" spans="1:7" x14ac:dyDescent="0.25">
      <c r="A251" s="4" t="s">
        <v>203</v>
      </c>
      <c r="B251" s="5">
        <v>2050500809</v>
      </c>
      <c r="C251" s="4" t="s">
        <v>6089</v>
      </c>
      <c r="D251" s="4" t="s">
        <v>68</v>
      </c>
      <c r="E251" s="6" t="s">
        <v>6090</v>
      </c>
      <c r="F251" s="5">
        <f>decoded[[#This Row],[FRT_DEC]]-B250</f>
        <v>3</v>
      </c>
      <c r="G2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INFO]]))),G250)</f>
        <v>283</v>
      </c>
    </row>
    <row r="252" spans="1:7" x14ac:dyDescent="0.25">
      <c r="A252" s="4" t="s">
        <v>204</v>
      </c>
      <c r="B252" s="5">
        <v>2050502118</v>
      </c>
      <c r="C252" s="4" t="s">
        <v>6091</v>
      </c>
      <c r="D252" s="4" t="s">
        <v>98</v>
      </c>
      <c r="E252" s="6" t="s">
        <v>5705</v>
      </c>
      <c r="F252" s="5">
        <f>decoded[[#This Row],[FRT_DEC]]-B251</f>
        <v>1309</v>
      </c>
      <c r="G2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INFO]]))),G251)</f>
        <v>283</v>
      </c>
    </row>
    <row r="253" spans="1:7" x14ac:dyDescent="0.25">
      <c r="A253" s="4" t="s">
        <v>205</v>
      </c>
      <c r="B253" s="5">
        <v>2050502124</v>
      </c>
      <c r="C253" s="4" t="s">
        <v>6092</v>
      </c>
      <c r="D253" s="4" t="s">
        <v>98</v>
      </c>
      <c r="E253" s="6" t="s">
        <v>5706</v>
      </c>
      <c r="F253" s="5">
        <f>decoded[[#This Row],[FRT_DEC]]-B252</f>
        <v>6</v>
      </c>
      <c r="G2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INFO]]))),G252)</f>
        <v>283</v>
      </c>
    </row>
    <row r="254" spans="1:7" x14ac:dyDescent="0.25">
      <c r="A254" s="4" t="s">
        <v>206</v>
      </c>
      <c r="B254" s="5">
        <v>2050502137</v>
      </c>
      <c r="C254" s="4" t="s">
        <v>6093</v>
      </c>
      <c r="D254" s="4" t="s">
        <v>9</v>
      </c>
      <c r="E254" s="6" t="s">
        <v>4655</v>
      </c>
      <c r="F254" s="5">
        <f>decoded[[#This Row],[FRT_DEC]]-B253</f>
        <v>13</v>
      </c>
      <c r="G2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INFO]]))),G253)</f>
        <v>283</v>
      </c>
    </row>
    <row r="255" spans="1:7" x14ac:dyDescent="0.25">
      <c r="A255" s="4" t="s">
        <v>1168</v>
      </c>
      <c r="B255" s="5">
        <v>2050502142</v>
      </c>
      <c r="C255" s="4" t="s">
        <v>6094</v>
      </c>
      <c r="D255" s="4" t="s">
        <v>98</v>
      </c>
      <c r="E255" s="6" t="s">
        <v>5707</v>
      </c>
      <c r="F255" s="5">
        <f>decoded[[#This Row],[FRT_DEC]]-B254</f>
        <v>5</v>
      </c>
      <c r="G2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INFO]]))),G254)</f>
        <v>283</v>
      </c>
    </row>
    <row r="256" spans="1:7" x14ac:dyDescent="0.25">
      <c r="A256" s="4" t="s">
        <v>207</v>
      </c>
      <c r="B256" s="5">
        <v>2050502316</v>
      </c>
      <c r="C256" s="4" t="s">
        <v>6095</v>
      </c>
      <c r="D256" s="4" t="s">
        <v>12</v>
      </c>
      <c r="E256" s="6" t="s">
        <v>4</v>
      </c>
      <c r="F256" s="5">
        <f>decoded[[#This Row],[FRT_DEC]]-B255</f>
        <v>174</v>
      </c>
      <c r="G2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INFO]]))),G255)</f>
        <v>283</v>
      </c>
    </row>
    <row r="257" spans="1:7" x14ac:dyDescent="0.25">
      <c r="A257" s="4" t="s">
        <v>208</v>
      </c>
      <c r="B257" s="5">
        <v>2050502336</v>
      </c>
      <c r="C257" s="4" t="s">
        <v>6096</v>
      </c>
      <c r="D257" s="4" t="s">
        <v>8</v>
      </c>
      <c r="E257" s="6" t="s">
        <v>6097</v>
      </c>
      <c r="F257" s="5">
        <f>decoded[[#This Row],[FRT_DEC]]-B256</f>
        <v>20</v>
      </c>
      <c r="G2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INFO]]))),G256)</f>
        <v>283</v>
      </c>
    </row>
    <row r="258" spans="1:7" x14ac:dyDescent="0.25">
      <c r="A258" s="4" t="s">
        <v>209</v>
      </c>
      <c r="B258" s="5">
        <v>2050502433</v>
      </c>
      <c r="C258" s="4" t="s">
        <v>6098</v>
      </c>
      <c r="D258" s="4" t="s">
        <v>12</v>
      </c>
      <c r="E258" s="6" t="s">
        <v>4</v>
      </c>
      <c r="F258" s="5">
        <f>decoded[[#This Row],[FRT_DEC]]-B257</f>
        <v>97</v>
      </c>
      <c r="G2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INFO]]))),G257)</f>
        <v>283</v>
      </c>
    </row>
    <row r="259" spans="1:7" x14ac:dyDescent="0.25">
      <c r="A259" s="4" t="s">
        <v>210</v>
      </c>
      <c r="B259" s="5">
        <v>2050502439</v>
      </c>
      <c r="C259" s="4" t="s">
        <v>6099</v>
      </c>
      <c r="D259" s="4" t="s">
        <v>8</v>
      </c>
      <c r="E259" s="6" t="s">
        <v>5960</v>
      </c>
      <c r="F259" s="5">
        <f>decoded[[#This Row],[FRT_DEC]]-B258</f>
        <v>6</v>
      </c>
      <c r="G2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INFO]]))),G258)</f>
        <v>283</v>
      </c>
    </row>
    <row r="260" spans="1:7" x14ac:dyDescent="0.25">
      <c r="A260" s="4" t="s">
        <v>211</v>
      </c>
      <c r="B260" s="5">
        <v>2050528582</v>
      </c>
      <c r="C260" s="4" t="s">
        <v>6100</v>
      </c>
      <c r="D260" s="4" t="s">
        <v>1144</v>
      </c>
      <c r="E260" s="6" t="s">
        <v>5831</v>
      </c>
      <c r="F260" s="5">
        <f>decoded[[#This Row],[FRT_DEC]]-B259</f>
        <v>26143</v>
      </c>
      <c r="G2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INFO]]))),G259)</f>
        <v>283</v>
      </c>
    </row>
    <row r="261" spans="1:7" x14ac:dyDescent="0.25">
      <c r="A261" s="4" t="s">
        <v>212</v>
      </c>
      <c r="B261" s="5">
        <v>2050528586</v>
      </c>
      <c r="C261" s="4" t="s">
        <v>6101</v>
      </c>
      <c r="D261" s="4" t="s">
        <v>98</v>
      </c>
      <c r="E261" s="6" t="s">
        <v>5833</v>
      </c>
      <c r="F261" s="5">
        <f>decoded[[#This Row],[FRT_DEC]]-B260</f>
        <v>4</v>
      </c>
      <c r="G2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INFO]]))),G260)</f>
        <v>283</v>
      </c>
    </row>
    <row r="262" spans="1:7" x14ac:dyDescent="0.25">
      <c r="A262" s="4" t="s">
        <v>213</v>
      </c>
      <c r="B262" s="5">
        <v>2050528721</v>
      </c>
      <c r="C262" s="4" t="s">
        <v>6102</v>
      </c>
      <c r="D262" s="4" t="s">
        <v>110</v>
      </c>
      <c r="E262" s="6" t="s">
        <v>234</v>
      </c>
      <c r="F262" s="5">
        <f>decoded[[#This Row],[FRT_DEC]]-B261</f>
        <v>135</v>
      </c>
      <c r="G2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INFO]]))),G261)</f>
        <v>283</v>
      </c>
    </row>
    <row r="263" spans="1:7" x14ac:dyDescent="0.25">
      <c r="A263" s="4" t="s">
        <v>214</v>
      </c>
      <c r="B263" s="5">
        <v>2050528737</v>
      </c>
      <c r="C263" s="4" t="s">
        <v>6103</v>
      </c>
      <c r="D263" s="4" t="s">
        <v>1144</v>
      </c>
      <c r="E263" s="6" t="s">
        <v>5836</v>
      </c>
      <c r="F263" s="5">
        <f>decoded[[#This Row],[FRT_DEC]]-B262</f>
        <v>16</v>
      </c>
      <c r="G2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INFO]]))),G262)</f>
        <v>283</v>
      </c>
    </row>
    <row r="264" spans="1:7" x14ac:dyDescent="0.25">
      <c r="A264" s="4" t="s">
        <v>750</v>
      </c>
      <c r="B264" s="5">
        <v>2050528744</v>
      </c>
      <c r="C264" s="4" t="s">
        <v>6104</v>
      </c>
      <c r="D264" s="4" t="s">
        <v>98</v>
      </c>
      <c r="E264" s="6" t="s">
        <v>5838</v>
      </c>
      <c r="F264" s="5">
        <f>decoded[[#This Row],[FRT_DEC]]-B263</f>
        <v>7</v>
      </c>
      <c r="G2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INFO]]))),G263)</f>
        <v>283</v>
      </c>
    </row>
    <row r="265" spans="1:7" x14ac:dyDescent="0.25">
      <c r="A265" s="4" t="s">
        <v>751</v>
      </c>
      <c r="B265" s="5">
        <v>2050528813</v>
      </c>
      <c r="C265" s="4" t="s">
        <v>6105</v>
      </c>
      <c r="D265" s="4" t="s">
        <v>111</v>
      </c>
      <c r="E265" s="6" t="s">
        <v>237</v>
      </c>
      <c r="F265" s="5">
        <f>decoded[[#This Row],[FRT_DEC]]-B264</f>
        <v>69</v>
      </c>
      <c r="G2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INFO]]))),G264)</f>
        <v>283</v>
      </c>
    </row>
    <row r="266" spans="1:7" x14ac:dyDescent="0.25">
      <c r="A266" s="4" t="s">
        <v>752</v>
      </c>
      <c r="B266" s="5">
        <v>2050528828</v>
      </c>
      <c r="C266" s="4" t="s">
        <v>6106</v>
      </c>
      <c r="D266" s="4" t="s">
        <v>1144</v>
      </c>
      <c r="E266" s="6" t="s">
        <v>5841</v>
      </c>
      <c r="F266" s="5">
        <f>decoded[[#This Row],[FRT_DEC]]-B265</f>
        <v>15</v>
      </c>
      <c r="G2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INFO]]))),G265)</f>
        <v>283</v>
      </c>
    </row>
    <row r="267" spans="1:7" x14ac:dyDescent="0.25">
      <c r="A267" s="4" t="s">
        <v>753</v>
      </c>
      <c r="B267" s="5">
        <v>2050528833</v>
      </c>
      <c r="C267" s="4" t="s">
        <v>6107</v>
      </c>
      <c r="D267" s="4" t="s">
        <v>98</v>
      </c>
      <c r="E267" s="6" t="s">
        <v>5843</v>
      </c>
      <c r="F267" s="5">
        <f>decoded[[#This Row],[FRT_DEC]]-B266</f>
        <v>5</v>
      </c>
      <c r="G2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INFO]]))),G266)</f>
        <v>283</v>
      </c>
    </row>
    <row r="268" spans="1:7" x14ac:dyDescent="0.25">
      <c r="A268" s="4" t="s">
        <v>754</v>
      </c>
      <c r="B268" s="5">
        <v>2050530124</v>
      </c>
      <c r="C268" s="4" t="s">
        <v>6108</v>
      </c>
      <c r="D268" s="4" t="s">
        <v>113</v>
      </c>
      <c r="E268" s="6" t="s">
        <v>240</v>
      </c>
      <c r="F268" s="5">
        <f>decoded[[#This Row],[FRT_DEC]]-B267</f>
        <v>1291</v>
      </c>
      <c r="G2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INFO]]))),G267)</f>
        <v>283</v>
      </c>
    </row>
    <row r="269" spans="1:7" x14ac:dyDescent="0.25">
      <c r="A269" s="4" t="s">
        <v>755</v>
      </c>
      <c r="B269" s="5">
        <v>2050530138</v>
      </c>
      <c r="C269" s="4" t="s">
        <v>6109</v>
      </c>
      <c r="D269" s="4" t="s">
        <v>242</v>
      </c>
      <c r="E269" s="6" t="s">
        <v>243</v>
      </c>
      <c r="F269" s="5">
        <f>decoded[[#This Row],[FRT_DEC]]-B268</f>
        <v>14</v>
      </c>
      <c r="G2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INFO]]))),G268)</f>
        <v>283</v>
      </c>
    </row>
    <row r="270" spans="1:7" x14ac:dyDescent="0.25">
      <c r="A270" s="4" t="s">
        <v>756</v>
      </c>
      <c r="B270" s="5">
        <v>2050530142</v>
      </c>
      <c r="C270" s="4" t="s">
        <v>6110</v>
      </c>
      <c r="D270" s="4" t="s">
        <v>245</v>
      </c>
      <c r="E270" s="6" t="s">
        <v>5712</v>
      </c>
      <c r="F270" s="5">
        <f>decoded[[#This Row],[FRT_DEC]]-B269</f>
        <v>4</v>
      </c>
      <c r="G2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INFO]]))),G269)</f>
        <v>283</v>
      </c>
    </row>
    <row r="271" spans="1:7" x14ac:dyDescent="0.25">
      <c r="A271" s="4" t="s">
        <v>757</v>
      </c>
      <c r="B271" s="5">
        <v>2050530147</v>
      </c>
      <c r="C271" s="4" t="s">
        <v>6111</v>
      </c>
      <c r="D271" s="4" t="s">
        <v>75</v>
      </c>
      <c r="E271" s="6" t="s">
        <v>247</v>
      </c>
      <c r="F271" s="5">
        <f>decoded[[#This Row],[FRT_DEC]]-B270</f>
        <v>5</v>
      </c>
      <c r="G2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INFO]]))),G270)</f>
        <v>283</v>
      </c>
    </row>
    <row r="272" spans="1:7" x14ac:dyDescent="0.25">
      <c r="A272" s="4" t="s">
        <v>758</v>
      </c>
      <c r="B272" s="5">
        <v>2050530150</v>
      </c>
      <c r="C272" s="4" t="s">
        <v>6112</v>
      </c>
      <c r="D272" s="4" t="s">
        <v>75</v>
      </c>
      <c r="E272" s="6" t="s">
        <v>77</v>
      </c>
      <c r="F272" s="5">
        <f>decoded[[#This Row],[FRT_DEC]]-B271</f>
        <v>3</v>
      </c>
      <c r="G2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INFO]]))),G271)</f>
        <v>283</v>
      </c>
    </row>
    <row r="273" spans="1:7" x14ac:dyDescent="0.25">
      <c r="A273" s="4" t="s">
        <v>759</v>
      </c>
      <c r="B273" s="5">
        <v>2050530165</v>
      </c>
      <c r="C273" s="4" t="s">
        <v>6113</v>
      </c>
      <c r="D273" s="4" t="s">
        <v>51</v>
      </c>
      <c r="E273" s="6" t="s">
        <v>2640</v>
      </c>
      <c r="F273" s="5">
        <f>decoded[[#This Row],[FRT_DEC]]-B272</f>
        <v>15</v>
      </c>
      <c r="G2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INFO]]))),G272)</f>
        <v>283</v>
      </c>
    </row>
    <row r="274" spans="1:7" x14ac:dyDescent="0.25">
      <c r="A274" s="4" t="s">
        <v>760</v>
      </c>
      <c r="B274" s="5">
        <v>2050530174</v>
      </c>
      <c r="C274" s="4" t="s">
        <v>6114</v>
      </c>
      <c r="D274" s="4" t="s">
        <v>51</v>
      </c>
      <c r="E274" s="6" t="s">
        <v>6115</v>
      </c>
      <c r="F274" s="5">
        <f>decoded[[#This Row],[FRT_DEC]]-B273</f>
        <v>9</v>
      </c>
      <c r="G2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INFO]]))),G273)</f>
        <v>283</v>
      </c>
    </row>
    <row r="275" spans="1:7" x14ac:dyDescent="0.25">
      <c r="A275" s="4" t="s">
        <v>761</v>
      </c>
      <c r="B275" s="5">
        <v>2050530178</v>
      </c>
      <c r="C275" s="4" t="s">
        <v>6116</v>
      </c>
      <c r="D275" s="4" t="s">
        <v>251</v>
      </c>
      <c r="E275" s="6" t="s">
        <v>252</v>
      </c>
      <c r="F275" s="5">
        <f>decoded[[#This Row],[FRT_DEC]]-B274</f>
        <v>4</v>
      </c>
      <c r="G2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INFO]]))),G274)</f>
        <v>283</v>
      </c>
    </row>
    <row r="276" spans="1:7" x14ac:dyDescent="0.25">
      <c r="A276" s="4" t="s">
        <v>762</v>
      </c>
      <c r="B276" s="5">
        <v>2050530183</v>
      </c>
      <c r="C276" s="4" t="s">
        <v>6117</v>
      </c>
      <c r="D276" s="4" t="s">
        <v>11</v>
      </c>
      <c r="E276" s="6" t="s">
        <v>4695</v>
      </c>
      <c r="F276" s="5">
        <f>decoded[[#This Row],[FRT_DEC]]-B275</f>
        <v>5</v>
      </c>
      <c r="G2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INFO]]))),G275)</f>
        <v>283</v>
      </c>
    </row>
    <row r="277" spans="1:7" x14ac:dyDescent="0.25">
      <c r="A277" s="4" t="s">
        <v>763</v>
      </c>
      <c r="B277" s="5">
        <v>2050530216</v>
      </c>
      <c r="C277" s="4" t="s">
        <v>6118</v>
      </c>
      <c r="D277" s="4" t="s">
        <v>9</v>
      </c>
      <c r="E277" s="6" t="s">
        <v>4664</v>
      </c>
      <c r="F277" s="5">
        <f>decoded[[#This Row],[FRT_DEC]]-B276</f>
        <v>33</v>
      </c>
      <c r="G2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INFO]]))),G276)</f>
        <v>283</v>
      </c>
    </row>
    <row r="278" spans="1:7" x14ac:dyDescent="0.25">
      <c r="A278" s="4" t="s">
        <v>764</v>
      </c>
      <c r="B278" s="5">
        <v>2050530224</v>
      </c>
      <c r="C278" s="4" t="s">
        <v>6119</v>
      </c>
      <c r="D278" s="4" t="s">
        <v>11</v>
      </c>
      <c r="E278" s="6" t="s">
        <v>4677</v>
      </c>
      <c r="F278" s="5">
        <f>decoded[[#This Row],[FRT_DEC]]-B277</f>
        <v>8</v>
      </c>
      <c r="G2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INFO]]))),G277)</f>
        <v>283</v>
      </c>
    </row>
    <row r="279" spans="1:7" x14ac:dyDescent="0.25">
      <c r="A279" s="4" t="s">
        <v>215</v>
      </c>
      <c r="B279" s="5">
        <v>2050530234</v>
      </c>
      <c r="C279" s="4" t="s">
        <v>6120</v>
      </c>
      <c r="D279" s="4" t="s">
        <v>52</v>
      </c>
      <c r="E279" s="6" t="s">
        <v>53</v>
      </c>
      <c r="F279" s="5">
        <f>decoded[[#This Row],[FRT_DEC]]-B278</f>
        <v>10</v>
      </c>
      <c r="G2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INFO]]))),G278)</f>
        <v>283</v>
      </c>
    </row>
    <row r="280" spans="1:7" x14ac:dyDescent="0.25">
      <c r="A280" s="4" t="s">
        <v>216</v>
      </c>
      <c r="B280" s="5">
        <v>2050530238</v>
      </c>
      <c r="C280" s="4" t="s">
        <v>6121</v>
      </c>
      <c r="D280" s="4" t="s">
        <v>54</v>
      </c>
      <c r="E280" s="6" t="s">
        <v>6122</v>
      </c>
      <c r="F280" s="5">
        <f>decoded[[#This Row],[FRT_DEC]]-B279</f>
        <v>4</v>
      </c>
      <c r="G2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INFO]]))),G279)</f>
        <v>283</v>
      </c>
    </row>
    <row r="281" spans="1:7" x14ac:dyDescent="0.25">
      <c r="A281" s="4" t="s">
        <v>217</v>
      </c>
      <c r="B281" s="5">
        <v>2050530246</v>
      </c>
      <c r="C281" s="4" t="s">
        <v>6123</v>
      </c>
      <c r="D281" s="4" t="s">
        <v>1144</v>
      </c>
      <c r="E281" s="6" t="s">
        <v>5846</v>
      </c>
      <c r="F281" s="5">
        <f>decoded[[#This Row],[FRT_DEC]]-B280</f>
        <v>8</v>
      </c>
      <c r="G2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INFO]]))),G280)</f>
        <v>283</v>
      </c>
    </row>
    <row r="282" spans="1:7" x14ac:dyDescent="0.25">
      <c r="A282" s="4" t="s">
        <v>218</v>
      </c>
      <c r="B282" s="5">
        <v>2050530251</v>
      </c>
      <c r="C282" s="4" t="s">
        <v>6124</v>
      </c>
      <c r="D282" s="4" t="s">
        <v>98</v>
      </c>
      <c r="E282" s="6" t="s">
        <v>5940</v>
      </c>
      <c r="F282" s="5">
        <f>decoded[[#This Row],[FRT_DEC]]-B281</f>
        <v>5</v>
      </c>
      <c r="G2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INFO]]))),G281)</f>
        <v>283</v>
      </c>
    </row>
    <row r="283" spans="1:7" ht="30" x14ac:dyDescent="0.25">
      <c r="A283" s="4" t="s">
        <v>219</v>
      </c>
      <c r="B283" s="5">
        <v>2050530269</v>
      </c>
      <c r="C283" s="4" t="s">
        <v>6125</v>
      </c>
      <c r="D283" s="4" t="s">
        <v>10</v>
      </c>
      <c r="E283" s="6" t="s">
        <v>6126</v>
      </c>
      <c r="F283" s="5">
        <f>decoded[[#This Row],[FRT_DEC]]-B282</f>
        <v>18</v>
      </c>
      <c r="G2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INFO]]))),G282)</f>
        <v>283</v>
      </c>
    </row>
    <row r="284" spans="1:7" ht="30" x14ac:dyDescent="0.25">
      <c r="A284" s="4" t="s">
        <v>220</v>
      </c>
      <c r="B284" s="5">
        <v>2050530294</v>
      </c>
      <c r="C284" s="4" t="s">
        <v>6127</v>
      </c>
      <c r="D284" s="4" t="s">
        <v>10</v>
      </c>
      <c r="E284" s="6" t="s">
        <v>6126</v>
      </c>
      <c r="F284" s="5">
        <f>decoded[[#This Row],[FRT_DEC]]-B283</f>
        <v>25</v>
      </c>
      <c r="G2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INFO]]))),G283)</f>
        <v>283</v>
      </c>
    </row>
    <row r="285" spans="1:7" x14ac:dyDescent="0.25">
      <c r="A285" s="4" t="s">
        <v>647</v>
      </c>
      <c r="B285" s="5">
        <v>2050530299</v>
      </c>
      <c r="C285" s="4" t="s">
        <v>6128</v>
      </c>
      <c r="D285" s="4" t="s">
        <v>10</v>
      </c>
      <c r="E285" s="6" t="s">
        <v>6129</v>
      </c>
      <c r="F285" s="5">
        <f>decoded[[#This Row],[FRT_DEC]]-B284</f>
        <v>5</v>
      </c>
      <c r="G2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INFO]]))),G284)</f>
        <v>283</v>
      </c>
    </row>
    <row r="286" spans="1:7" x14ac:dyDescent="0.25">
      <c r="A286" s="4" t="s">
        <v>221</v>
      </c>
      <c r="B286" s="5">
        <v>2050530305</v>
      </c>
      <c r="C286" s="4" t="s">
        <v>6130</v>
      </c>
      <c r="D286" s="4" t="s">
        <v>1144</v>
      </c>
      <c r="E286" s="6" t="s">
        <v>5865</v>
      </c>
      <c r="F286" s="5">
        <f>decoded[[#This Row],[FRT_DEC]]-B285</f>
        <v>6</v>
      </c>
      <c r="G2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INFO]]))),G285)</f>
        <v>283</v>
      </c>
    </row>
    <row r="287" spans="1:7" x14ac:dyDescent="0.25">
      <c r="A287" s="4" t="s">
        <v>222</v>
      </c>
      <c r="B287" s="5">
        <v>2050530309</v>
      </c>
      <c r="C287" s="4" t="s">
        <v>6131</v>
      </c>
      <c r="D287" s="4" t="s">
        <v>1144</v>
      </c>
      <c r="E287" s="6" t="s">
        <v>5865</v>
      </c>
      <c r="F287" s="5">
        <f>decoded[[#This Row],[FRT_DEC]]-B286</f>
        <v>4</v>
      </c>
      <c r="G2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INFO]]))),G286)</f>
        <v>283</v>
      </c>
    </row>
    <row r="288" spans="1:7" x14ac:dyDescent="0.25">
      <c r="A288" s="4" t="s">
        <v>223</v>
      </c>
      <c r="B288" s="5">
        <v>2050530315</v>
      </c>
      <c r="C288" s="4" t="s">
        <v>6132</v>
      </c>
      <c r="D288" s="4" t="s">
        <v>98</v>
      </c>
      <c r="E288" s="6" t="s">
        <v>5949</v>
      </c>
      <c r="F288" s="5">
        <f>decoded[[#This Row],[FRT_DEC]]-B287</f>
        <v>6</v>
      </c>
      <c r="G2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INFO]]))),G287)</f>
        <v>283</v>
      </c>
    </row>
    <row r="289" spans="1:7" x14ac:dyDescent="0.25">
      <c r="A289" s="4" t="s">
        <v>224</v>
      </c>
      <c r="B289" s="5">
        <v>2050530319</v>
      </c>
      <c r="C289" s="4" t="s">
        <v>6133</v>
      </c>
      <c r="D289" s="4" t="s">
        <v>16</v>
      </c>
      <c r="E289" s="6" t="s">
        <v>6134</v>
      </c>
      <c r="F289" s="5">
        <f>decoded[[#This Row],[FRT_DEC]]-B288</f>
        <v>4</v>
      </c>
      <c r="G2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INFO]]))),G288)</f>
        <v>284</v>
      </c>
    </row>
    <row r="290" spans="1:7" x14ac:dyDescent="0.25">
      <c r="A290" s="4" t="s">
        <v>225</v>
      </c>
      <c r="B290" s="5">
        <v>2050530324</v>
      </c>
      <c r="C290" s="4" t="s">
        <v>6135</v>
      </c>
      <c r="D290" s="4" t="s">
        <v>98</v>
      </c>
      <c r="E290" s="6" t="s">
        <v>5953</v>
      </c>
      <c r="F290" s="5">
        <f>decoded[[#This Row],[FRT_DEC]]-B289</f>
        <v>5</v>
      </c>
      <c r="G2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INFO]]))),G289)</f>
        <v>284</v>
      </c>
    </row>
    <row r="291" spans="1:7" x14ac:dyDescent="0.25">
      <c r="A291" s="4" t="s">
        <v>226</v>
      </c>
      <c r="B291" s="5">
        <v>2050530334</v>
      </c>
      <c r="C291" s="4" t="s">
        <v>6136</v>
      </c>
      <c r="D291" s="4" t="s">
        <v>11</v>
      </c>
      <c r="E291" s="6" t="s">
        <v>4678</v>
      </c>
      <c r="F291" s="5">
        <f>decoded[[#This Row],[FRT_DEC]]-B290</f>
        <v>10</v>
      </c>
      <c r="G2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INFO]]))),G290)</f>
        <v>284</v>
      </c>
    </row>
    <row r="292" spans="1:7" x14ac:dyDescent="0.25">
      <c r="A292" s="4" t="s">
        <v>227</v>
      </c>
      <c r="B292" s="5">
        <v>2050530345</v>
      </c>
      <c r="C292" s="4" t="s">
        <v>6137</v>
      </c>
      <c r="D292" s="4" t="s">
        <v>52</v>
      </c>
      <c r="E292" s="6" t="s">
        <v>4648</v>
      </c>
      <c r="F292" s="5">
        <f>decoded[[#This Row],[FRT_DEC]]-B291</f>
        <v>11</v>
      </c>
      <c r="G2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INFO]]))),G291)</f>
        <v>284</v>
      </c>
    </row>
    <row r="293" spans="1:7" x14ac:dyDescent="0.25">
      <c r="A293" s="4" t="s">
        <v>228</v>
      </c>
      <c r="B293" s="5">
        <v>2050530348</v>
      </c>
      <c r="C293" s="4" t="s">
        <v>6138</v>
      </c>
      <c r="D293" s="4" t="s">
        <v>4649</v>
      </c>
      <c r="E293" s="6" t="s">
        <v>6139</v>
      </c>
      <c r="F293" s="5">
        <f>decoded[[#This Row],[FRT_DEC]]-B292</f>
        <v>3</v>
      </c>
      <c r="G2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INFO]]))),G292)</f>
        <v>284</v>
      </c>
    </row>
    <row r="294" spans="1:7" x14ac:dyDescent="0.25">
      <c r="A294" s="4" t="s">
        <v>229</v>
      </c>
      <c r="B294" s="5">
        <v>2050530396</v>
      </c>
      <c r="C294" s="4" t="s">
        <v>6140</v>
      </c>
      <c r="D294" s="4" t="s">
        <v>12</v>
      </c>
      <c r="E294" s="6" t="s">
        <v>4</v>
      </c>
      <c r="F294" s="5">
        <f>decoded[[#This Row],[FRT_DEC]]-B293</f>
        <v>48</v>
      </c>
      <c r="G2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INFO]]))),G293)</f>
        <v>284</v>
      </c>
    </row>
    <row r="295" spans="1:7" x14ac:dyDescent="0.25">
      <c r="A295" s="4" t="s">
        <v>230</v>
      </c>
      <c r="B295" s="5">
        <v>2050530401</v>
      </c>
      <c r="C295" s="4" t="s">
        <v>6141</v>
      </c>
      <c r="D295" s="4" t="s">
        <v>8</v>
      </c>
      <c r="E295" s="6" t="s">
        <v>5960</v>
      </c>
      <c r="F295" s="5">
        <f>decoded[[#This Row],[FRT_DEC]]-B294</f>
        <v>5</v>
      </c>
      <c r="G2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INFO]]))),G294)</f>
        <v>284</v>
      </c>
    </row>
    <row r="296" spans="1:7" x14ac:dyDescent="0.25">
      <c r="A296" s="4" t="s">
        <v>648</v>
      </c>
      <c r="B296" s="5">
        <v>2050530641</v>
      </c>
      <c r="C296" s="4" t="s">
        <v>6142</v>
      </c>
      <c r="D296" s="4" t="s">
        <v>12</v>
      </c>
      <c r="E296" s="6" t="s">
        <v>4</v>
      </c>
      <c r="F296" s="5">
        <f>decoded[[#This Row],[FRT_DEC]]-B295</f>
        <v>240</v>
      </c>
      <c r="G2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INFO]]))),G295)</f>
        <v>284</v>
      </c>
    </row>
    <row r="297" spans="1:7" x14ac:dyDescent="0.25">
      <c r="A297" s="4" t="s">
        <v>649</v>
      </c>
      <c r="B297" s="5">
        <v>2050530647</v>
      </c>
      <c r="C297" s="4" t="s">
        <v>6143</v>
      </c>
      <c r="D297" s="4" t="s">
        <v>8</v>
      </c>
      <c r="E297" s="6" t="s">
        <v>5963</v>
      </c>
      <c r="F297" s="5">
        <f>decoded[[#This Row],[FRT_DEC]]-B296</f>
        <v>6</v>
      </c>
      <c r="G2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INFO]]))),G296)</f>
        <v>284</v>
      </c>
    </row>
    <row r="298" spans="1:7" x14ac:dyDescent="0.25">
      <c r="A298" s="4" t="s">
        <v>231</v>
      </c>
      <c r="B298" s="5">
        <v>2050530808</v>
      </c>
      <c r="C298" s="4" t="s">
        <v>6144</v>
      </c>
      <c r="D298" s="4" t="s">
        <v>55</v>
      </c>
      <c r="E298" s="6" t="s">
        <v>56</v>
      </c>
      <c r="F298" s="5">
        <f>decoded[[#This Row],[FRT_DEC]]-B297</f>
        <v>161</v>
      </c>
      <c r="G2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INFO]]))),G297)</f>
        <v>284</v>
      </c>
    </row>
    <row r="299" spans="1:7" x14ac:dyDescent="0.25">
      <c r="A299" s="4" t="s">
        <v>232</v>
      </c>
      <c r="B299" s="5">
        <v>2050530849</v>
      </c>
      <c r="C299" s="4" t="s">
        <v>6145</v>
      </c>
      <c r="D299" s="4" t="s">
        <v>11</v>
      </c>
      <c r="E299" s="6" t="s">
        <v>4715</v>
      </c>
      <c r="F299" s="5">
        <f>decoded[[#This Row],[FRT_DEC]]-B298</f>
        <v>41</v>
      </c>
      <c r="G2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INFO]]))),G298)</f>
        <v>284</v>
      </c>
    </row>
    <row r="300" spans="1:7" x14ac:dyDescent="0.25">
      <c r="A300" s="4" t="s">
        <v>650</v>
      </c>
      <c r="B300" s="5">
        <v>2050548610</v>
      </c>
      <c r="C300" s="4" t="s">
        <v>6146</v>
      </c>
      <c r="D300" s="4" t="s">
        <v>55</v>
      </c>
      <c r="E300" s="6" t="s">
        <v>56</v>
      </c>
      <c r="F300" s="5">
        <f>decoded[[#This Row],[FRT_DEC]]-B299</f>
        <v>17761</v>
      </c>
      <c r="G3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INFO]]))),G299)</f>
        <v>284</v>
      </c>
    </row>
    <row r="301" spans="1:7" x14ac:dyDescent="0.25">
      <c r="A301" s="4" t="s">
        <v>651</v>
      </c>
      <c r="B301" s="5">
        <v>2050548638</v>
      </c>
      <c r="C301" s="4" t="s">
        <v>6147</v>
      </c>
      <c r="D301" s="4" t="s">
        <v>275</v>
      </c>
      <c r="E301" s="6" t="s">
        <v>6148</v>
      </c>
      <c r="F301" s="5">
        <f>decoded[[#This Row],[FRT_DEC]]-B300</f>
        <v>28</v>
      </c>
      <c r="G3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INFO]]))),G300)</f>
        <v>284</v>
      </c>
    </row>
    <row r="302" spans="1:7" x14ac:dyDescent="0.25">
      <c r="A302" s="4" t="s">
        <v>652</v>
      </c>
      <c r="B302" s="5">
        <v>2050548642</v>
      </c>
      <c r="C302" s="4" t="s">
        <v>6149</v>
      </c>
      <c r="D302" s="4" t="s">
        <v>277</v>
      </c>
      <c r="E302" s="6" t="s">
        <v>6150</v>
      </c>
      <c r="F302" s="5">
        <f>decoded[[#This Row],[FRT_DEC]]-B301</f>
        <v>4</v>
      </c>
      <c r="G3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INFO]]))),G301)</f>
        <v>284</v>
      </c>
    </row>
    <row r="303" spans="1:7" ht="30" x14ac:dyDescent="0.25">
      <c r="A303" s="4" t="s">
        <v>653</v>
      </c>
      <c r="B303" s="5">
        <v>2050548645</v>
      </c>
      <c r="C303" s="4" t="s">
        <v>6151</v>
      </c>
      <c r="D303" s="4" t="s">
        <v>271</v>
      </c>
      <c r="E303" s="6" t="s">
        <v>6050</v>
      </c>
      <c r="F303" s="5">
        <f>decoded[[#This Row],[FRT_DEC]]-B302</f>
        <v>3</v>
      </c>
      <c r="G3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INFO]]))),G302)</f>
        <v>284</v>
      </c>
    </row>
    <row r="304" spans="1:7" x14ac:dyDescent="0.25">
      <c r="A304" s="4" t="s">
        <v>654</v>
      </c>
      <c r="B304" s="5">
        <v>2050548649</v>
      </c>
      <c r="C304" s="4" t="s">
        <v>6152</v>
      </c>
      <c r="D304" s="4" t="s">
        <v>273</v>
      </c>
      <c r="E304" s="6" t="s">
        <v>289</v>
      </c>
      <c r="F304" s="5">
        <f>decoded[[#This Row],[FRT_DEC]]-B303</f>
        <v>4</v>
      </c>
      <c r="G3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INFO]]))),G303)</f>
        <v>284</v>
      </c>
    </row>
    <row r="305" spans="1:7" x14ac:dyDescent="0.25">
      <c r="A305" s="4" t="s">
        <v>706</v>
      </c>
      <c r="B305" s="5">
        <v>2050548655</v>
      </c>
      <c r="C305" s="4" t="s">
        <v>6153</v>
      </c>
      <c r="D305" s="4" t="s">
        <v>298</v>
      </c>
      <c r="E305" s="6" t="s">
        <v>6154</v>
      </c>
      <c r="F305" s="5">
        <f>decoded[[#This Row],[FRT_DEC]]-B304</f>
        <v>6</v>
      </c>
      <c r="G3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INFO]]))),G304)</f>
        <v>284</v>
      </c>
    </row>
    <row r="306" spans="1:7" x14ac:dyDescent="0.25">
      <c r="A306" s="4" t="s">
        <v>233</v>
      </c>
      <c r="B306" s="5">
        <v>2050548662</v>
      </c>
      <c r="C306" s="4" t="s">
        <v>6155</v>
      </c>
      <c r="D306" s="4" t="s">
        <v>11</v>
      </c>
      <c r="E306" s="6" t="s">
        <v>4667</v>
      </c>
      <c r="F306" s="5">
        <f>decoded[[#This Row],[FRT_DEC]]-B305</f>
        <v>7</v>
      </c>
      <c r="G3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INFO]]))),G305)</f>
        <v>284</v>
      </c>
    </row>
    <row r="307" spans="1:7" x14ac:dyDescent="0.25">
      <c r="A307" s="4" t="s">
        <v>820</v>
      </c>
      <c r="B307" s="5">
        <v>2050548684</v>
      </c>
      <c r="C307" s="4" t="s">
        <v>6156</v>
      </c>
      <c r="D307" s="4" t="s">
        <v>52</v>
      </c>
      <c r="E307" s="6" t="s">
        <v>57</v>
      </c>
      <c r="F307" s="5">
        <f>decoded[[#This Row],[FRT_DEC]]-B306</f>
        <v>22</v>
      </c>
      <c r="G3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INFO]]))),G306)</f>
        <v>284</v>
      </c>
    </row>
    <row r="308" spans="1:7" x14ac:dyDescent="0.25">
      <c r="A308" s="4" t="s">
        <v>821</v>
      </c>
      <c r="B308" s="5">
        <v>2050548696</v>
      </c>
      <c r="C308" s="4" t="s">
        <v>6157</v>
      </c>
      <c r="D308" s="4" t="s">
        <v>1144</v>
      </c>
      <c r="E308" s="6" t="s">
        <v>6057</v>
      </c>
      <c r="F308" s="5">
        <f>decoded[[#This Row],[FRT_DEC]]-B307</f>
        <v>12</v>
      </c>
      <c r="G3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INFO]]))),G307)</f>
        <v>284</v>
      </c>
    </row>
    <row r="309" spans="1:7" x14ac:dyDescent="0.25">
      <c r="A309" s="4" t="s">
        <v>822</v>
      </c>
      <c r="B309" s="5">
        <v>2050548702</v>
      </c>
      <c r="C309" s="4" t="s">
        <v>6158</v>
      </c>
      <c r="D309" s="4" t="s">
        <v>1144</v>
      </c>
      <c r="E309" s="6" t="s">
        <v>6059</v>
      </c>
      <c r="F309" s="5">
        <f>decoded[[#This Row],[FRT_DEC]]-B308</f>
        <v>6</v>
      </c>
      <c r="G3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INFO]]))),G308)</f>
        <v>284</v>
      </c>
    </row>
    <row r="310" spans="1:7" x14ac:dyDescent="0.25">
      <c r="A310" s="4" t="s">
        <v>823</v>
      </c>
      <c r="B310" s="5">
        <v>2050548719</v>
      </c>
      <c r="C310" s="4" t="s">
        <v>6159</v>
      </c>
      <c r="D310" s="4" t="s">
        <v>98</v>
      </c>
      <c r="E310" s="6" t="s">
        <v>5713</v>
      </c>
      <c r="F310" s="5">
        <f>decoded[[#This Row],[FRT_DEC]]-B309</f>
        <v>17</v>
      </c>
      <c r="G3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INFO]]))),G309)</f>
        <v>284</v>
      </c>
    </row>
    <row r="311" spans="1:7" x14ac:dyDescent="0.25">
      <c r="A311" s="4" t="s">
        <v>824</v>
      </c>
      <c r="B311" s="5">
        <v>2050548743</v>
      </c>
      <c r="C311" s="4" t="s">
        <v>6160</v>
      </c>
      <c r="D311" s="4" t="s">
        <v>275</v>
      </c>
      <c r="E311" s="6" t="s">
        <v>6161</v>
      </c>
      <c r="F311" s="5">
        <f>decoded[[#This Row],[FRT_DEC]]-B310</f>
        <v>24</v>
      </c>
      <c r="G3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INFO]]))),G310)</f>
        <v>284</v>
      </c>
    </row>
    <row r="312" spans="1:7" x14ac:dyDescent="0.25">
      <c r="A312" s="4" t="s">
        <v>825</v>
      </c>
      <c r="B312" s="5">
        <v>2050549564</v>
      </c>
      <c r="C312" s="4" t="s">
        <v>6162</v>
      </c>
      <c r="D312" s="4" t="s">
        <v>280</v>
      </c>
      <c r="E312" s="6" t="s">
        <v>281</v>
      </c>
      <c r="F312" s="5">
        <f>decoded[[#This Row],[FRT_DEC]]-B311</f>
        <v>821</v>
      </c>
      <c r="G3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INFO]]))),G311)</f>
        <v>284</v>
      </c>
    </row>
    <row r="313" spans="1:7" x14ac:dyDescent="0.25">
      <c r="A313" s="4" t="s">
        <v>826</v>
      </c>
      <c r="B313" s="5">
        <v>2050549605</v>
      </c>
      <c r="C313" s="4" t="s">
        <v>6163</v>
      </c>
      <c r="D313" s="4" t="s">
        <v>12</v>
      </c>
      <c r="E313" s="6" t="s">
        <v>4</v>
      </c>
      <c r="F313" s="5">
        <f>decoded[[#This Row],[FRT_DEC]]-B312</f>
        <v>41</v>
      </c>
      <c r="G3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INFO]]))),G312)</f>
        <v>284</v>
      </c>
    </row>
    <row r="314" spans="1:7" x14ac:dyDescent="0.25">
      <c r="A314" s="4" t="s">
        <v>860</v>
      </c>
      <c r="B314" s="5">
        <v>2050549611</v>
      </c>
      <c r="C314" s="4" t="s">
        <v>6164</v>
      </c>
      <c r="D314" s="4" t="s">
        <v>8</v>
      </c>
      <c r="E314" s="6" t="s">
        <v>6165</v>
      </c>
      <c r="F314" s="5">
        <f>decoded[[#This Row],[FRT_DEC]]-B313</f>
        <v>6</v>
      </c>
      <c r="G3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INFO]]))),G313)</f>
        <v>284</v>
      </c>
    </row>
    <row r="315" spans="1:7" x14ac:dyDescent="0.25">
      <c r="A315" s="4" t="s">
        <v>827</v>
      </c>
      <c r="B315" s="5">
        <v>2050552167</v>
      </c>
      <c r="C315" s="4" t="s">
        <v>6166</v>
      </c>
      <c r="D315" s="4" t="s">
        <v>15</v>
      </c>
      <c r="E315" s="6" t="s">
        <v>6167</v>
      </c>
      <c r="F315" s="5">
        <f>decoded[[#This Row],[FRT_DEC]]-B314</f>
        <v>2556</v>
      </c>
      <c r="G3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INFO]]))),G314)</f>
        <v>284</v>
      </c>
    </row>
    <row r="316" spans="1:7" x14ac:dyDescent="0.25">
      <c r="A316" s="4" t="s">
        <v>828</v>
      </c>
      <c r="B316" s="5">
        <v>2050552170</v>
      </c>
      <c r="C316" s="4" t="s">
        <v>6168</v>
      </c>
      <c r="D316" s="4" t="s">
        <v>15</v>
      </c>
      <c r="E316" s="6" t="s">
        <v>5995</v>
      </c>
      <c r="F316" s="5">
        <f>decoded[[#This Row],[FRT_DEC]]-B315</f>
        <v>3</v>
      </c>
      <c r="G3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INFO]]))),G315)</f>
        <v>284</v>
      </c>
    </row>
    <row r="317" spans="1:7" x14ac:dyDescent="0.25">
      <c r="A317" s="4" t="s">
        <v>829</v>
      </c>
      <c r="B317" s="5">
        <v>2050552248</v>
      </c>
      <c r="C317" s="4" t="s">
        <v>6169</v>
      </c>
      <c r="D317" s="4" t="s">
        <v>275</v>
      </c>
      <c r="E317" s="6" t="s">
        <v>6170</v>
      </c>
      <c r="F317" s="5">
        <f>decoded[[#This Row],[FRT_DEC]]-B316</f>
        <v>78</v>
      </c>
      <c r="G3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INFO]]))),G316)</f>
        <v>284</v>
      </c>
    </row>
    <row r="318" spans="1:7" ht="30" x14ac:dyDescent="0.25">
      <c r="A318" s="4" t="s">
        <v>830</v>
      </c>
      <c r="B318" s="5">
        <v>2050552251</v>
      </c>
      <c r="C318" s="4" t="s">
        <v>6171</v>
      </c>
      <c r="D318" s="4" t="s">
        <v>271</v>
      </c>
      <c r="E318" s="6" t="s">
        <v>6072</v>
      </c>
      <c r="F318" s="5">
        <f>decoded[[#This Row],[FRT_DEC]]-B317</f>
        <v>3</v>
      </c>
      <c r="G3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INFO]]))),G317)</f>
        <v>284</v>
      </c>
    </row>
    <row r="319" spans="1:7" x14ac:dyDescent="0.25">
      <c r="A319" s="4" t="s">
        <v>831</v>
      </c>
      <c r="B319" s="5">
        <v>2050552255</v>
      </c>
      <c r="C319" s="4" t="s">
        <v>6172</v>
      </c>
      <c r="D319" s="4" t="s">
        <v>273</v>
      </c>
      <c r="E319" s="6" t="s">
        <v>305</v>
      </c>
      <c r="F319" s="5">
        <f>decoded[[#This Row],[FRT_DEC]]-B318</f>
        <v>4</v>
      </c>
      <c r="G3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INFO]]))),G318)</f>
        <v>284</v>
      </c>
    </row>
    <row r="320" spans="1:7" x14ac:dyDescent="0.25">
      <c r="A320" s="4" t="s">
        <v>832</v>
      </c>
      <c r="B320" s="5">
        <v>2050552263</v>
      </c>
      <c r="C320" s="4" t="s">
        <v>6173</v>
      </c>
      <c r="D320" s="4" t="s">
        <v>58</v>
      </c>
      <c r="E320" s="6" t="s">
        <v>59</v>
      </c>
      <c r="F320" s="5">
        <f>decoded[[#This Row],[FRT_DEC]]-B319</f>
        <v>8</v>
      </c>
      <c r="G3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INFO]]))),G319)</f>
        <v>284</v>
      </c>
    </row>
    <row r="321" spans="1:7" x14ac:dyDescent="0.25">
      <c r="A321" s="4" t="s">
        <v>833</v>
      </c>
      <c r="B321" s="5">
        <v>2050552268</v>
      </c>
      <c r="C321" s="4" t="s">
        <v>6174</v>
      </c>
      <c r="D321" s="4" t="s">
        <v>58</v>
      </c>
      <c r="E321" s="6" t="s">
        <v>60</v>
      </c>
      <c r="F321" s="5">
        <f>decoded[[#This Row],[FRT_DEC]]-B320</f>
        <v>5</v>
      </c>
      <c r="G3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INFO]]))),G320)</f>
        <v>284</v>
      </c>
    </row>
    <row r="322" spans="1:7" x14ac:dyDescent="0.25">
      <c r="A322" s="4" t="s">
        <v>235</v>
      </c>
      <c r="B322" s="5">
        <v>2050552274</v>
      </c>
      <c r="C322" s="4" t="s">
        <v>6175</v>
      </c>
      <c r="D322" s="4" t="s">
        <v>58</v>
      </c>
      <c r="E322" s="6" t="s">
        <v>61</v>
      </c>
      <c r="F322" s="5">
        <f>decoded[[#This Row],[FRT_DEC]]-B321</f>
        <v>6</v>
      </c>
      <c r="G3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INFO]]))),G321)</f>
        <v>284</v>
      </c>
    </row>
    <row r="323" spans="1:7" x14ac:dyDescent="0.25">
      <c r="A323" s="4" t="s">
        <v>236</v>
      </c>
      <c r="B323" s="5">
        <v>2050552291</v>
      </c>
      <c r="C323" s="4" t="s">
        <v>6176</v>
      </c>
      <c r="D323" s="4" t="s">
        <v>62</v>
      </c>
      <c r="E323" s="6" t="s">
        <v>6177</v>
      </c>
      <c r="F323" s="5">
        <f>decoded[[#This Row],[FRT_DEC]]-B322</f>
        <v>17</v>
      </c>
      <c r="G3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INFO]]))),G322)</f>
        <v>284</v>
      </c>
    </row>
    <row r="324" spans="1:7" x14ac:dyDescent="0.25">
      <c r="A324" s="4" t="s">
        <v>238</v>
      </c>
      <c r="B324" s="5">
        <v>2050552296</v>
      </c>
      <c r="C324" s="4" t="s">
        <v>6178</v>
      </c>
      <c r="D324" s="4" t="s">
        <v>63</v>
      </c>
      <c r="E324" s="6" t="s">
        <v>64</v>
      </c>
      <c r="F324" s="5">
        <f>decoded[[#This Row],[FRT_DEC]]-B323</f>
        <v>5</v>
      </c>
      <c r="G3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INFO]]))),G323)</f>
        <v>284</v>
      </c>
    </row>
    <row r="325" spans="1:7" x14ac:dyDescent="0.25">
      <c r="A325" s="4" t="s">
        <v>239</v>
      </c>
      <c r="B325" s="5">
        <v>2050552311</v>
      </c>
      <c r="C325" s="4" t="s">
        <v>6179</v>
      </c>
      <c r="D325" s="4" t="s">
        <v>1144</v>
      </c>
      <c r="E325" s="6" t="s">
        <v>6001</v>
      </c>
      <c r="F325" s="5">
        <f>decoded[[#This Row],[FRT_DEC]]-B324</f>
        <v>15</v>
      </c>
      <c r="G3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INFO]]))),G324)</f>
        <v>284</v>
      </c>
    </row>
    <row r="326" spans="1:7" x14ac:dyDescent="0.25">
      <c r="A326" s="4" t="s">
        <v>241</v>
      </c>
      <c r="B326" s="5">
        <v>2050552317</v>
      </c>
      <c r="C326" s="4" t="s">
        <v>6180</v>
      </c>
      <c r="D326" s="4" t="s">
        <v>1144</v>
      </c>
      <c r="E326" s="6" t="s">
        <v>6082</v>
      </c>
      <c r="F326" s="5">
        <f>decoded[[#This Row],[FRT_DEC]]-B325</f>
        <v>6</v>
      </c>
      <c r="G3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INFO]]))),G325)</f>
        <v>284</v>
      </c>
    </row>
    <row r="327" spans="1:7" x14ac:dyDescent="0.25">
      <c r="A327" s="4" t="s">
        <v>244</v>
      </c>
      <c r="B327" s="5">
        <v>2050552323</v>
      </c>
      <c r="C327" s="4" t="s">
        <v>6181</v>
      </c>
      <c r="D327" s="4" t="s">
        <v>8</v>
      </c>
      <c r="E327" s="6" t="s">
        <v>4701</v>
      </c>
      <c r="F327" s="5">
        <f>decoded[[#This Row],[FRT_DEC]]-B326</f>
        <v>6</v>
      </c>
      <c r="G3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INFO]]))),G326)</f>
        <v>284</v>
      </c>
    </row>
    <row r="328" spans="1:7" x14ac:dyDescent="0.25">
      <c r="A328" s="4" t="s">
        <v>246</v>
      </c>
      <c r="B328" s="5">
        <v>2050552327</v>
      </c>
      <c r="C328" s="4" t="s">
        <v>6182</v>
      </c>
      <c r="D328" s="4" t="s">
        <v>66</v>
      </c>
      <c r="E328" s="6" t="s">
        <v>67</v>
      </c>
      <c r="F328" s="5">
        <f>decoded[[#This Row],[FRT_DEC]]-B327</f>
        <v>4</v>
      </c>
      <c r="G3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INFO]]))),G327)</f>
        <v>284</v>
      </c>
    </row>
    <row r="329" spans="1:7" x14ac:dyDescent="0.25">
      <c r="A329" s="4" t="s">
        <v>248</v>
      </c>
      <c r="B329" s="5">
        <v>2050552339</v>
      </c>
      <c r="C329" s="4" t="s">
        <v>6183</v>
      </c>
      <c r="D329" s="4" t="s">
        <v>11</v>
      </c>
      <c r="E329" s="6" t="s">
        <v>4702</v>
      </c>
      <c r="F329" s="5">
        <f>decoded[[#This Row],[FRT_DEC]]-B328</f>
        <v>12</v>
      </c>
      <c r="G3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INFO]]))),G328)</f>
        <v>284</v>
      </c>
    </row>
    <row r="330" spans="1:7" x14ac:dyDescent="0.25">
      <c r="A330" s="4" t="s">
        <v>249</v>
      </c>
      <c r="B330" s="5">
        <v>2050552351</v>
      </c>
      <c r="C330" s="4" t="s">
        <v>6184</v>
      </c>
      <c r="D330" s="4" t="s">
        <v>52</v>
      </c>
      <c r="E330" s="6" t="s">
        <v>765</v>
      </c>
      <c r="F330" s="5">
        <f>decoded[[#This Row],[FRT_DEC]]-B329</f>
        <v>12</v>
      </c>
      <c r="G3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INFO]]))),G329)</f>
        <v>284</v>
      </c>
    </row>
    <row r="331" spans="1:7" x14ac:dyDescent="0.25">
      <c r="A331" s="4" t="s">
        <v>250</v>
      </c>
      <c r="B331" s="5">
        <v>2050552357</v>
      </c>
      <c r="C331" s="4" t="s">
        <v>6185</v>
      </c>
      <c r="D331" s="4" t="s">
        <v>11</v>
      </c>
      <c r="E331" s="6" t="s">
        <v>4654</v>
      </c>
      <c r="F331" s="5">
        <f>decoded[[#This Row],[FRT_DEC]]-B330</f>
        <v>6</v>
      </c>
      <c r="G3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INFO]]))),G330)</f>
        <v>284</v>
      </c>
    </row>
    <row r="332" spans="1:7" x14ac:dyDescent="0.25">
      <c r="A332" s="4" t="s">
        <v>253</v>
      </c>
      <c r="B332" s="5">
        <v>2050552368</v>
      </c>
      <c r="C332" s="4" t="s">
        <v>6186</v>
      </c>
      <c r="D332" s="4" t="s">
        <v>52</v>
      </c>
      <c r="E332" s="6" t="s">
        <v>65</v>
      </c>
      <c r="F332" s="5">
        <f>decoded[[#This Row],[FRT_DEC]]-B331</f>
        <v>11</v>
      </c>
      <c r="G3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INFO]]))),G331)</f>
        <v>284</v>
      </c>
    </row>
    <row r="333" spans="1:7" x14ac:dyDescent="0.25">
      <c r="A333" s="4" t="s">
        <v>254</v>
      </c>
      <c r="B333" s="5">
        <v>2050552372</v>
      </c>
      <c r="C333" s="4" t="s">
        <v>6187</v>
      </c>
      <c r="D333" s="4" t="s">
        <v>68</v>
      </c>
      <c r="E333" s="6" t="s">
        <v>6090</v>
      </c>
      <c r="F333" s="5">
        <f>decoded[[#This Row],[FRT_DEC]]-B332</f>
        <v>4</v>
      </c>
      <c r="G3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INFO]]))),G332)</f>
        <v>284</v>
      </c>
    </row>
    <row r="334" spans="1:7" x14ac:dyDescent="0.25">
      <c r="A334" s="4" t="s">
        <v>255</v>
      </c>
      <c r="B334" s="5">
        <v>2050553681</v>
      </c>
      <c r="C334" s="4" t="s">
        <v>6188</v>
      </c>
      <c r="D334" s="4" t="s">
        <v>98</v>
      </c>
      <c r="E334" s="6" t="s">
        <v>5705</v>
      </c>
      <c r="F334" s="5">
        <f>decoded[[#This Row],[FRT_DEC]]-B333</f>
        <v>1309</v>
      </c>
      <c r="G3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INFO]]))),G333)</f>
        <v>284</v>
      </c>
    </row>
    <row r="335" spans="1:7" x14ac:dyDescent="0.25">
      <c r="A335" s="4" t="s">
        <v>256</v>
      </c>
      <c r="B335" s="5">
        <v>2050553687</v>
      </c>
      <c r="C335" s="4" t="s">
        <v>6189</v>
      </c>
      <c r="D335" s="4" t="s">
        <v>98</v>
      </c>
      <c r="E335" s="6" t="s">
        <v>5706</v>
      </c>
      <c r="F335" s="5">
        <f>decoded[[#This Row],[FRT_DEC]]-B334</f>
        <v>6</v>
      </c>
      <c r="G3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INFO]]))),G334)</f>
        <v>284</v>
      </c>
    </row>
    <row r="336" spans="1:7" x14ac:dyDescent="0.25">
      <c r="A336" s="4" t="s">
        <v>257</v>
      </c>
      <c r="B336" s="5">
        <v>2050553700</v>
      </c>
      <c r="C336" s="4" t="s">
        <v>6190</v>
      </c>
      <c r="D336" s="4" t="s">
        <v>9</v>
      </c>
      <c r="E336" s="6" t="s">
        <v>4655</v>
      </c>
      <c r="F336" s="5">
        <f>decoded[[#This Row],[FRT_DEC]]-B335</f>
        <v>13</v>
      </c>
      <c r="G3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INFO]]))),G335)</f>
        <v>284</v>
      </c>
    </row>
    <row r="337" spans="1:7" x14ac:dyDescent="0.25">
      <c r="A337" s="4" t="s">
        <v>258</v>
      </c>
      <c r="B337" s="5">
        <v>2050553708</v>
      </c>
      <c r="C337" s="4" t="s">
        <v>6191</v>
      </c>
      <c r="D337" s="4" t="s">
        <v>98</v>
      </c>
      <c r="E337" s="6" t="s">
        <v>5707</v>
      </c>
      <c r="F337" s="5">
        <f>decoded[[#This Row],[FRT_DEC]]-B336</f>
        <v>8</v>
      </c>
      <c r="G3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INFO]]))),G336)</f>
        <v>284</v>
      </c>
    </row>
    <row r="338" spans="1:7" x14ac:dyDescent="0.25">
      <c r="A338" s="4" t="s">
        <v>259</v>
      </c>
      <c r="B338" s="5">
        <v>2050553881</v>
      </c>
      <c r="C338" s="4" t="s">
        <v>6192</v>
      </c>
      <c r="D338" s="4" t="s">
        <v>12</v>
      </c>
      <c r="E338" s="6" t="s">
        <v>4</v>
      </c>
      <c r="F338" s="5">
        <f>decoded[[#This Row],[FRT_DEC]]-B337</f>
        <v>173</v>
      </c>
      <c r="G3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INFO]]))),G337)</f>
        <v>284</v>
      </c>
    </row>
    <row r="339" spans="1:7" x14ac:dyDescent="0.25">
      <c r="A339" s="4" t="s">
        <v>260</v>
      </c>
      <c r="B339" s="5">
        <v>2050553887</v>
      </c>
      <c r="C339" s="4" t="s">
        <v>6193</v>
      </c>
      <c r="D339" s="4" t="s">
        <v>8</v>
      </c>
      <c r="E339" s="6" t="s">
        <v>6097</v>
      </c>
      <c r="F339" s="5">
        <f>decoded[[#This Row],[FRT_DEC]]-B338</f>
        <v>6</v>
      </c>
      <c r="G3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INFO]]))),G338)</f>
        <v>284</v>
      </c>
    </row>
    <row r="340" spans="1:7" x14ac:dyDescent="0.25">
      <c r="A340" s="4" t="s">
        <v>261</v>
      </c>
      <c r="B340" s="5">
        <v>2050553997</v>
      </c>
      <c r="C340" s="4" t="s">
        <v>6194</v>
      </c>
      <c r="D340" s="4" t="s">
        <v>12</v>
      </c>
      <c r="E340" s="6" t="s">
        <v>4</v>
      </c>
      <c r="F340" s="5">
        <f>decoded[[#This Row],[FRT_DEC]]-B339</f>
        <v>110</v>
      </c>
      <c r="G3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INFO]]))),G339)</f>
        <v>284</v>
      </c>
    </row>
    <row r="341" spans="1:7" x14ac:dyDescent="0.25">
      <c r="A341" s="4" t="s">
        <v>262</v>
      </c>
      <c r="B341" s="5">
        <v>2050554004</v>
      </c>
      <c r="C341" s="4" t="s">
        <v>6195</v>
      </c>
      <c r="D341" s="4" t="s">
        <v>8</v>
      </c>
      <c r="E341" s="6" t="s">
        <v>5960</v>
      </c>
      <c r="F341" s="5">
        <f>decoded[[#This Row],[FRT_DEC]]-B340</f>
        <v>7</v>
      </c>
      <c r="G3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INFO]]))),G340)</f>
        <v>284</v>
      </c>
    </row>
    <row r="342" spans="1:7" x14ac:dyDescent="0.25">
      <c r="A342" s="4" t="s">
        <v>263</v>
      </c>
      <c r="B342" s="5">
        <v>2050554220</v>
      </c>
      <c r="C342" s="4" t="s">
        <v>6196</v>
      </c>
      <c r="D342" s="4" t="s">
        <v>13</v>
      </c>
      <c r="E342" s="6" t="s">
        <v>5</v>
      </c>
      <c r="F342" s="5">
        <f>decoded[[#This Row],[FRT_DEC]]-B341</f>
        <v>216</v>
      </c>
      <c r="G3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INFO]]))),G341)</f>
        <v>284</v>
      </c>
    </row>
    <row r="343" spans="1:7" x14ac:dyDescent="0.25">
      <c r="A343" s="4" t="s">
        <v>264</v>
      </c>
      <c r="B343" s="5">
        <v>2050554226</v>
      </c>
      <c r="C343" s="4" t="s">
        <v>6197</v>
      </c>
      <c r="D343" s="4" t="s">
        <v>11</v>
      </c>
      <c r="E343" s="6" t="s">
        <v>4660</v>
      </c>
      <c r="F343" s="5">
        <f>decoded[[#This Row],[FRT_DEC]]-B342</f>
        <v>6</v>
      </c>
      <c r="G3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INFO]]))),G342)</f>
        <v>284</v>
      </c>
    </row>
    <row r="344" spans="1:7" x14ac:dyDescent="0.25">
      <c r="A344" s="4" t="s">
        <v>265</v>
      </c>
      <c r="B344" s="5">
        <v>2050554319</v>
      </c>
      <c r="C344" s="4" t="s">
        <v>6198</v>
      </c>
      <c r="D344" s="4" t="s">
        <v>12</v>
      </c>
      <c r="E344" s="6" t="s">
        <v>4</v>
      </c>
      <c r="F344" s="5">
        <f>decoded[[#This Row],[FRT_DEC]]-B343</f>
        <v>93</v>
      </c>
      <c r="G3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INFO]]))),G343)</f>
        <v>284</v>
      </c>
    </row>
    <row r="345" spans="1:7" x14ac:dyDescent="0.25">
      <c r="A345" s="4" t="s">
        <v>266</v>
      </c>
      <c r="B345" s="5">
        <v>2050554324</v>
      </c>
      <c r="C345" s="4" t="s">
        <v>6199</v>
      </c>
      <c r="D345" s="4" t="s">
        <v>14</v>
      </c>
      <c r="E345" s="6" t="s">
        <v>6</v>
      </c>
      <c r="F345" s="5">
        <f>decoded[[#This Row],[FRT_DEC]]-B344</f>
        <v>5</v>
      </c>
      <c r="G3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INFO]]))),G344)</f>
        <v>284</v>
      </c>
    </row>
    <row r="346" spans="1:7" x14ac:dyDescent="0.25">
      <c r="A346" s="4" t="s">
        <v>267</v>
      </c>
      <c r="B346" s="5">
        <v>2050554336</v>
      </c>
      <c r="C346" s="4" t="s">
        <v>6200</v>
      </c>
      <c r="D346" s="4" t="s">
        <v>14</v>
      </c>
      <c r="E346" s="6" t="s">
        <v>72</v>
      </c>
      <c r="F346" s="5">
        <f>decoded[[#This Row],[FRT_DEC]]-B345</f>
        <v>12</v>
      </c>
      <c r="G3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INFO]]))),G345)</f>
        <v>284</v>
      </c>
    </row>
    <row r="347" spans="1:7" x14ac:dyDescent="0.25">
      <c r="A347" s="4" t="s">
        <v>268</v>
      </c>
      <c r="B347" s="5">
        <v>2050554344</v>
      </c>
      <c r="C347" s="4" t="s">
        <v>6201</v>
      </c>
      <c r="D347" s="4" t="s">
        <v>74</v>
      </c>
      <c r="E347" s="6" t="s">
        <v>327</v>
      </c>
      <c r="F347" s="5">
        <f>decoded[[#This Row],[FRT_DEC]]-B346</f>
        <v>8</v>
      </c>
      <c r="G3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INFO]]))),G346)</f>
        <v>284</v>
      </c>
    </row>
    <row r="348" spans="1:7" x14ac:dyDescent="0.25">
      <c r="A348" s="4" t="s">
        <v>269</v>
      </c>
      <c r="B348" s="5">
        <v>2050554349</v>
      </c>
      <c r="C348" s="4" t="s">
        <v>6202</v>
      </c>
      <c r="D348" s="4" t="s">
        <v>328</v>
      </c>
      <c r="E348" s="6" t="s">
        <v>6203</v>
      </c>
      <c r="F348" s="5">
        <f>decoded[[#This Row],[FRT_DEC]]-B347</f>
        <v>5</v>
      </c>
      <c r="G3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INFO]]))),G347)</f>
        <v>284</v>
      </c>
    </row>
    <row r="349" spans="1:7" x14ac:dyDescent="0.25">
      <c r="A349" s="4" t="s">
        <v>270</v>
      </c>
      <c r="B349" s="5">
        <v>2050554353</v>
      </c>
      <c r="C349" s="4" t="s">
        <v>6204</v>
      </c>
      <c r="D349" s="4" t="s">
        <v>245</v>
      </c>
      <c r="E349" s="6" t="s">
        <v>5712</v>
      </c>
      <c r="F349" s="5">
        <f>decoded[[#This Row],[FRT_DEC]]-B348</f>
        <v>4</v>
      </c>
      <c r="G3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INFO]]))),G348)</f>
        <v>284</v>
      </c>
    </row>
    <row r="350" spans="1:7" x14ac:dyDescent="0.25">
      <c r="A350" s="4" t="s">
        <v>272</v>
      </c>
      <c r="B350" s="5">
        <v>2050554382</v>
      </c>
      <c r="C350" s="4" t="s">
        <v>6205</v>
      </c>
      <c r="D350" s="4" t="s">
        <v>75</v>
      </c>
      <c r="E350" s="6" t="s">
        <v>247</v>
      </c>
      <c r="F350" s="5">
        <f>decoded[[#This Row],[FRT_DEC]]-B349</f>
        <v>29</v>
      </c>
      <c r="G3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INFO]]))),G349)</f>
        <v>284</v>
      </c>
    </row>
    <row r="351" spans="1:7" x14ac:dyDescent="0.25">
      <c r="A351" s="4" t="s">
        <v>274</v>
      </c>
      <c r="B351" s="5">
        <v>2050554387</v>
      </c>
      <c r="C351" s="4" t="s">
        <v>6206</v>
      </c>
      <c r="D351" s="4" t="s">
        <v>75</v>
      </c>
      <c r="E351" s="6" t="s">
        <v>6207</v>
      </c>
      <c r="F351" s="5">
        <f>decoded[[#This Row],[FRT_DEC]]-B350</f>
        <v>5</v>
      </c>
      <c r="G3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INFO]]))),G350)</f>
        <v>284</v>
      </c>
    </row>
    <row r="352" spans="1:7" x14ac:dyDescent="0.25">
      <c r="A352" s="4" t="s">
        <v>276</v>
      </c>
      <c r="B352" s="5">
        <v>2050554403</v>
      </c>
      <c r="C352" s="4" t="s">
        <v>6208</v>
      </c>
      <c r="D352" s="4" t="s">
        <v>51</v>
      </c>
      <c r="E352" s="6" t="s">
        <v>4718</v>
      </c>
      <c r="F352" s="5">
        <f>decoded[[#This Row],[FRT_DEC]]-B351</f>
        <v>16</v>
      </c>
      <c r="G3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INFO]]))),G351)</f>
        <v>284</v>
      </c>
    </row>
    <row r="353" spans="1:7" x14ac:dyDescent="0.25">
      <c r="A353" s="4" t="s">
        <v>278</v>
      </c>
      <c r="B353" s="5">
        <v>2050554407</v>
      </c>
      <c r="C353" s="4" t="s">
        <v>6209</v>
      </c>
      <c r="D353" s="4" t="s">
        <v>51</v>
      </c>
      <c r="E353" s="6" t="s">
        <v>6210</v>
      </c>
      <c r="F353" s="5">
        <f>decoded[[#This Row],[FRT_DEC]]-B352</f>
        <v>4</v>
      </c>
      <c r="G3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INFO]]))),G352)</f>
        <v>284</v>
      </c>
    </row>
    <row r="354" spans="1:7" x14ac:dyDescent="0.25">
      <c r="A354" s="4" t="s">
        <v>279</v>
      </c>
      <c r="B354" s="5">
        <v>2050554411</v>
      </c>
      <c r="C354" s="4" t="s">
        <v>6211</v>
      </c>
      <c r="D354" s="4" t="s">
        <v>251</v>
      </c>
      <c r="E354" s="6" t="s">
        <v>252</v>
      </c>
      <c r="F354" s="5">
        <f>decoded[[#This Row],[FRT_DEC]]-B353</f>
        <v>4</v>
      </c>
      <c r="G3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INFO]]))),G353)</f>
        <v>284</v>
      </c>
    </row>
    <row r="355" spans="1:7" x14ac:dyDescent="0.25">
      <c r="A355" s="4" t="s">
        <v>282</v>
      </c>
      <c r="B355" s="5">
        <v>2050554417</v>
      </c>
      <c r="C355" s="4" t="s">
        <v>6212</v>
      </c>
      <c r="D355" s="4" t="s">
        <v>11</v>
      </c>
      <c r="E355" s="6" t="s">
        <v>4661</v>
      </c>
      <c r="F355" s="5">
        <f>decoded[[#This Row],[FRT_DEC]]-B354</f>
        <v>6</v>
      </c>
      <c r="G3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INFO]]))),G354)</f>
        <v>284</v>
      </c>
    </row>
    <row r="356" spans="1:7" x14ac:dyDescent="0.25">
      <c r="A356" s="4" t="s">
        <v>283</v>
      </c>
      <c r="B356" s="5">
        <v>2050554443</v>
      </c>
      <c r="C356" s="4" t="s">
        <v>6213</v>
      </c>
      <c r="D356" s="4" t="s">
        <v>52</v>
      </c>
      <c r="E356" s="6" t="s">
        <v>329</v>
      </c>
      <c r="F356" s="5">
        <f>decoded[[#This Row],[FRT_DEC]]-B355</f>
        <v>26</v>
      </c>
      <c r="G3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INFO]]))),G355)</f>
        <v>284</v>
      </c>
    </row>
    <row r="357" spans="1:7" x14ac:dyDescent="0.25">
      <c r="A357" s="4" t="s">
        <v>284</v>
      </c>
      <c r="B357" s="5">
        <v>2050554449</v>
      </c>
      <c r="C357" s="4" t="s">
        <v>6214</v>
      </c>
      <c r="D357" s="4" t="s">
        <v>4652</v>
      </c>
      <c r="E357" s="6" t="s">
        <v>4662</v>
      </c>
      <c r="F357" s="5">
        <f>decoded[[#This Row],[FRT_DEC]]-B356</f>
        <v>6</v>
      </c>
      <c r="G3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INFO]]))),G356)</f>
        <v>284</v>
      </c>
    </row>
    <row r="358" spans="1:7" x14ac:dyDescent="0.25">
      <c r="A358" s="4" t="s">
        <v>285</v>
      </c>
      <c r="B358" s="5">
        <v>2050554454</v>
      </c>
      <c r="C358" s="4" t="s">
        <v>6215</v>
      </c>
      <c r="D358" s="4" t="s">
        <v>330</v>
      </c>
      <c r="E358" s="6" t="s">
        <v>6216</v>
      </c>
      <c r="F358" s="5">
        <f>decoded[[#This Row],[FRT_DEC]]-B357</f>
        <v>5</v>
      </c>
      <c r="G3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INFO]]))),G357)</f>
        <v>284</v>
      </c>
    </row>
    <row r="359" spans="1:7" x14ac:dyDescent="0.25">
      <c r="A359" s="4" t="s">
        <v>286</v>
      </c>
      <c r="B359" s="5">
        <v>2050554473</v>
      </c>
      <c r="C359" s="4" t="s">
        <v>6217</v>
      </c>
      <c r="D359" s="4" t="s">
        <v>12</v>
      </c>
      <c r="E359" s="6" t="s">
        <v>4</v>
      </c>
      <c r="F359" s="5">
        <f>decoded[[#This Row],[FRT_DEC]]-B358</f>
        <v>19</v>
      </c>
      <c r="G3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INFO]]))),G358)</f>
        <v>284</v>
      </c>
    </row>
    <row r="360" spans="1:7" x14ac:dyDescent="0.25">
      <c r="A360" s="4" t="s">
        <v>288</v>
      </c>
      <c r="B360" s="5">
        <v>2050554479</v>
      </c>
      <c r="C360" s="4" t="s">
        <v>6218</v>
      </c>
      <c r="D360" s="4" t="s">
        <v>8</v>
      </c>
      <c r="E360" s="6" t="s">
        <v>5960</v>
      </c>
      <c r="F360" s="5">
        <f>decoded[[#This Row],[FRT_DEC]]-B359</f>
        <v>6</v>
      </c>
      <c r="G3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INFO]]))),G359)</f>
        <v>284</v>
      </c>
    </row>
    <row r="361" spans="1:7" x14ac:dyDescent="0.25">
      <c r="A361" s="4" t="s">
        <v>290</v>
      </c>
      <c r="B361" s="5">
        <v>2050555421</v>
      </c>
      <c r="C361" s="4" t="s">
        <v>6219</v>
      </c>
      <c r="D361" s="4" t="s">
        <v>10</v>
      </c>
      <c r="E361" s="6" t="s">
        <v>6220</v>
      </c>
      <c r="F361" s="5">
        <f>decoded[[#This Row],[FRT_DEC]]-B360</f>
        <v>942</v>
      </c>
      <c r="G3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INFO]]))),G360)</f>
        <v>284</v>
      </c>
    </row>
    <row r="362" spans="1:7" ht="30" x14ac:dyDescent="0.25">
      <c r="A362" s="4" t="s">
        <v>291</v>
      </c>
      <c r="B362" s="5">
        <v>2050555426</v>
      </c>
      <c r="C362" s="4" t="s">
        <v>6221</v>
      </c>
      <c r="D362" s="4" t="s">
        <v>10</v>
      </c>
      <c r="E362" s="6" t="s">
        <v>6222</v>
      </c>
      <c r="F362" s="5">
        <f>decoded[[#This Row],[FRT_DEC]]-B361</f>
        <v>5</v>
      </c>
      <c r="G3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INFO]]))),G361)</f>
        <v>284</v>
      </c>
    </row>
    <row r="363" spans="1:7" x14ac:dyDescent="0.25">
      <c r="A363" s="4" t="s">
        <v>292</v>
      </c>
      <c r="B363" s="5">
        <v>2050555430</v>
      </c>
      <c r="C363" s="4" t="s">
        <v>6223</v>
      </c>
      <c r="D363" s="4" t="s">
        <v>10</v>
      </c>
      <c r="E363" s="6" t="s">
        <v>6224</v>
      </c>
      <c r="F363" s="5">
        <f>decoded[[#This Row],[FRT_DEC]]-B362</f>
        <v>4</v>
      </c>
      <c r="G3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INFO]]))),G362)</f>
        <v>284</v>
      </c>
    </row>
    <row r="364" spans="1:7" x14ac:dyDescent="0.25">
      <c r="A364" s="4" t="s">
        <v>293</v>
      </c>
      <c r="B364" s="5">
        <v>2050555437</v>
      </c>
      <c r="C364" s="4" t="s">
        <v>6225</v>
      </c>
      <c r="D364" s="4" t="s">
        <v>1144</v>
      </c>
      <c r="E364" s="6" t="s">
        <v>5831</v>
      </c>
      <c r="F364" s="5">
        <f>decoded[[#This Row],[FRT_DEC]]-B363</f>
        <v>7</v>
      </c>
      <c r="G3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INFO]]))),G363)</f>
        <v>284</v>
      </c>
    </row>
    <row r="365" spans="1:7" x14ac:dyDescent="0.25">
      <c r="A365" s="4" t="s">
        <v>294</v>
      </c>
      <c r="B365" s="5">
        <v>2050555443</v>
      </c>
      <c r="C365" s="4" t="s">
        <v>6226</v>
      </c>
      <c r="D365" s="4" t="s">
        <v>1144</v>
      </c>
      <c r="E365" s="6" t="s">
        <v>5865</v>
      </c>
      <c r="F365" s="5">
        <f>decoded[[#This Row],[FRT_DEC]]-B364</f>
        <v>6</v>
      </c>
      <c r="G3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INFO]]))),G364)</f>
        <v>284</v>
      </c>
    </row>
    <row r="366" spans="1:7" x14ac:dyDescent="0.25">
      <c r="A366" s="4" t="s">
        <v>861</v>
      </c>
      <c r="B366" s="5">
        <v>2050555449</v>
      </c>
      <c r="C366" s="4" t="s">
        <v>6227</v>
      </c>
      <c r="D366" s="4" t="s">
        <v>98</v>
      </c>
      <c r="E366" s="6" t="s">
        <v>5949</v>
      </c>
      <c r="F366" s="5">
        <f>decoded[[#This Row],[FRT_DEC]]-B365</f>
        <v>6</v>
      </c>
      <c r="G3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INFO]]))),G365)</f>
        <v>284</v>
      </c>
    </row>
    <row r="367" spans="1:7" x14ac:dyDescent="0.25">
      <c r="A367" s="4" t="s">
        <v>876</v>
      </c>
      <c r="B367" s="5">
        <v>2050555468</v>
      </c>
      <c r="C367" s="4" t="s">
        <v>6228</v>
      </c>
      <c r="D367" s="4" t="s">
        <v>11</v>
      </c>
      <c r="E367" s="6" t="s">
        <v>4666</v>
      </c>
      <c r="F367" s="5">
        <f>decoded[[#This Row],[FRT_DEC]]-B366</f>
        <v>19</v>
      </c>
      <c r="G3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INFO]]))),G366)</f>
        <v>284</v>
      </c>
    </row>
    <row r="368" spans="1:7" x14ac:dyDescent="0.25">
      <c r="A368" s="4" t="s">
        <v>862</v>
      </c>
      <c r="B368" s="5">
        <v>2050555473</v>
      </c>
      <c r="C368" s="4" t="s">
        <v>6229</v>
      </c>
      <c r="D368" s="4" t="s">
        <v>9</v>
      </c>
      <c r="E368" s="6" t="s">
        <v>4664</v>
      </c>
      <c r="F368" s="5">
        <f>decoded[[#This Row],[FRT_DEC]]-B367</f>
        <v>5</v>
      </c>
      <c r="G3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INFO]]))),G367)</f>
        <v>284</v>
      </c>
    </row>
    <row r="369" spans="1:7" x14ac:dyDescent="0.25">
      <c r="A369" s="4" t="s">
        <v>863</v>
      </c>
      <c r="B369" s="5">
        <v>2050555479</v>
      </c>
      <c r="C369" s="4" t="s">
        <v>6230</v>
      </c>
      <c r="D369" s="4" t="s">
        <v>16</v>
      </c>
      <c r="E369" s="6" t="s">
        <v>6231</v>
      </c>
      <c r="F369" s="5">
        <f>decoded[[#This Row],[FRT_DEC]]-B368</f>
        <v>6</v>
      </c>
      <c r="G3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INFO]]))),G368)</f>
        <v>285</v>
      </c>
    </row>
    <row r="370" spans="1:7" x14ac:dyDescent="0.25">
      <c r="A370" s="4" t="s">
        <v>834</v>
      </c>
      <c r="B370" s="5">
        <v>2050555494</v>
      </c>
      <c r="C370" s="4" t="s">
        <v>6232</v>
      </c>
      <c r="D370" s="4" t="s">
        <v>98</v>
      </c>
      <c r="E370" s="6" t="s">
        <v>6233</v>
      </c>
      <c r="F370" s="5">
        <f>decoded[[#This Row],[FRT_DEC]]-B369</f>
        <v>15</v>
      </c>
      <c r="G3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INFO]]))),G369)</f>
        <v>285</v>
      </c>
    </row>
    <row r="371" spans="1:7" x14ac:dyDescent="0.25">
      <c r="A371" s="4" t="s">
        <v>835</v>
      </c>
      <c r="B371" s="5">
        <v>2050555516</v>
      </c>
      <c r="C371" s="4" t="s">
        <v>6234</v>
      </c>
      <c r="D371" s="4" t="s">
        <v>275</v>
      </c>
      <c r="E371" s="6" t="s">
        <v>6235</v>
      </c>
      <c r="F371" s="5">
        <f>decoded[[#This Row],[FRT_DEC]]-B370</f>
        <v>22</v>
      </c>
      <c r="G3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INFO]]))),G370)</f>
        <v>285</v>
      </c>
    </row>
    <row r="372" spans="1:7" x14ac:dyDescent="0.25">
      <c r="A372" s="4" t="s">
        <v>836</v>
      </c>
      <c r="B372" s="5">
        <v>2050556410</v>
      </c>
      <c r="C372" s="4" t="s">
        <v>6236</v>
      </c>
      <c r="D372" s="4" t="s">
        <v>280</v>
      </c>
      <c r="E372" s="6" t="s">
        <v>281</v>
      </c>
      <c r="F372" s="5">
        <f>decoded[[#This Row],[FRT_DEC]]-B371</f>
        <v>894</v>
      </c>
      <c r="G3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INFO]]))),G371)</f>
        <v>285</v>
      </c>
    </row>
    <row r="373" spans="1:7" x14ac:dyDescent="0.25">
      <c r="A373" s="4" t="s">
        <v>864</v>
      </c>
      <c r="B373" s="5">
        <v>2050559493</v>
      </c>
      <c r="C373" s="4" t="s">
        <v>6237</v>
      </c>
      <c r="D373" s="4" t="s">
        <v>15</v>
      </c>
      <c r="E373" s="6" t="s">
        <v>6238</v>
      </c>
      <c r="F373" s="5">
        <f>decoded[[#This Row],[FRT_DEC]]-B372</f>
        <v>3083</v>
      </c>
      <c r="G3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INFO]]))),G372)</f>
        <v>285</v>
      </c>
    </row>
    <row r="374" spans="1:7" x14ac:dyDescent="0.25">
      <c r="A374" s="4" t="s">
        <v>865</v>
      </c>
      <c r="B374" s="5">
        <v>2050559496</v>
      </c>
      <c r="C374" s="4" t="s">
        <v>6239</v>
      </c>
      <c r="D374" s="4" t="s">
        <v>15</v>
      </c>
      <c r="E374" s="6" t="s">
        <v>5995</v>
      </c>
      <c r="F374" s="5">
        <f>decoded[[#This Row],[FRT_DEC]]-B373</f>
        <v>3</v>
      </c>
      <c r="G3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INFO]]))),G373)</f>
        <v>285</v>
      </c>
    </row>
    <row r="375" spans="1:7" x14ac:dyDescent="0.25">
      <c r="A375" s="4" t="s">
        <v>837</v>
      </c>
      <c r="B375" s="5">
        <v>2050559577</v>
      </c>
      <c r="C375" s="4" t="s">
        <v>6240</v>
      </c>
      <c r="D375" s="4" t="s">
        <v>275</v>
      </c>
      <c r="E375" s="6" t="s">
        <v>6241</v>
      </c>
      <c r="F375" s="5">
        <f>decoded[[#This Row],[FRT_DEC]]-B374</f>
        <v>81</v>
      </c>
      <c r="G3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INFO]]))),G374)</f>
        <v>285</v>
      </c>
    </row>
    <row r="376" spans="1:7" x14ac:dyDescent="0.25">
      <c r="A376" s="4" t="s">
        <v>838</v>
      </c>
      <c r="B376" s="5">
        <v>2050559581</v>
      </c>
      <c r="C376" s="4" t="s">
        <v>6242</v>
      </c>
      <c r="D376" s="4" t="s">
        <v>271</v>
      </c>
      <c r="E376" s="6" t="s">
        <v>334</v>
      </c>
      <c r="F376" s="5">
        <f>decoded[[#This Row],[FRT_DEC]]-B375</f>
        <v>4</v>
      </c>
      <c r="G3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INFO]]))),G375)</f>
        <v>285</v>
      </c>
    </row>
    <row r="377" spans="1:7" x14ac:dyDescent="0.25">
      <c r="A377" s="4" t="s">
        <v>866</v>
      </c>
      <c r="B377" s="5">
        <v>2050559584</v>
      </c>
      <c r="C377" s="4" t="s">
        <v>6243</v>
      </c>
      <c r="D377" s="4" t="s">
        <v>273</v>
      </c>
      <c r="E377" s="6" t="s">
        <v>6244</v>
      </c>
      <c r="F377" s="5">
        <f>decoded[[#This Row],[FRT_DEC]]-B376</f>
        <v>3</v>
      </c>
      <c r="G3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INFO]]))),G376)</f>
        <v>285</v>
      </c>
    </row>
    <row r="378" spans="1:7" x14ac:dyDescent="0.25">
      <c r="A378" s="4" t="s">
        <v>839</v>
      </c>
      <c r="B378" s="5">
        <v>2050559592</v>
      </c>
      <c r="C378" s="4" t="s">
        <v>6245</v>
      </c>
      <c r="D378" s="4" t="s">
        <v>1144</v>
      </c>
      <c r="E378" s="6" t="s">
        <v>6001</v>
      </c>
      <c r="F378" s="5">
        <f>decoded[[#This Row],[FRT_DEC]]-B377</f>
        <v>8</v>
      </c>
      <c r="G3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INFO]]))),G377)</f>
        <v>285</v>
      </c>
    </row>
    <row r="379" spans="1:7" x14ac:dyDescent="0.25">
      <c r="A379" s="4" t="s">
        <v>840</v>
      </c>
      <c r="B379" s="5">
        <v>2050559601</v>
      </c>
      <c r="C379" s="4" t="s">
        <v>6246</v>
      </c>
      <c r="D379" s="4" t="s">
        <v>98</v>
      </c>
      <c r="E379" s="6" t="s">
        <v>6003</v>
      </c>
      <c r="F379" s="5">
        <f>decoded[[#This Row],[FRT_DEC]]-B378</f>
        <v>9</v>
      </c>
      <c r="G3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INFO]]))),G378)</f>
        <v>285</v>
      </c>
    </row>
    <row r="380" spans="1:7" x14ac:dyDescent="0.25">
      <c r="A380" s="4" t="s">
        <v>841</v>
      </c>
      <c r="B380" s="5">
        <v>2050559606</v>
      </c>
      <c r="C380" s="4" t="s">
        <v>6247</v>
      </c>
      <c r="D380" s="4" t="s">
        <v>98</v>
      </c>
      <c r="E380" s="6" t="s">
        <v>6005</v>
      </c>
      <c r="F380" s="5">
        <f>decoded[[#This Row],[FRT_DEC]]-B379</f>
        <v>5</v>
      </c>
      <c r="G3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INFO]]))),G379)</f>
        <v>285</v>
      </c>
    </row>
    <row r="381" spans="1:7" x14ac:dyDescent="0.25">
      <c r="A381" s="4" t="s">
        <v>299</v>
      </c>
      <c r="B381" s="5">
        <v>2050559618</v>
      </c>
      <c r="C381" s="4" t="s">
        <v>6248</v>
      </c>
      <c r="D381" s="4" t="s">
        <v>277</v>
      </c>
      <c r="E381" s="6" t="s">
        <v>6249</v>
      </c>
      <c r="F381" s="5">
        <f>decoded[[#This Row],[FRT_DEC]]-B380</f>
        <v>12</v>
      </c>
      <c r="G3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INFO]]))),G380)</f>
        <v>285</v>
      </c>
    </row>
    <row r="382" spans="1:7" x14ac:dyDescent="0.25">
      <c r="A382" s="4" t="s">
        <v>300</v>
      </c>
      <c r="B382" s="5">
        <v>2050559933</v>
      </c>
      <c r="C382" s="4" t="s">
        <v>6250</v>
      </c>
      <c r="D382" s="4" t="s">
        <v>1144</v>
      </c>
      <c r="E382" s="6" t="s">
        <v>6009</v>
      </c>
      <c r="F382" s="5">
        <f>decoded[[#This Row],[FRT_DEC]]-B381</f>
        <v>315</v>
      </c>
      <c r="G3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INFO]]))),G381)</f>
        <v>285</v>
      </c>
    </row>
    <row r="383" spans="1:7" x14ac:dyDescent="0.25">
      <c r="A383" s="4" t="s">
        <v>301</v>
      </c>
      <c r="B383" s="5">
        <v>2050559940</v>
      </c>
      <c r="C383" s="4" t="s">
        <v>6251</v>
      </c>
      <c r="D383" s="4" t="s">
        <v>98</v>
      </c>
      <c r="E383" s="6" t="s">
        <v>6011</v>
      </c>
      <c r="F383" s="5">
        <f>decoded[[#This Row],[FRT_DEC]]-B382</f>
        <v>7</v>
      </c>
      <c r="G3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INFO]]))),G382)</f>
        <v>285</v>
      </c>
    </row>
    <row r="384" spans="1:7" x14ac:dyDescent="0.25">
      <c r="A384" s="4" t="s">
        <v>302</v>
      </c>
      <c r="B384" s="5">
        <v>2050559953</v>
      </c>
      <c r="C384" s="4" t="s">
        <v>6252</v>
      </c>
      <c r="D384" s="4" t="s">
        <v>275</v>
      </c>
      <c r="E384" s="6" t="s">
        <v>1102</v>
      </c>
      <c r="F384" s="5">
        <f>decoded[[#This Row],[FRT_DEC]]-B383</f>
        <v>13</v>
      </c>
      <c r="G3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INFO]]))),G383)</f>
        <v>285</v>
      </c>
    </row>
    <row r="385" spans="1:7" x14ac:dyDescent="0.25">
      <c r="A385" s="4" t="s">
        <v>303</v>
      </c>
      <c r="B385" s="5">
        <v>2050560100</v>
      </c>
      <c r="C385" s="4" t="s">
        <v>6253</v>
      </c>
      <c r="D385" s="4" t="s">
        <v>295</v>
      </c>
      <c r="E385" s="6" t="s">
        <v>296</v>
      </c>
      <c r="F385" s="5">
        <f>decoded[[#This Row],[FRT_DEC]]-B384</f>
        <v>147</v>
      </c>
      <c r="G3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INFO]]))),G384)</f>
        <v>285</v>
      </c>
    </row>
    <row r="386" spans="1:7" x14ac:dyDescent="0.25">
      <c r="A386" s="4" t="s">
        <v>304</v>
      </c>
      <c r="B386" s="5">
        <v>2050561480</v>
      </c>
      <c r="C386" s="4" t="s">
        <v>6254</v>
      </c>
      <c r="D386" s="4" t="s">
        <v>110</v>
      </c>
      <c r="E386" s="6" t="s">
        <v>335</v>
      </c>
      <c r="F386" s="5">
        <f>decoded[[#This Row],[FRT_DEC]]-B385</f>
        <v>1380</v>
      </c>
      <c r="G3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INFO]]))),G385)</f>
        <v>285</v>
      </c>
    </row>
    <row r="387" spans="1:7" x14ac:dyDescent="0.25">
      <c r="A387" s="4" t="s">
        <v>306</v>
      </c>
      <c r="B387" s="5">
        <v>2050561497</v>
      </c>
      <c r="C387" s="4" t="s">
        <v>6255</v>
      </c>
      <c r="D387" s="4" t="s">
        <v>1144</v>
      </c>
      <c r="E387" s="6" t="s">
        <v>6017</v>
      </c>
      <c r="F387" s="5">
        <f>decoded[[#This Row],[FRT_DEC]]-B386</f>
        <v>17</v>
      </c>
      <c r="G3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INFO]]))),G386)</f>
        <v>285</v>
      </c>
    </row>
    <row r="388" spans="1:7" x14ac:dyDescent="0.25">
      <c r="A388" s="4" t="s">
        <v>307</v>
      </c>
      <c r="B388" s="5">
        <v>2050561503</v>
      </c>
      <c r="C388" s="4" t="s">
        <v>6256</v>
      </c>
      <c r="D388" s="4" t="s">
        <v>98</v>
      </c>
      <c r="E388" s="6" t="s">
        <v>6019</v>
      </c>
      <c r="F388" s="5">
        <f>decoded[[#This Row],[FRT_DEC]]-B387</f>
        <v>6</v>
      </c>
      <c r="G3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INFO]]))),G387)</f>
        <v>285</v>
      </c>
    </row>
    <row r="389" spans="1:7" x14ac:dyDescent="0.25">
      <c r="A389" s="4" t="s">
        <v>308</v>
      </c>
      <c r="B389" s="5">
        <v>2050561572</v>
      </c>
      <c r="C389" s="4" t="s">
        <v>6257</v>
      </c>
      <c r="D389" s="4" t="s">
        <v>111</v>
      </c>
      <c r="E389" s="6" t="s">
        <v>297</v>
      </c>
      <c r="F389" s="5">
        <f>decoded[[#This Row],[FRT_DEC]]-B388</f>
        <v>69</v>
      </c>
      <c r="G3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INFO]]))),G388)</f>
        <v>285</v>
      </c>
    </row>
    <row r="390" spans="1:7" x14ac:dyDescent="0.25">
      <c r="A390" s="4" t="s">
        <v>309</v>
      </c>
      <c r="B390" s="5">
        <v>2050561587</v>
      </c>
      <c r="C390" s="4" t="s">
        <v>6258</v>
      </c>
      <c r="D390" s="4" t="s">
        <v>1144</v>
      </c>
      <c r="E390" s="6" t="s">
        <v>6022</v>
      </c>
      <c r="F390" s="5">
        <f>decoded[[#This Row],[FRT_DEC]]-B389</f>
        <v>15</v>
      </c>
      <c r="G3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INFO]]))),G389)</f>
        <v>285</v>
      </c>
    </row>
    <row r="391" spans="1:7" x14ac:dyDescent="0.25">
      <c r="A391" s="4" t="s">
        <v>310</v>
      </c>
      <c r="B391" s="5">
        <v>2050561593</v>
      </c>
      <c r="C391" s="4" t="s">
        <v>6259</v>
      </c>
      <c r="D391" s="4" t="s">
        <v>98</v>
      </c>
      <c r="E391" s="6" t="s">
        <v>6024</v>
      </c>
      <c r="F391" s="5">
        <f>decoded[[#This Row],[FRT_DEC]]-B390</f>
        <v>6</v>
      </c>
      <c r="G3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INFO]]))),G390)</f>
        <v>285</v>
      </c>
    </row>
    <row r="392" spans="1:7" x14ac:dyDescent="0.25">
      <c r="A392" s="4" t="s">
        <v>311</v>
      </c>
      <c r="B392" s="5">
        <v>2050562228</v>
      </c>
      <c r="C392" s="4" t="s">
        <v>6260</v>
      </c>
      <c r="D392" s="4" t="s">
        <v>113</v>
      </c>
      <c r="E392" s="6" t="s">
        <v>114</v>
      </c>
      <c r="F392" s="5">
        <f>decoded[[#This Row],[FRT_DEC]]-B391</f>
        <v>635</v>
      </c>
      <c r="G3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INFO]]))),G391)</f>
        <v>285</v>
      </c>
    </row>
    <row r="393" spans="1:7" x14ac:dyDescent="0.25">
      <c r="A393" s="4" t="s">
        <v>312</v>
      </c>
      <c r="B393" s="5">
        <v>2050562246</v>
      </c>
      <c r="C393" s="4" t="s">
        <v>6261</v>
      </c>
      <c r="D393" s="4" t="s">
        <v>1144</v>
      </c>
      <c r="E393" s="6" t="s">
        <v>6027</v>
      </c>
      <c r="F393" s="5">
        <f>decoded[[#This Row],[FRT_DEC]]-B392</f>
        <v>18</v>
      </c>
      <c r="G3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INFO]]))),G392)</f>
        <v>285</v>
      </c>
    </row>
    <row r="394" spans="1:7" x14ac:dyDescent="0.25">
      <c r="A394" s="4" t="s">
        <v>313</v>
      </c>
      <c r="B394" s="5">
        <v>2050562251</v>
      </c>
      <c r="C394" s="4" t="s">
        <v>6262</v>
      </c>
      <c r="D394" s="4" t="s">
        <v>98</v>
      </c>
      <c r="E394" s="6" t="s">
        <v>6029</v>
      </c>
      <c r="F394" s="5">
        <f>decoded[[#This Row],[FRT_DEC]]-B393</f>
        <v>5</v>
      </c>
      <c r="G3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INFO]]))),G393)</f>
        <v>285</v>
      </c>
    </row>
    <row r="395" spans="1:7" x14ac:dyDescent="0.25">
      <c r="A395" s="4" t="s">
        <v>314</v>
      </c>
      <c r="B395" s="5">
        <v>2050562259</v>
      </c>
      <c r="C395" s="4" t="s">
        <v>6263</v>
      </c>
      <c r="D395" s="4" t="s">
        <v>11</v>
      </c>
      <c r="E395" s="6" t="s">
        <v>4665</v>
      </c>
      <c r="F395" s="5">
        <f>decoded[[#This Row],[FRT_DEC]]-B394</f>
        <v>8</v>
      </c>
      <c r="G3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INFO]]))),G394)</f>
        <v>285</v>
      </c>
    </row>
    <row r="396" spans="1:7" x14ac:dyDescent="0.25">
      <c r="A396" s="4" t="s">
        <v>315</v>
      </c>
      <c r="B396" s="5">
        <v>2050562269</v>
      </c>
      <c r="C396" s="4" t="s">
        <v>6264</v>
      </c>
      <c r="D396" s="4" t="s">
        <v>52</v>
      </c>
      <c r="E396" s="6" t="s">
        <v>4648</v>
      </c>
      <c r="F396" s="5">
        <f>decoded[[#This Row],[FRT_DEC]]-B395</f>
        <v>10</v>
      </c>
      <c r="G3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INFO]]))),G395)</f>
        <v>285</v>
      </c>
    </row>
    <row r="397" spans="1:7" x14ac:dyDescent="0.25">
      <c r="A397" s="4" t="s">
        <v>316</v>
      </c>
      <c r="B397" s="5">
        <v>2050562272</v>
      </c>
      <c r="C397" s="4" t="s">
        <v>6265</v>
      </c>
      <c r="D397" s="4" t="s">
        <v>4649</v>
      </c>
      <c r="E397" s="6" t="s">
        <v>6266</v>
      </c>
      <c r="F397" s="5">
        <f>decoded[[#This Row],[FRT_DEC]]-B396</f>
        <v>3</v>
      </c>
      <c r="G3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INFO]]))),G396)</f>
        <v>285</v>
      </c>
    </row>
    <row r="398" spans="1:7" x14ac:dyDescent="0.25">
      <c r="A398" s="4" t="s">
        <v>766</v>
      </c>
      <c r="B398" s="5">
        <v>2050562319</v>
      </c>
      <c r="C398" s="4" t="s">
        <v>6267</v>
      </c>
      <c r="D398" s="4" t="s">
        <v>12</v>
      </c>
      <c r="E398" s="6" t="s">
        <v>4</v>
      </c>
      <c r="F398" s="5">
        <f>decoded[[#This Row],[FRT_DEC]]-B397</f>
        <v>47</v>
      </c>
      <c r="G3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INFO]]))),G397)</f>
        <v>285</v>
      </c>
    </row>
    <row r="399" spans="1:7" x14ac:dyDescent="0.25">
      <c r="A399" s="4" t="s">
        <v>317</v>
      </c>
      <c r="B399" s="5">
        <v>2050562324</v>
      </c>
      <c r="C399" s="4" t="s">
        <v>6268</v>
      </c>
      <c r="D399" s="4" t="s">
        <v>8</v>
      </c>
      <c r="E399" s="6" t="s">
        <v>5960</v>
      </c>
      <c r="F399" s="5">
        <f>decoded[[#This Row],[FRT_DEC]]-B398</f>
        <v>5</v>
      </c>
      <c r="G3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INFO]]))),G398)</f>
        <v>285</v>
      </c>
    </row>
    <row r="400" spans="1:7" x14ac:dyDescent="0.25">
      <c r="A400" s="4" t="s">
        <v>318</v>
      </c>
      <c r="B400" s="5">
        <v>2050562517</v>
      </c>
      <c r="C400" s="4" t="s">
        <v>6269</v>
      </c>
      <c r="D400" s="4" t="s">
        <v>13</v>
      </c>
      <c r="E400" s="6" t="s">
        <v>5</v>
      </c>
      <c r="F400" s="5">
        <f>decoded[[#This Row],[FRT_DEC]]-B399</f>
        <v>193</v>
      </c>
      <c r="G4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INFO]]))),G399)</f>
        <v>285</v>
      </c>
    </row>
    <row r="401" spans="1:7" x14ac:dyDescent="0.25">
      <c r="A401" s="4" t="s">
        <v>319</v>
      </c>
      <c r="B401" s="5">
        <v>2050562522</v>
      </c>
      <c r="C401" s="4" t="s">
        <v>6270</v>
      </c>
      <c r="D401" s="4" t="s">
        <v>11</v>
      </c>
      <c r="E401" s="6" t="s">
        <v>4715</v>
      </c>
      <c r="F401" s="5">
        <f>decoded[[#This Row],[FRT_DEC]]-B400</f>
        <v>5</v>
      </c>
      <c r="G4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INFO]]))),G400)</f>
        <v>285</v>
      </c>
    </row>
    <row r="402" spans="1:7" x14ac:dyDescent="0.25">
      <c r="A402" s="4" t="s">
        <v>320</v>
      </c>
      <c r="B402" s="5">
        <v>2050562610</v>
      </c>
      <c r="C402" s="4" t="s">
        <v>6271</v>
      </c>
      <c r="D402" s="4" t="s">
        <v>12</v>
      </c>
      <c r="E402" s="6" t="s">
        <v>4</v>
      </c>
      <c r="F402" s="5">
        <f>decoded[[#This Row],[FRT_DEC]]-B401</f>
        <v>88</v>
      </c>
      <c r="G4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INFO]]))),G401)</f>
        <v>285</v>
      </c>
    </row>
    <row r="403" spans="1:7" x14ac:dyDescent="0.25">
      <c r="A403" s="4" t="s">
        <v>321</v>
      </c>
      <c r="B403" s="5">
        <v>2050562614</v>
      </c>
      <c r="C403" s="4" t="s">
        <v>6272</v>
      </c>
      <c r="D403" s="4" t="s">
        <v>14</v>
      </c>
      <c r="E403" s="6" t="s">
        <v>6</v>
      </c>
      <c r="F403" s="5">
        <f>decoded[[#This Row],[FRT_DEC]]-B402</f>
        <v>4</v>
      </c>
      <c r="G4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INFO]]))),G402)</f>
        <v>285</v>
      </c>
    </row>
    <row r="404" spans="1:7" x14ac:dyDescent="0.25">
      <c r="A404" s="4" t="s">
        <v>322</v>
      </c>
      <c r="B404" s="5">
        <v>2050562628</v>
      </c>
      <c r="C404" s="4" t="s">
        <v>6273</v>
      </c>
      <c r="D404" s="4" t="s">
        <v>14</v>
      </c>
      <c r="E404" s="6" t="s">
        <v>72</v>
      </c>
      <c r="F404" s="5">
        <f>decoded[[#This Row],[FRT_DEC]]-B403</f>
        <v>14</v>
      </c>
      <c r="G4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INFO]]))),G403)</f>
        <v>285</v>
      </c>
    </row>
    <row r="405" spans="1:7" x14ac:dyDescent="0.25">
      <c r="A405" s="4" t="s">
        <v>323</v>
      </c>
      <c r="B405" s="5">
        <v>2050562652</v>
      </c>
      <c r="C405" s="4" t="s">
        <v>6274</v>
      </c>
      <c r="D405" s="4" t="s">
        <v>74</v>
      </c>
      <c r="E405" s="6" t="s">
        <v>4650</v>
      </c>
      <c r="F405" s="5">
        <f>decoded[[#This Row],[FRT_DEC]]-B404</f>
        <v>24</v>
      </c>
      <c r="G4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INFO]]))),G404)</f>
        <v>285</v>
      </c>
    </row>
    <row r="406" spans="1:7" x14ac:dyDescent="0.25">
      <c r="A406" s="4" t="s">
        <v>324</v>
      </c>
      <c r="B406" s="5">
        <v>2050562659</v>
      </c>
      <c r="C406" s="4" t="s">
        <v>6275</v>
      </c>
      <c r="D406" s="4" t="s">
        <v>4651</v>
      </c>
      <c r="E406" s="6" t="s">
        <v>4679</v>
      </c>
      <c r="F406" s="5">
        <f>decoded[[#This Row],[FRT_DEC]]-B405</f>
        <v>7</v>
      </c>
      <c r="G4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INFO]]))),G405)</f>
        <v>285</v>
      </c>
    </row>
    <row r="407" spans="1:7" x14ac:dyDescent="0.25">
      <c r="A407" s="4" t="s">
        <v>325</v>
      </c>
      <c r="B407" s="5">
        <v>2050562927</v>
      </c>
      <c r="C407" s="4" t="s">
        <v>6276</v>
      </c>
      <c r="D407" s="4" t="s">
        <v>55</v>
      </c>
      <c r="E407" s="6" t="s">
        <v>56</v>
      </c>
      <c r="F407" s="5">
        <f>decoded[[#This Row],[FRT_DEC]]-B406</f>
        <v>268</v>
      </c>
      <c r="G4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INFO]]))),G406)</f>
        <v>285</v>
      </c>
    </row>
    <row r="408" spans="1:7" x14ac:dyDescent="0.25">
      <c r="A408" s="4" t="s">
        <v>326</v>
      </c>
      <c r="B408" s="5">
        <v>2050562950</v>
      </c>
      <c r="C408" s="4" t="s">
        <v>6277</v>
      </c>
      <c r="D408" s="4" t="s">
        <v>275</v>
      </c>
      <c r="E408" s="6" t="s">
        <v>6278</v>
      </c>
      <c r="F408" s="5">
        <f>decoded[[#This Row],[FRT_DEC]]-B407</f>
        <v>23</v>
      </c>
      <c r="G4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INFO]]))),G407)</f>
        <v>285</v>
      </c>
    </row>
    <row r="409" spans="1:7" x14ac:dyDescent="0.25">
      <c r="A409" s="4" t="s">
        <v>767</v>
      </c>
      <c r="B409" s="5">
        <v>2050562954</v>
      </c>
      <c r="C409" s="4" t="s">
        <v>6279</v>
      </c>
      <c r="D409" s="4" t="s">
        <v>277</v>
      </c>
      <c r="E409" s="6" t="s">
        <v>6280</v>
      </c>
      <c r="F409" s="5">
        <f>decoded[[#This Row],[FRT_DEC]]-B408</f>
        <v>4</v>
      </c>
      <c r="G4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INFO]]))),G408)</f>
        <v>285</v>
      </c>
    </row>
    <row r="410" spans="1:7" ht="30" x14ac:dyDescent="0.25">
      <c r="A410" s="4" t="s">
        <v>768</v>
      </c>
      <c r="B410" s="5">
        <v>2050562958</v>
      </c>
      <c r="C410" s="4" t="s">
        <v>6281</v>
      </c>
      <c r="D410" s="4" t="s">
        <v>271</v>
      </c>
      <c r="E410" s="6" t="s">
        <v>341</v>
      </c>
      <c r="F410" s="5">
        <f>decoded[[#This Row],[FRT_DEC]]-B409</f>
        <v>4</v>
      </c>
      <c r="G4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INFO]]))),G409)</f>
        <v>285</v>
      </c>
    </row>
    <row r="411" spans="1:7" x14ac:dyDescent="0.25">
      <c r="A411" s="4" t="s">
        <v>655</v>
      </c>
      <c r="B411" s="5">
        <v>2050562961</v>
      </c>
      <c r="C411" s="4" t="s">
        <v>6282</v>
      </c>
      <c r="D411" s="4" t="s">
        <v>273</v>
      </c>
      <c r="E411" s="6" t="s">
        <v>289</v>
      </c>
      <c r="F411" s="5">
        <f>decoded[[#This Row],[FRT_DEC]]-B410</f>
        <v>3</v>
      </c>
      <c r="G4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INFO]]))),G410)</f>
        <v>285</v>
      </c>
    </row>
    <row r="412" spans="1:7" x14ac:dyDescent="0.25">
      <c r="A412" s="4" t="s">
        <v>707</v>
      </c>
      <c r="B412" s="5">
        <v>2050562984</v>
      </c>
      <c r="C412" s="4" t="s">
        <v>6283</v>
      </c>
      <c r="D412" s="4" t="s">
        <v>11</v>
      </c>
      <c r="E412" s="6" t="s">
        <v>4683</v>
      </c>
      <c r="F412" s="5">
        <f>decoded[[#This Row],[FRT_DEC]]-B411</f>
        <v>23</v>
      </c>
      <c r="G4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INFO]]))),G411)</f>
        <v>285</v>
      </c>
    </row>
    <row r="413" spans="1:7" x14ac:dyDescent="0.25">
      <c r="A413" s="4" t="s">
        <v>769</v>
      </c>
      <c r="B413" s="5">
        <v>2050563019</v>
      </c>
      <c r="C413" s="4" t="s">
        <v>6284</v>
      </c>
      <c r="D413" s="4" t="s">
        <v>52</v>
      </c>
      <c r="E413" s="6" t="s">
        <v>57</v>
      </c>
      <c r="F413" s="5">
        <f>decoded[[#This Row],[FRT_DEC]]-B412</f>
        <v>35</v>
      </c>
      <c r="G4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INFO]]))),G412)</f>
        <v>285</v>
      </c>
    </row>
    <row r="414" spans="1:7" x14ac:dyDescent="0.25">
      <c r="A414" s="4" t="s">
        <v>770</v>
      </c>
      <c r="B414" s="5">
        <v>2050563030</v>
      </c>
      <c r="C414" s="4" t="s">
        <v>6285</v>
      </c>
      <c r="D414" s="4" t="s">
        <v>1144</v>
      </c>
      <c r="E414" s="6" t="s">
        <v>6057</v>
      </c>
      <c r="F414" s="5">
        <f>decoded[[#This Row],[FRT_DEC]]-B413</f>
        <v>11</v>
      </c>
      <c r="G4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INFO]]))),G413)</f>
        <v>285</v>
      </c>
    </row>
    <row r="415" spans="1:7" x14ac:dyDescent="0.25">
      <c r="A415" s="4" t="s">
        <v>771</v>
      </c>
      <c r="B415" s="5">
        <v>2050563036</v>
      </c>
      <c r="C415" s="4" t="s">
        <v>6286</v>
      </c>
      <c r="D415" s="4" t="s">
        <v>1144</v>
      </c>
      <c r="E415" s="6" t="s">
        <v>6059</v>
      </c>
      <c r="F415" s="5">
        <f>decoded[[#This Row],[FRT_DEC]]-B414</f>
        <v>6</v>
      </c>
      <c r="G4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INFO]]))),G414)</f>
        <v>285</v>
      </c>
    </row>
    <row r="416" spans="1:7" x14ac:dyDescent="0.25">
      <c r="A416" s="4" t="s">
        <v>772</v>
      </c>
      <c r="B416" s="5">
        <v>2050563054</v>
      </c>
      <c r="C416" s="4" t="s">
        <v>6287</v>
      </c>
      <c r="D416" s="4" t="s">
        <v>98</v>
      </c>
      <c r="E416" s="6" t="s">
        <v>5713</v>
      </c>
      <c r="F416" s="5">
        <f>decoded[[#This Row],[FRT_DEC]]-B415</f>
        <v>18</v>
      </c>
      <c r="G4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INFO]]))),G415)</f>
        <v>285</v>
      </c>
    </row>
    <row r="417" spans="1:7" x14ac:dyDescent="0.25">
      <c r="A417" s="4" t="s">
        <v>656</v>
      </c>
      <c r="B417" s="5">
        <v>2050563084</v>
      </c>
      <c r="C417" s="4" t="s">
        <v>6288</v>
      </c>
      <c r="D417" s="4" t="s">
        <v>4652</v>
      </c>
      <c r="E417" s="6" t="s">
        <v>4668</v>
      </c>
      <c r="F417" s="5">
        <f>decoded[[#This Row],[FRT_DEC]]-B416</f>
        <v>30</v>
      </c>
      <c r="G4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INFO]]))),G416)</f>
        <v>285</v>
      </c>
    </row>
    <row r="418" spans="1:7" x14ac:dyDescent="0.25">
      <c r="A418" s="4" t="s">
        <v>773</v>
      </c>
      <c r="B418" s="5">
        <v>2050563091</v>
      </c>
      <c r="C418" s="4" t="s">
        <v>6289</v>
      </c>
      <c r="D418" s="4" t="s">
        <v>275</v>
      </c>
      <c r="E418" s="6" t="s">
        <v>6290</v>
      </c>
      <c r="F418" s="5">
        <f>decoded[[#This Row],[FRT_DEC]]-B417</f>
        <v>7</v>
      </c>
      <c r="G4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INFO]]))),G417)</f>
        <v>285</v>
      </c>
    </row>
    <row r="419" spans="1:7" x14ac:dyDescent="0.25">
      <c r="A419" s="4" t="s">
        <v>774</v>
      </c>
      <c r="B419" s="5">
        <v>2050563880</v>
      </c>
      <c r="C419" s="4" t="s">
        <v>6291</v>
      </c>
      <c r="D419" s="4" t="s">
        <v>280</v>
      </c>
      <c r="E419" s="6" t="s">
        <v>281</v>
      </c>
      <c r="F419" s="5">
        <f>decoded[[#This Row],[FRT_DEC]]-B418</f>
        <v>789</v>
      </c>
      <c r="G4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INFO]]))),G418)</f>
        <v>285</v>
      </c>
    </row>
    <row r="420" spans="1:7" x14ac:dyDescent="0.25">
      <c r="A420" s="4" t="s">
        <v>775</v>
      </c>
      <c r="B420" s="5">
        <v>2050563921</v>
      </c>
      <c r="C420" s="4" t="s">
        <v>6292</v>
      </c>
      <c r="D420" s="4" t="s">
        <v>12</v>
      </c>
      <c r="E420" s="6" t="s">
        <v>4</v>
      </c>
      <c r="F420" s="5">
        <f>decoded[[#This Row],[FRT_DEC]]-B419</f>
        <v>41</v>
      </c>
      <c r="G4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INFO]]))),G419)</f>
        <v>285</v>
      </c>
    </row>
    <row r="421" spans="1:7" x14ac:dyDescent="0.25">
      <c r="A421" s="4" t="s">
        <v>776</v>
      </c>
      <c r="B421" s="5">
        <v>2050563929</v>
      </c>
      <c r="C421" s="4" t="s">
        <v>6293</v>
      </c>
      <c r="D421" s="4" t="s">
        <v>8</v>
      </c>
      <c r="E421" s="6" t="s">
        <v>6294</v>
      </c>
      <c r="F421" s="5">
        <f>decoded[[#This Row],[FRT_DEC]]-B420</f>
        <v>8</v>
      </c>
      <c r="G4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INFO]]))),G420)</f>
        <v>285</v>
      </c>
    </row>
    <row r="422" spans="1:7" x14ac:dyDescent="0.25">
      <c r="A422" s="4" t="s">
        <v>777</v>
      </c>
      <c r="B422" s="5">
        <v>2050572803</v>
      </c>
      <c r="C422" s="4" t="s">
        <v>6295</v>
      </c>
      <c r="D422" s="4" t="s">
        <v>15</v>
      </c>
      <c r="E422" s="6" t="s">
        <v>6296</v>
      </c>
      <c r="F422" s="5">
        <f>decoded[[#This Row],[FRT_DEC]]-B421</f>
        <v>8874</v>
      </c>
      <c r="G4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INFO]]))),G421)</f>
        <v>285</v>
      </c>
    </row>
    <row r="423" spans="1:7" x14ac:dyDescent="0.25">
      <c r="A423" s="4" t="s">
        <v>657</v>
      </c>
      <c r="B423" s="5">
        <v>2050572806</v>
      </c>
      <c r="C423" s="4" t="s">
        <v>6297</v>
      </c>
      <c r="D423" s="4" t="s">
        <v>15</v>
      </c>
      <c r="E423" s="6" t="s">
        <v>5995</v>
      </c>
      <c r="F423" s="5">
        <f>decoded[[#This Row],[FRT_DEC]]-B422</f>
        <v>3</v>
      </c>
      <c r="G4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INFO]]))),G422)</f>
        <v>285</v>
      </c>
    </row>
    <row r="424" spans="1:7" x14ac:dyDescent="0.25">
      <c r="A424" s="4" t="s">
        <v>778</v>
      </c>
      <c r="B424" s="5">
        <v>2050572888</v>
      </c>
      <c r="C424" s="4" t="s">
        <v>6298</v>
      </c>
      <c r="D424" s="4" t="s">
        <v>275</v>
      </c>
      <c r="E424" s="6" t="s">
        <v>6299</v>
      </c>
      <c r="F424" s="5">
        <f>decoded[[#This Row],[FRT_DEC]]-B423</f>
        <v>82</v>
      </c>
      <c r="G4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INFO]]))),G423)</f>
        <v>285</v>
      </c>
    </row>
    <row r="425" spans="1:7" ht="30" x14ac:dyDescent="0.25">
      <c r="A425" s="4" t="s">
        <v>779</v>
      </c>
      <c r="B425" s="5">
        <v>2050572891</v>
      </c>
      <c r="C425" s="4" t="s">
        <v>6300</v>
      </c>
      <c r="D425" s="4" t="s">
        <v>271</v>
      </c>
      <c r="E425" s="6" t="s">
        <v>5714</v>
      </c>
      <c r="F425" s="5">
        <f>decoded[[#This Row],[FRT_DEC]]-B424</f>
        <v>3</v>
      </c>
      <c r="G4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INFO]]))),G424)</f>
        <v>285</v>
      </c>
    </row>
    <row r="426" spans="1:7" x14ac:dyDescent="0.25">
      <c r="A426" s="4" t="s">
        <v>780</v>
      </c>
      <c r="B426" s="5">
        <v>2050572895</v>
      </c>
      <c r="C426" s="4" t="s">
        <v>6301</v>
      </c>
      <c r="D426" s="4" t="s">
        <v>273</v>
      </c>
      <c r="E426" s="6" t="s">
        <v>6244</v>
      </c>
      <c r="F426" s="5">
        <f>decoded[[#This Row],[FRT_DEC]]-B425</f>
        <v>4</v>
      </c>
      <c r="G4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INFO]]))),G425)</f>
        <v>285</v>
      </c>
    </row>
    <row r="427" spans="1:7" x14ac:dyDescent="0.25">
      <c r="A427" s="4" t="s">
        <v>886</v>
      </c>
      <c r="B427" s="5">
        <v>2050572903</v>
      </c>
      <c r="C427" s="4" t="s">
        <v>6302</v>
      </c>
      <c r="D427" s="4" t="s">
        <v>1144</v>
      </c>
      <c r="E427" s="6" t="s">
        <v>6001</v>
      </c>
      <c r="F427" s="5">
        <f>decoded[[#This Row],[FRT_DEC]]-B426</f>
        <v>8</v>
      </c>
      <c r="G4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INFO]]))),G426)</f>
        <v>285</v>
      </c>
    </row>
    <row r="428" spans="1:7" x14ac:dyDescent="0.25">
      <c r="A428" s="4" t="s">
        <v>887</v>
      </c>
      <c r="B428" s="5">
        <v>2050572912</v>
      </c>
      <c r="C428" s="4" t="s">
        <v>6303</v>
      </c>
      <c r="D428" s="4" t="s">
        <v>98</v>
      </c>
      <c r="E428" s="6" t="s">
        <v>6003</v>
      </c>
      <c r="F428" s="5">
        <f>decoded[[#This Row],[FRT_DEC]]-B427</f>
        <v>9</v>
      </c>
      <c r="G4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INFO]]))),G427)</f>
        <v>285</v>
      </c>
    </row>
    <row r="429" spans="1:7" x14ac:dyDescent="0.25">
      <c r="A429" s="4" t="s">
        <v>888</v>
      </c>
      <c r="B429" s="5">
        <v>2050572917</v>
      </c>
      <c r="C429" s="4" t="s">
        <v>6304</v>
      </c>
      <c r="D429" s="4" t="s">
        <v>98</v>
      </c>
      <c r="E429" s="6" t="s">
        <v>6005</v>
      </c>
      <c r="F429" s="5">
        <f>decoded[[#This Row],[FRT_DEC]]-B428</f>
        <v>5</v>
      </c>
      <c r="G4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INFO]]))),G428)</f>
        <v>285</v>
      </c>
    </row>
    <row r="430" spans="1:7" x14ac:dyDescent="0.25">
      <c r="A430" s="4" t="s">
        <v>889</v>
      </c>
      <c r="B430" s="5">
        <v>2050572929</v>
      </c>
      <c r="C430" s="4" t="s">
        <v>6305</v>
      </c>
      <c r="D430" s="4" t="s">
        <v>277</v>
      </c>
      <c r="E430" s="6" t="s">
        <v>6306</v>
      </c>
      <c r="F430" s="5">
        <f>decoded[[#This Row],[FRT_DEC]]-B429</f>
        <v>12</v>
      </c>
      <c r="G4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INFO]]))),G429)</f>
        <v>285</v>
      </c>
    </row>
    <row r="431" spans="1:7" x14ac:dyDescent="0.25">
      <c r="A431" s="4" t="s">
        <v>890</v>
      </c>
      <c r="B431" s="5">
        <v>2050573241</v>
      </c>
      <c r="C431" s="4" t="s">
        <v>6307</v>
      </c>
      <c r="D431" s="4" t="s">
        <v>1144</v>
      </c>
      <c r="E431" s="6" t="s">
        <v>6009</v>
      </c>
      <c r="F431" s="5">
        <f>decoded[[#This Row],[FRT_DEC]]-B430</f>
        <v>312</v>
      </c>
      <c r="G4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INFO]]))),G430)</f>
        <v>285</v>
      </c>
    </row>
    <row r="432" spans="1:7" x14ac:dyDescent="0.25">
      <c r="A432" s="4" t="s">
        <v>891</v>
      </c>
      <c r="B432" s="5">
        <v>2050573248</v>
      </c>
      <c r="C432" s="4" t="s">
        <v>6308</v>
      </c>
      <c r="D432" s="4" t="s">
        <v>98</v>
      </c>
      <c r="E432" s="6" t="s">
        <v>6011</v>
      </c>
      <c r="F432" s="5">
        <f>decoded[[#This Row],[FRT_DEC]]-B431</f>
        <v>7</v>
      </c>
      <c r="G4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INFO]]))),G431)</f>
        <v>285</v>
      </c>
    </row>
    <row r="433" spans="1:7" x14ac:dyDescent="0.25">
      <c r="A433" s="4" t="s">
        <v>781</v>
      </c>
      <c r="B433" s="5">
        <v>2050573274</v>
      </c>
      <c r="C433" s="4" t="s">
        <v>6309</v>
      </c>
      <c r="D433" s="4" t="s">
        <v>275</v>
      </c>
      <c r="E433" s="6" t="s">
        <v>1102</v>
      </c>
      <c r="F433" s="5">
        <f>decoded[[#This Row],[FRT_DEC]]-B432</f>
        <v>26</v>
      </c>
      <c r="G4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INFO]]))),G432)</f>
        <v>285</v>
      </c>
    </row>
    <row r="434" spans="1:7" x14ac:dyDescent="0.25">
      <c r="A434" s="4" t="s">
        <v>782</v>
      </c>
      <c r="B434" s="5">
        <v>2050573290</v>
      </c>
      <c r="C434" s="4" t="s">
        <v>6310</v>
      </c>
      <c r="D434" s="4" t="s">
        <v>295</v>
      </c>
      <c r="E434" s="6" t="s">
        <v>296</v>
      </c>
      <c r="F434" s="5">
        <f>decoded[[#This Row],[FRT_DEC]]-B433</f>
        <v>16</v>
      </c>
      <c r="G4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INFO]]))),G433)</f>
        <v>285</v>
      </c>
    </row>
    <row r="435" spans="1:7" x14ac:dyDescent="0.25">
      <c r="A435" s="4" t="s">
        <v>331</v>
      </c>
      <c r="B435" s="5">
        <v>2050574801</v>
      </c>
      <c r="C435" s="4" t="s">
        <v>6311</v>
      </c>
      <c r="D435" s="4" t="s">
        <v>110</v>
      </c>
      <c r="E435" s="6" t="s">
        <v>2725</v>
      </c>
      <c r="F435" s="5">
        <f>decoded[[#This Row],[FRT_DEC]]-B434</f>
        <v>1511</v>
      </c>
      <c r="G4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INFO]]))),G434)</f>
        <v>285</v>
      </c>
    </row>
    <row r="436" spans="1:7" x14ac:dyDescent="0.25">
      <c r="A436" s="4" t="s">
        <v>892</v>
      </c>
      <c r="B436" s="5">
        <v>2050574818</v>
      </c>
      <c r="C436" s="4" t="s">
        <v>6312</v>
      </c>
      <c r="D436" s="4" t="s">
        <v>1144</v>
      </c>
      <c r="E436" s="6" t="s">
        <v>6017</v>
      </c>
      <c r="F436" s="5">
        <f>decoded[[#This Row],[FRT_DEC]]-B435</f>
        <v>17</v>
      </c>
      <c r="G4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INFO]]))),G435)</f>
        <v>285</v>
      </c>
    </row>
    <row r="437" spans="1:7" x14ac:dyDescent="0.25">
      <c r="A437" s="4" t="s">
        <v>893</v>
      </c>
      <c r="B437" s="5">
        <v>2050574824</v>
      </c>
      <c r="C437" s="4" t="s">
        <v>6313</v>
      </c>
      <c r="D437" s="4" t="s">
        <v>98</v>
      </c>
      <c r="E437" s="6" t="s">
        <v>6019</v>
      </c>
      <c r="F437" s="5">
        <f>decoded[[#This Row],[FRT_DEC]]-B436</f>
        <v>6</v>
      </c>
      <c r="G4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INFO]]))),G436)</f>
        <v>285</v>
      </c>
    </row>
    <row r="438" spans="1:7" x14ac:dyDescent="0.25">
      <c r="A438" s="4" t="s">
        <v>783</v>
      </c>
      <c r="B438" s="5">
        <v>2050574893</v>
      </c>
      <c r="C438" s="4" t="s">
        <v>6314</v>
      </c>
      <c r="D438" s="4" t="s">
        <v>111</v>
      </c>
      <c r="E438" s="6" t="s">
        <v>297</v>
      </c>
      <c r="F438" s="5">
        <f>decoded[[#This Row],[FRT_DEC]]-B437</f>
        <v>69</v>
      </c>
      <c r="G4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INFO]]))),G437)</f>
        <v>285</v>
      </c>
    </row>
    <row r="439" spans="1:7" x14ac:dyDescent="0.25">
      <c r="A439" s="4" t="s">
        <v>784</v>
      </c>
      <c r="B439" s="5">
        <v>2050574909</v>
      </c>
      <c r="C439" s="4" t="s">
        <v>6315</v>
      </c>
      <c r="D439" s="4" t="s">
        <v>1144</v>
      </c>
      <c r="E439" s="6" t="s">
        <v>6022</v>
      </c>
      <c r="F439" s="5">
        <f>decoded[[#This Row],[FRT_DEC]]-B438</f>
        <v>16</v>
      </c>
      <c r="G4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INFO]]))),G438)</f>
        <v>285</v>
      </c>
    </row>
    <row r="440" spans="1:7" x14ac:dyDescent="0.25">
      <c r="A440" s="4" t="s">
        <v>894</v>
      </c>
      <c r="B440" s="5">
        <v>2050574914</v>
      </c>
      <c r="C440" s="4" t="s">
        <v>6316</v>
      </c>
      <c r="D440" s="4" t="s">
        <v>98</v>
      </c>
      <c r="E440" s="6" t="s">
        <v>6024</v>
      </c>
      <c r="F440" s="5">
        <f>decoded[[#This Row],[FRT_DEC]]-B439</f>
        <v>5</v>
      </c>
      <c r="G4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INFO]]))),G439)</f>
        <v>285</v>
      </c>
    </row>
    <row r="441" spans="1:7" x14ac:dyDescent="0.25">
      <c r="A441" s="4" t="s">
        <v>332</v>
      </c>
      <c r="B441" s="5">
        <v>2050575549</v>
      </c>
      <c r="C441" s="4" t="s">
        <v>6317</v>
      </c>
      <c r="D441" s="4" t="s">
        <v>113</v>
      </c>
      <c r="E441" s="6" t="s">
        <v>114</v>
      </c>
      <c r="F441" s="5">
        <f>decoded[[#This Row],[FRT_DEC]]-B440</f>
        <v>635</v>
      </c>
      <c r="G4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INFO]]))),G440)</f>
        <v>285</v>
      </c>
    </row>
    <row r="442" spans="1:7" x14ac:dyDescent="0.25">
      <c r="A442" s="4" t="s">
        <v>333</v>
      </c>
      <c r="B442" s="5">
        <v>2050575567</v>
      </c>
      <c r="C442" s="4" t="s">
        <v>6318</v>
      </c>
      <c r="D442" s="4" t="s">
        <v>1144</v>
      </c>
      <c r="E442" s="6" t="s">
        <v>6027</v>
      </c>
      <c r="F442" s="5">
        <f>decoded[[#This Row],[FRT_DEC]]-B441</f>
        <v>18</v>
      </c>
      <c r="G4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INFO]]))),G441)</f>
        <v>285</v>
      </c>
    </row>
    <row r="443" spans="1:7" x14ac:dyDescent="0.25">
      <c r="A443" s="4" t="s">
        <v>732</v>
      </c>
      <c r="B443" s="5">
        <v>2050575573</v>
      </c>
      <c r="C443" s="4" t="s">
        <v>6319</v>
      </c>
      <c r="D443" s="4" t="s">
        <v>98</v>
      </c>
      <c r="E443" s="6" t="s">
        <v>6029</v>
      </c>
      <c r="F443" s="5">
        <f>decoded[[#This Row],[FRT_DEC]]-B442</f>
        <v>6</v>
      </c>
      <c r="G4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INFO]]))),G442)</f>
        <v>285</v>
      </c>
    </row>
    <row r="444" spans="1:7" x14ac:dyDescent="0.25">
      <c r="A444" s="4" t="s">
        <v>785</v>
      </c>
      <c r="B444" s="5">
        <v>2050575578</v>
      </c>
      <c r="C444" s="4" t="s">
        <v>6320</v>
      </c>
      <c r="D444" s="4" t="s">
        <v>298</v>
      </c>
      <c r="E444" s="6" t="s">
        <v>6321</v>
      </c>
      <c r="F444" s="5">
        <f>decoded[[#This Row],[FRT_DEC]]-B443</f>
        <v>5</v>
      </c>
      <c r="G4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INFO]]))),G443)</f>
        <v>285</v>
      </c>
    </row>
    <row r="445" spans="1:7" x14ac:dyDescent="0.25">
      <c r="A445" s="4" t="s">
        <v>786</v>
      </c>
      <c r="B445" s="5">
        <v>2050575583</v>
      </c>
      <c r="C445" s="4" t="s">
        <v>6322</v>
      </c>
      <c r="D445" s="4" t="s">
        <v>11</v>
      </c>
      <c r="E445" s="6" t="s">
        <v>4670</v>
      </c>
      <c r="F445" s="5">
        <f>decoded[[#This Row],[FRT_DEC]]-B444</f>
        <v>5</v>
      </c>
      <c r="G4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INFO]]))),G444)</f>
        <v>285</v>
      </c>
    </row>
    <row r="446" spans="1:7" x14ac:dyDescent="0.25">
      <c r="A446" s="4" t="s">
        <v>733</v>
      </c>
      <c r="B446" s="5">
        <v>2050575594</v>
      </c>
      <c r="C446" s="4" t="s">
        <v>6323</v>
      </c>
      <c r="D446" s="4" t="s">
        <v>52</v>
      </c>
      <c r="E446" s="6" t="s">
        <v>367</v>
      </c>
      <c r="F446" s="5">
        <f>decoded[[#This Row],[FRT_DEC]]-B445</f>
        <v>11</v>
      </c>
      <c r="G4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INFO]]))),G445)</f>
        <v>285</v>
      </c>
    </row>
    <row r="447" spans="1:7" x14ac:dyDescent="0.25">
      <c r="A447" s="4" t="s">
        <v>749</v>
      </c>
      <c r="B447" s="5">
        <v>2050575597</v>
      </c>
      <c r="C447" s="4" t="s">
        <v>6324</v>
      </c>
      <c r="D447" s="4" t="s">
        <v>369</v>
      </c>
      <c r="E447" s="6" t="s">
        <v>6325</v>
      </c>
      <c r="F447" s="5">
        <f>decoded[[#This Row],[FRT_DEC]]-B446</f>
        <v>3</v>
      </c>
      <c r="G4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INFO]]))),G446)</f>
        <v>285</v>
      </c>
    </row>
    <row r="448" spans="1:7" x14ac:dyDescent="0.25">
      <c r="A448" s="4" t="s">
        <v>787</v>
      </c>
      <c r="B448" s="5">
        <v>2050575601</v>
      </c>
      <c r="C448" s="4" t="s">
        <v>6326</v>
      </c>
      <c r="D448" s="4" t="s">
        <v>8</v>
      </c>
      <c r="E448" s="6" t="s">
        <v>4671</v>
      </c>
      <c r="F448" s="5">
        <f>decoded[[#This Row],[FRT_DEC]]-B447</f>
        <v>4</v>
      </c>
      <c r="G4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INFO]]))),G447)</f>
        <v>285</v>
      </c>
    </row>
    <row r="449" spans="1:7" x14ac:dyDescent="0.25">
      <c r="A449" s="4" t="s">
        <v>734</v>
      </c>
      <c r="B449" s="5">
        <v>2050575608</v>
      </c>
      <c r="C449" s="4" t="s">
        <v>6327</v>
      </c>
      <c r="D449" s="4" t="s">
        <v>4652</v>
      </c>
      <c r="E449" s="6" t="s">
        <v>4680</v>
      </c>
      <c r="F449" s="5">
        <f>decoded[[#This Row],[FRT_DEC]]-B448</f>
        <v>7</v>
      </c>
      <c r="G4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INFO]]))),G448)</f>
        <v>285</v>
      </c>
    </row>
    <row r="450" spans="1:7" x14ac:dyDescent="0.25">
      <c r="A450" s="4" t="s">
        <v>735</v>
      </c>
      <c r="B450" s="5">
        <v>2050575611</v>
      </c>
      <c r="C450" s="4" t="s">
        <v>6328</v>
      </c>
      <c r="D450" s="4" t="s">
        <v>4652</v>
      </c>
      <c r="E450" s="6" t="s">
        <v>4681</v>
      </c>
      <c r="F450" s="5">
        <f>decoded[[#This Row],[FRT_DEC]]-B449</f>
        <v>3</v>
      </c>
      <c r="G4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INFO]]))),G449)</f>
        <v>285</v>
      </c>
    </row>
    <row r="451" spans="1:7" x14ac:dyDescent="0.25">
      <c r="A451" s="4" t="s">
        <v>736</v>
      </c>
      <c r="B451" s="5">
        <v>2050575638</v>
      </c>
      <c r="C451" s="4" t="s">
        <v>6329</v>
      </c>
      <c r="D451" s="4" t="s">
        <v>11</v>
      </c>
      <c r="E451" s="6" t="s">
        <v>4678</v>
      </c>
      <c r="F451" s="5">
        <f>decoded[[#This Row],[FRT_DEC]]-B450</f>
        <v>27</v>
      </c>
      <c r="G4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INFO]]))),G450)</f>
        <v>285</v>
      </c>
    </row>
    <row r="452" spans="1:7" x14ac:dyDescent="0.25">
      <c r="A452" s="4" t="s">
        <v>737</v>
      </c>
      <c r="B452" s="5">
        <v>2050575647</v>
      </c>
      <c r="C452" s="4" t="s">
        <v>6330</v>
      </c>
      <c r="D452" s="4" t="s">
        <v>52</v>
      </c>
      <c r="E452" s="6" t="s">
        <v>4648</v>
      </c>
      <c r="F452" s="5">
        <f>decoded[[#This Row],[FRT_DEC]]-B451</f>
        <v>9</v>
      </c>
      <c r="G4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INFO]]))),G451)</f>
        <v>285</v>
      </c>
    </row>
    <row r="453" spans="1:7" x14ac:dyDescent="0.25">
      <c r="A453" s="4" t="s">
        <v>738</v>
      </c>
      <c r="B453" s="5">
        <v>2050575651</v>
      </c>
      <c r="C453" s="4" t="s">
        <v>6331</v>
      </c>
      <c r="D453" s="4" t="s">
        <v>4649</v>
      </c>
      <c r="E453" s="6" t="s">
        <v>6266</v>
      </c>
      <c r="F453" s="5">
        <f>decoded[[#This Row],[FRT_DEC]]-B452</f>
        <v>4</v>
      </c>
      <c r="G4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INFO]]))),G452)</f>
        <v>285</v>
      </c>
    </row>
    <row r="454" spans="1:7" x14ac:dyDescent="0.25">
      <c r="A454" s="4" t="s">
        <v>739</v>
      </c>
      <c r="B454" s="5">
        <v>2050575677</v>
      </c>
      <c r="C454" s="4" t="s">
        <v>6332</v>
      </c>
      <c r="D454" s="4" t="s">
        <v>12</v>
      </c>
      <c r="E454" s="6" t="s">
        <v>4</v>
      </c>
      <c r="F454" s="5">
        <f>decoded[[#This Row],[FRT_DEC]]-B453</f>
        <v>26</v>
      </c>
      <c r="G4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INFO]]))),G453)</f>
        <v>285</v>
      </c>
    </row>
    <row r="455" spans="1:7" x14ac:dyDescent="0.25">
      <c r="A455" s="4" t="s">
        <v>740</v>
      </c>
      <c r="B455" s="5">
        <v>2050575682</v>
      </c>
      <c r="C455" s="4" t="s">
        <v>6333</v>
      </c>
      <c r="D455" s="4" t="s">
        <v>8</v>
      </c>
      <c r="E455" s="6" t="s">
        <v>5960</v>
      </c>
      <c r="F455" s="5">
        <f>decoded[[#This Row],[FRT_DEC]]-B454</f>
        <v>5</v>
      </c>
      <c r="G4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INFO]]))),G454)</f>
        <v>285</v>
      </c>
    </row>
    <row r="456" spans="1:7" x14ac:dyDescent="0.25">
      <c r="A456" s="4" t="s">
        <v>741</v>
      </c>
      <c r="B456" s="5">
        <v>2050575934</v>
      </c>
      <c r="C456" s="4" t="s">
        <v>6334</v>
      </c>
      <c r="D456" s="4" t="s">
        <v>12</v>
      </c>
      <c r="E456" s="6" t="s">
        <v>4</v>
      </c>
      <c r="F456" s="5">
        <f>decoded[[#This Row],[FRT_DEC]]-B455</f>
        <v>252</v>
      </c>
      <c r="G4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INFO]]))),G455)</f>
        <v>285</v>
      </c>
    </row>
    <row r="457" spans="1:7" x14ac:dyDescent="0.25">
      <c r="A457" s="4" t="s">
        <v>742</v>
      </c>
      <c r="B457" s="5">
        <v>2050575940</v>
      </c>
      <c r="C457" s="4" t="s">
        <v>6335</v>
      </c>
      <c r="D457" s="4" t="s">
        <v>8</v>
      </c>
      <c r="E457" s="6" t="s">
        <v>5963</v>
      </c>
      <c r="F457" s="5">
        <f>decoded[[#This Row],[FRT_DEC]]-B456</f>
        <v>6</v>
      </c>
      <c r="G4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INFO]]))),G456)</f>
        <v>285</v>
      </c>
    </row>
    <row r="458" spans="1:7" x14ac:dyDescent="0.25">
      <c r="A458" s="4" t="s">
        <v>336</v>
      </c>
      <c r="B458" s="5">
        <v>2050576322</v>
      </c>
      <c r="C458" s="4" t="s">
        <v>6336</v>
      </c>
      <c r="D458" s="4" t="s">
        <v>13</v>
      </c>
      <c r="E458" s="6" t="s">
        <v>5</v>
      </c>
      <c r="F458" s="5">
        <f>decoded[[#This Row],[FRT_DEC]]-B457</f>
        <v>382</v>
      </c>
      <c r="G4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INFO]]))),G457)</f>
        <v>285</v>
      </c>
    </row>
    <row r="459" spans="1:7" x14ac:dyDescent="0.25">
      <c r="A459" s="4" t="s">
        <v>337</v>
      </c>
      <c r="B459" s="5">
        <v>2050576326</v>
      </c>
      <c r="C459" s="4" t="s">
        <v>6337</v>
      </c>
      <c r="D459" s="4" t="s">
        <v>11</v>
      </c>
      <c r="E459" s="6" t="s">
        <v>4660</v>
      </c>
      <c r="F459" s="5">
        <f>decoded[[#This Row],[FRT_DEC]]-B458</f>
        <v>4</v>
      </c>
      <c r="G4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INFO]]))),G458)</f>
        <v>285</v>
      </c>
    </row>
    <row r="460" spans="1:7" x14ac:dyDescent="0.25">
      <c r="A460" s="4" t="s">
        <v>338</v>
      </c>
      <c r="B460" s="5">
        <v>2050576417</v>
      </c>
      <c r="C460" s="4" t="s">
        <v>6338</v>
      </c>
      <c r="D460" s="4" t="s">
        <v>12</v>
      </c>
      <c r="E460" s="6" t="s">
        <v>4</v>
      </c>
      <c r="F460" s="5">
        <f>decoded[[#This Row],[FRT_DEC]]-B459</f>
        <v>91</v>
      </c>
      <c r="G4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INFO]]))),G459)</f>
        <v>285</v>
      </c>
    </row>
    <row r="461" spans="1:7" x14ac:dyDescent="0.25">
      <c r="A461" s="4" t="s">
        <v>339</v>
      </c>
      <c r="B461" s="5">
        <v>2050576421</v>
      </c>
      <c r="C461" s="4" t="s">
        <v>6339</v>
      </c>
      <c r="D461" s="4" t="s">
        <v>14</v>
      </c>
      <c r="E461" s="6" t="s">
        <v>6</v>
      </c>
      <c r="F461" s="5">
        <f>decoded[[#This Row],[FRT_DEC]]-B460</f>
        <v>4</v>
      </c>
      <c r="G4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INFO]]))),G460)</f>
        <v>285</v>
      </c>
    </row>
    <row r="462" spans="1:7" x14ac:dyDescent="0.25">
      <c r="A462" s="4" t="s">
        <v>340</v>
      </c>
      <c r="B462" s="5">
        <v>2050576432</v>
      </c>
      <c r="C462" s="4" t="s">
        <v>6340</v>
      </c>
      <c r="D462" s="4" t="s">
        <v>14</v>
      </c>
      <c r="E462" s="6" t="s">
        <v>72</v>
      </c>
      <c r="F462" s="5">
        <f>decoded[[#This Row],[FRT_DEC]]-B461</f>
        <v>11</v>
      </c>
      <c r="G4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INFO]]))),G461)</f>
        <v>285</v>
      </c>
    </row>
    <row r="463" spans="1:7" x14ac:dyDescent="0.25">
      <c r="A463" s="4" t="s">
        <v>342</v>
      </c>
      <c r="B463" s="5">
        <v>2050576461</v>
      </c>
      <c r="C463" s="4" t="s">
        <v>6341</v>
      </c>
      <c r="D463" s="4" t="s">
        <v>74</v>
      </c>
      <c r="E463" s="6" t="s">
        <v>4650</v>
      </c>
      <c r="F463" s="5">
        <f>decoded[[#This Row],[FRT_DEC]]-B462</f>
        <v>29</v>
      </c>
      <c r="G4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INFO]]))),G462)</f>
        <v>285</v>
      </c>
    </row>
    <row r="464" spans="1:7" x14ac:dyDescent="0.25">
      <c r="A464" s="4" t="s">
        <v>343</v>
      </c>
      <c r="B464" s="5">
        <v>2050576466</v>
      </c>
      <c r="C464" s="4" t="s">
        <v>6342</v>
      </c>
      <c r="D464" s="4" t="s">
        <v>4651</v>
      </c>
      <c r="E464" s="6" t="s">
        <v>4653</v>
      </c>
      <c r="F464" s="5">
        <f>decoded[[#This Row],[FRT_DEC]]-B463</f>
        <v>5</v>
      </c>
      <c r="G4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INFO]]))),G463)</f>
        <v>285</v>
      </c>
    </row>
    <row r="465" spans="1:7" x14ac:dyDescent="0.25">
      <c r="A465" s="4" t="s">
        <v>344</v>
      </c>
      <c r="B465" s="5">
        <v>2050576470</v>
      </c>
      <c r="C465" s="4" t="s">
        <v>6343</v>
      </c>
      <c r="D465" s="4" t="s">
        <v>8</v>
      </c>
      <c r="E465" s="6" t="s">
        <v>6344</v>
      </c>
      <c r="F465" s="5">
        <f>decoded[[#This Row],[FRT_DEC]]-B464</f>
        <v>4</v>
      </c>
      <c r="G4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INFO]]))),G464)</f>
        <v>285</v>
      </c>
    </row>
    <row r="466" spans="1:7" x14ac:dyDescent="0.25">
      <c r="A466" s="4" t="s">
        <v>345</v>
      </c>
      <c r="B466" s="5">
        <v>2050576808</v>
      </c>
      <c r="C466" s="4" t="s">
        <v>6345</v>
      </c>
      <c r="D466" s="4" t="s">
        <v>55</v>
      </c>
      <c r="E466" s="6" t="s">
        <v>56</v>
      </c>
      <c r="F466" s="5">
        <f>decoded[[#This Row],[FRT_DEC]]-B465</f>
        <v>338</v>
      </c>
      <c r="G4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INFO]]))),G465)</f>
        <v>285</v>
      </c>
    </row>
    <row r="467" spans="1:7" x14ac:dyDescent="0.25">
      <c r="A467" s="4" t="s">
        <v>346</v>
      </c>
      <c r="B467" s="5">
        <v>2050576833</v>
      </c>
      <c r="C467" s="4" t="s">
        <v>6346</v>
      </c>
      <c r="D467" s="4" t="s">
        <v>275</v>
      </c>
      <c r="E467" s="6" t="s">
        <v>6347</v>
      </c>
      <c r="F467" s="5">
        <f>decoded[[#This Row],[FRT_DEC]]-B466</f>
        <v>25</v>
      </c>
      <c r="G4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INFO]]))),G466)</f>
        <v>285</v>
      </c>
    </row>
    <row r="468" spans="1:7" x14ac:dyDescent="0.25">
      <c r="A468" s="4" t="s">
        <v>347</v>
      </c>
      <c r="B468" s="5">
        <v>2050576837</v>
      </c>
      <c r="C468" s="4" t="s">
        <v>6348</v>
      </c>
      <c r="D468" s="4" t="s">
        <v>277</v>
      </c>
      <c r="E468" s="6" t="s">
        <v>6349</v>
      </c>
      <c r="F468" s="5">
        <f>decoded[[#This Row],[FRT_DEC]]-B467</f>
        <v>4</v>
      </c>
      <c r="G4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INFO]]))),G467)</f>
        <v>285</v>
      </c>
    </row>
    <row r="469" spans="1:7" ht="30" x14ac:dyDescent="0.25">
      <c r="A469" s="4" t="s">
        <v>348</v>
      </c>
      <c r="B469" s="5">
        <v>2050576841</v>
      </c>
      <c r="C469" s="4" t="s">
        <v>6350</v>
      </c>
      <c r="D469" s="4" t="s">
        <v>271</v>
      </c>
      <c r="E469" s="6" t="s">
        <v>5723</v>
      </c>
      <c r="F469" s="5">
        <f>decoded[[#This Row],[FRT_DEC]]-B468</f>
        <v>4</v>
      </c>
      <c r="G4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INFO]]))),G468)</f>
        <v>285</v>
      </c>
    </row>
    <row r="470" spans="1:7" x14ac:dyDescent="0.25">
      <c r="A470" s="4" t="s">
        <v>349</v>
      </c>
      <c r="B470" s="5">
        <v>2050576847</v>
      </c>
      <c r="C470" s="4" t="s">
        <v>6351</v>
      </c>
      <c r="D470" s="4" t="s">
        <v>273</v>
      </c>
      <c r="E470" s="6" t="s">
        <v>289</v>
      </c>
      <c r="F470" s="5">
        <f>decoded[[#This Row],[FRT_DEC]]-B469</f>
        <v>6</v>
      </c>
      <c r="G4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INFO]]))),G469)</f>
        <v>285</v>
      </c>
    </row>
    <row r="471" spans="1:7" x14ac:dyDescent="0.25">
      <c r="A471" s="4" t="s">
        <v>350</v>
      </c>
      <c r="B471" s="5">
        <v>2050576864</v>
      </c>
      <c r="C471" s="4" t="s">
        <v>6352</v>
      </c>
      <c r="D471" s="4" t="s">
        <v>11</v>
      </c>
      <c r="E471" s="6" t="s">
        <v>4682</v>
      </c>
      <c r="F471" s="5">
        <f>decoded[[#This Row],[FRT_DEC]]-B470</f>
        <v>17</v>
      </c>
      <c r="G4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INFO]]))),G470)</f>
        <v>285</v>
      </c>
    </row>
    <row r="472" spans="1:7" x14ac:dyDescent="0.25">
      <c r="A472" s="4" t="s">
        <v>351</v>
      </c>
      <c r="B472" s="5">
        <v>2050576886</v>
      </c>
      <c r="C472" s="4" t="s">
        <v>6353</v>
      </c>
      <c r="D472" s="4" t="s">
        <v>52</v>
      </c>
      <c r="E472" s="6" t="s">
        <v>57</v>
      </c>
      <c r="F472" s="5">
        <f>decoded[[#This Row],[FRT_DEC]]-B471</f>
        <v>22</v>
      </c>
      <c r="G4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INFO]]))),G471)</f>
        <v>285</v>
      </c>
    </row>
    <row r="473" spans="1:7" x14ac:dyDescent="0.25">
      <c r="A473" s="4" t="s">
        <v>352</v>
      </c>
      <c r="B473" s="5">
        <v>2050576896</v>
      </c>
      <c r="C473" s="4" t="s">
        <v>6354</v>
      </c>
      <c r="D473" s="4" t="s">
        <v>1144</v>
      </c>
      <c r="E473" s="6" t="s">
        <v>6057</v>
      </c>
      <c r="F473" s="5">
        <f>decoded[[#This Row],[FRT_DEC]]-B472</f>
        <v>10</v>
      </c>
      <c r="G4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INFO]]))),G472)</f>
        <v>285</v>
      </c>
    </row>
    <row r="474" spans="1:7" x14ac:dyDescent="0.25">
      <c r="A474" s="4" t="s">
        <v>353</v>
      </c>
      <c r="B474" s="5">
        <v>2050576902</v>
      </c>
      <c r="C474" s="4" t="s">
        <v>6355</v>
      </c>
      <c r="D474" s="4" t="s">
        <v>1144</v>
      </c>
      <c r="E474" s="6" t="s">
        <v>6059</v>
      </c>
      <c r="F474" s="5">
        <f>decoded[[#This Row],[FRT_DEC]]-B473</f>
        <v>6</v>
      </c>
      <c r="G4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INFO]]))),G473)</f>
        <v>285</v>
      </c>
    </row>
    <row r="475" spans="1:7" x14ac:dyDescent="0.25">
      <c r="A475" s="4" t="s">
        <v>354</v>
      </c>
      <c r="B475" s="5">
        <v>2050576932</v>
      </c>
      <c r="C475" s="4" t="s">
        <v>6356</v>
      </c>
      <c r="D475" s="4" t="s">
        <v>98</v>
      </c>
      <c r="E475" s="6" t="s">
        <v>5713</v>
      </c>
      <c r="F475" s="5">
        <f>decoded[[#This Row],[FRT_DEC]]-B474</f>
        <v>30</v>
      </c>
      <c r="G4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INFO]]))),G474)</f>
        <v>285</v>
      </c>
    </row>
    <row r="476" spans="1:7" x14ac:dyDescent="0.25">
      <c r="A476" s="4" t="s">
        <v>355</v>
      </c>
      <c r="B476" s="5">
        <v>2050576958</v>
      </c>
      <c r="C476" s="4" t="s">
        <v>6357</v>
      </c>
      <c r="D476" s="4" t="s">
        <v>4652</v>
      </c>
      <c r="E476" s="6" t="s">
        <v>4681</v>
      </c>
      <c r="F476" s="5">
        <f>decoded[[#This Row],[FRT_DEC]]-B475</f>
        <v>26</v>
      </c>
      <c r="G4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INFO]]))),G475)</f>
        <v>285</v>
      </c>
    </row>
    <row r="477" spans="1:7" x14ac:dyDescent="0.25">
      <c r="A477" s="4" t="s">
        <v>356</v>
      </c>
      <c r="B477" s="5">
        <v>2050576967</v>
      </c>
      <c r="C477" s="4" t="s">
        <v>6358</v>
      </c>
      <c r="D477" s="4" t="s">
        <v>275</v>
      </c>
      <c r="E477" s="6" t="s">
        <v>6359</v>
      </c>
      <c r="F477" s="5">
        <f>decoded[[#This Row],[FRT_DEC]]-B476</f>
        <v>9</v>
      </c>
      <c r="G4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INFO]]))),G476)</f>
        <v>285</v>
      </c>
    </row>
    <row r="478" spans="1:7" x14ac:dyDescent="0.25">
      <c r="A478" s="4" t="s">
        <v>357</v>
      </c>
      <c r="B478" s="5">
        <v>2050577762</v>
      </c>
      <c r="C478" s="4" t="s">
        <v>6360</v>
      </c>
      <c r="D478" s="4" t="s">
        <v>280</v>
      </c>
      <c r="E478" s="6" t="s">
        <v>281</v>
      </c>
      <c r="F478" s="5">
        <f>decoded[[#This Row],[FRT_DEC]]-B477</f>
        <v>795</v>
      </c>
      <c r="G4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INFO]]))),G477)</f>
        <v>285</v>
      </c>
    </row>
    <row r="479" spans="1:7" x14ac:dyDescent="0.25">
      <c r="A479" s="4" t="s">
        <v>358</v>
      </c>
      <c r="B479" s="5">
        <v>2050577804</v>
      </c>
      <c r="C479" s="4" t="s">
        <v>6361</v>
      </c>
      <c r="D479" s="4" t="s">
        <v>12</v>
      </c>
      <c r="E479" s="6" t="s">
        <v>4</v>
      </c>
      <c r="F479" s="5">
        <f>decoded[[#This Row],[FRT_DEC]]-B478</f>
        <v>42</v>
      </c>
      <c r="G4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INFO]]))),G478)</f>
        <v>285</v>
      </c>
    </row>
    <row r="480" spans="1:7" x14ac:dyDescent="0.25">
      <c r="A480" s="4" t="s">
        <v>359</v>
      </c>
      <c r="B480" s="5">
        <v>2050577810</v>
      </c>
      <c r="C480" s="4" t="s">
        <v>6362</v>
      </c>
      <c r="D480" s="4" t="s">
        <v>8</v>
      </c>
      <c r="E480" s="6" t="s">
        <v>5856</v>
      </c>
      <c r="F480" s="5">
        <f>decoded[[#This Row],[FRT_DEC]]-B479</f>
        <v>6</v>
      </c>
      <c r="G4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INFO]]))),G479)</f>
        <v>285</v>
      </c>
    </row>
    <row r="481" spans="1:7" x14ac:dyDescent="0.25">
      <c r="A481" s="4" t="s">
        <v>360</v>
      </c>
      <c r="B481" s="5">
        <v>2050586125</v>
      </c>
      <c r="C481" s="4" t="s">
        <v>6363</v>
      </c>
      <c r="D481" s="4" t="s">
        <v>15</v>
      </c>
      <c r="E481" s="6" t="s">
        <v>6364</v>
      </c>
      <c r="F481" s="5">
        <f>decoded[[#This Row],[FRT_DEC]]-B480</f>
        <v>8315</v>
      </c>
      <c r="G4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INFO]]))),G480)</f>
        <v>285</v>
      </c>
    </row>
    <row r="482" spans="1:7" x14ac:dyDescent="0.25">
      <c r="A482" s="4" t="s">
        <v>361</v>
      </c>
      <c r="B482" s="5">
        <v>2050586128</v>
      </c>
      <c r="C482" s="4" t="s">
        <v>6365</v>
      </c>
      <c r="D482" s="4" t="s">
        <v>15</v>
      </c>
      <c r="E482" s="6" t="s">
        <v>5995</v>
      </c>
      <c r="F482" s="5">
        <f>decoded[[#This Row],[FRT_DEC]]-B481</f>
        <v>3</v>
      </c>
      <c r="G4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INFO]]))),G481)</f>
        <v>285</v>
      </c>
    </row>
    <row r="483" spans="1:7" x14ac:dyDescent="0.25">
      <c r="A483" s="4" t="s">
        <v>362</v>
      </c>
      <c r="B483" s="5">
        <v>2050586209</v>
      </c>
      <c r="C483" s="4" t="s">
        <v>6366</v>
      </c>
      <c r="D483" s="4" t="s">
        <v>275</v>
      </c>
      <c r="E483" s="6" t="s">
        <v>6367</v>
      </c>
      <c r="F483" s="5">
        <f>decoded[[#This Row],[FRT_DEC]]-B482</f>
        <v>81</v>
      </c>
      <c r="G4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INFO]]))),G482)</f>
        <v>285</v>
      </c>
    </row>
    <row r="484" spans="1:7" ht="30" x14ac:dyDescent="0.25">
      <c r="A484" s="4" t="s">
        <v>363</v>
      </c>
      <c r="B484" s="5">
        <v>2050586215</v>
      </c>
      <c r="C484" s="4" t="s">
        <v>6368</v>
      </c>
      <c r="D484" s="4" t="s">
        <v>271</v>
      </c>
      <c r="E484" s="6" t="s">
        <v>5723</v>
      </c>
      <c r="F484" s="5">
        <f>decoded[[#This Row],[FRT_DEC]]-B483</f>
        <v>6</v>
      </c>
      <c r="G4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INFO]]))),G483)</f>
        <v>285</v>
      </c>
    </row>
    <row r="485" spans="1:7" x14ac:dyDescent="0.25">
      <c r="A485" s="4" t="s">
        <v>364</v>
      </c>
      <c r="B485" s="5">
        <v>2050586218</v>
      </c>
      <c r="C485" s="4" t="s">
        <v>6369</v>
      </c>
      <c r="D485" s="4" t="s">
        <v>273</v>
      </c>
      <c r="E485" s="6" t="s">
        <v>289</v>
      </c>
      <c r="F485" s="5">
        <f>decoded[[#This Row],[FRT_DEC]]-B484</f>
        <v>3</v>
      </c>
      <c r="G4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INFO]]))),G484)</f>
        <v>285</v>
      </c>
    </row>
    <row r="486" spans="1:7" x14ac:dyDescent="0.25">
      <c r="A486" s="4" t="s">
        <v>365</v>
      </c>
      <c r="B486" s="5">
        <v>2050586227</v>
      </c>
      <c r="C486" s="4" t="s">
        <v>6370</v>
      </c>
      <c r="D486" s="4" t="s">
        <v>1144</v>
      </c>
      <c r="E486" s="6" t="s">
        <v>6001</v>
      </c>
      <c r="F486" s="5">
        <f>decoded[[#This Row],[FRT_DEC]]-B485</f>
        <v>9</v>
      </c>
      <c r="G4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INFO]]))),G485)</f>
        <v>285</v>
      </c>
    </row>
    <row r="487" spans="1:7" x14ac:dyDescent="0.25">
      <c r="A487" s="4" t="s">
        <v>366</v>
      </c>
      <c r="B487" s="5">
        <v>2050586233</v>
      </c>
      <c r="C487" s="4" t="s">
        <v>6371</v>
      </c>
      <c r="D487" s="4" t="s">
        <v>98</v>
      </c>
      <c r="E487" s="6" t="s">
        <v>6003</v>
      </c>
      <c r="F487" s="5">
        <f>decoded[[#This Row],[FRT_DEC]]-B486</f>
        <v>6</v>
      </c>
      <c r="G4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INFO]]))),G486)</f>
        <v>285</v>
      </c>
    </row>
    <row r="488" spans="1:7" x14ac:dyDescent="0.25">
      <c r="A488" s="4" t="s">
        <v>368</v>
      </c>
      <c r="B488" s="5">
        <v>2050586238</v>
      </c>
      <c r="C488" s="4" t="s">
        <v>6372</v>
      </c>
      <c r="D488" s="4" t="s">
        <v>98</v>
      </c>
      <c r="E488" s="6" t="s">
        <v>6005</v>
      </c>
      <c r="F488" s="5">
        <f>decoded[[#This Row],[FRT_DEC]]-B487</f>
        <v>5</v>
      </c>
      <c r="G4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INFO]]))),G487)</f>
        <v>285</v>
      </c>
    </row>
    <row r="489" spans="1:7" x14ac:dyDescent="0.25">
      <c r="A489" s="4" t="s">
        <v>370</v>
      </c>
      <c r="B489" s="5">
        <v>2050586250</v>
      </c>
      <c r="C489" s="4" t="s">
        <v>6373</v>
      </c>
      <c r="D489" s="4" t="s">
        <v>277</v>
      </c>
      <c r="E489" s="6" t="s">
        <v>6374</v>
      </c>
      <c r="F489" s="5">
        <f>decoded[[#This Row],[FRT_DEC]]-B488</f>
        <v>12</v>
      </c>
      <c r="G4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INFO]]))),G488)</f>
        <v>285</v>
      </c>
    </row>
    <row r="490" spans="1:7" x14ac:dyDescent="0.25">
      <c r="A490" s="4" t="s">
        <v>371</v>
      </c>
      <c r="B490" s="5">
        <v>2050586565</v>
      </c>
      <c r="C490" s="4" t="s">
        <v>6375</v>
      </c>
      <c r="D490" s="4" t="s">
        <v>1144</v>
      </c>
      <c r="E490" s="6" t="s">
        <v>6009</v>
      </c>
      <c r="F490" s="5">
        <f>decoded[[#This Row],[FRT_DEC]]-B489</f>
        <v>315</v>
      </c>
      <c r="G4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INFO]]))),G489)</f>
        <v>285</v>
      </c>
    </row>
    <row r="491" spans="1:7" x14ac:dyDescent="0.25">
      <c r="A491" s="4" t="s">
        <v>372</v>
      </c>
      <c r="B491" s="5">
        <v>2050586574</v>
      </c>
      <c r="C491" s="4" t="s">
        <v>6376</v>
      </c>
      <c r="D491" s="4" t="s">
        <v>98</v>
      </c>
      <c r="E491" s="6" t="s">
        <v>6011</v>
      </c>
      <c r="F491" s="5">
        <f>decoded[[#This Row],[FRT_DEC]]-B490</f>
        <v>9</v>
      </c>
      <c r="G4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INFO]]))),G490)</f>
        <v>285</v>
      </c>
    </row>
    <row r="492" spans="1:7" x14ac:dyDescent="0.25">
      <c r="A492" s="4" t="s">
        <v>373</v>
      </c>
      <c r="B492" s="5">
        <v>2050586587</v>
      </c>
      <c r="C492" s="4" t="s">
        <v>6377</v>
      </c>
      <c r="D492" s="4" t="s">
        <v>275</v>
      </c>
      <c r="E492" s="6" t="s">
        <v>1102</v>
      </c>
      <c r="F492" s="5">
        <f>decoded[[#This Row],[FRT_DEC]]-B491</f>
        <v>13</v>
      </c>
      <c r="G4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INFO]]))),G491)</f>
        <v>285</v>
      </c>
    </row>
    <row r="493" spans="1:7" x14ac:dyDescent="0.25">
      <c r="A493" s="4" t="s">
        <v>374</v>
      </c>
      <c r="B493" s="5">
        <v>2050586603</v>
      </c>
      <c r="C493" s="4" t="s">
        <v>6378</v>
      </c>
      <c r="D493" s="4" t="s">
        <v>295</v>
      </c>
      <c r="E493" s="6" t="s">
        <v>296</v>
      </c>
      <c r="F493" s="5">
        <f>decoded[[#This Row],[FRT_DEC]]-B492</f>
        <v>16</v>
      </c>
      <c r="G4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INFO]]))),G492)</f>
        <v>285</v>
      </c>
    </row>
    <row r="494" spans="1:7" x14ac:dyDescent="0.25">
      <c r="A494" s="4" t="s">
        <v>375</v>
      </c>
      <c r="B494" s="5">
        <v>2050588120</v>
      </c>
      <c r="C494" s="4" t="s">
        <v>6379</v>
      </c>
      <c r="D494" s="4" t="s">
        <v>110</v>
      </c>
      <c r="E494" s="6" t="s">
        <v>2723</v>
      </c>
      <c r="F494" s="5">
        <f>decoded[[#This Row],[FRT_DEC]]-B493</f>
        <v>1517</v>
      </c>
      <c r="G4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INFO]]))),G493)</f>
        <v>285</v>
      </c>
    </row>
    <row r="495" spans="1:7" x14ac:dyDescent="0.25">
      <c r="A495" s="4" t="s">
        <v>376</v>
      </c>
      <c r="B495" s="5">
        <v>2050588137</v>
      </c>
      <c r="C495" s="4" t="s">
        <v>6380</v>
      </c>
      <c r="D495" s="4" t="s">
        <v>1144</v>
      </c>
      <c r="E495" s="6" t="s">
        <v>6017</v>
      </c>
      <c r="F495" s="5">
        <f>decoded[[#This Row],[FRT_DEC]]-B494</f>
        <v>17</v>
      </c>
      <c r="G4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INFO]]))),G494)</f>
        <v>285</v>
      </c>
    </row>
    <row r="496" spans="1:7" x14ac:dyDescent="0.25">
      <c r="A496" s="4" t="s">
        <v>788</v>
      </c>
      <c r="B496" s="5">
        <v>2050588143</v>
      </c>
      <c r="C496" s="4" t="s">
        <v>6381</v>
      </c>
      <c r="D496" s="4" t="s">
        <v>98</v>
      </c>
      <c r="E496" s="6" t="s">
        <v>6019</v>
      </c>
      <c r="F496" s="5">
        <f>decoded[[#This Row],[FRT_DEC]]-B495</f>
        <v>6</v>
      </c>
      <c r="G4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INFO]]))),G495)</f>
        <v>285</v>
      </c>
    </row>
    <row r="497" spans="1:7" x14ac:dyDescent="0.25">
      <c r="A497" s="4" t="s">
        <v>378</v>
      </c>
      <c r="B497" s="5">
        <v>2050588212</v>
      </c>
      <c r="C497" s="4" t="s">
        <v>6382</v>
      </c>
      <c r="D497" s="4" t="s">
        <v>111</v>
      </c>
      <c r="E497" s="6" t="s">
        <v>297</v>
      </c>
      <c r="F497" s="5">
        <f>decoded[[#This Row],[FRT_DEC]]-B496</f>
        <v>69</v>
      </c>
      <c r="G4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INFO]]))),G496)</f>
        <v>285</v>
      </c>
    </row>
    <row r="498" spans="1:7" x14ac:dyDescent="0.25">
      <c r="A498" s="4" t="s">
        <v>380</v>
      </c>
      <c r="B498" s="5">
        <v>2050588229</v>
      </c>
      <c r="C498" s="4" t="s">
        <v>6383</v>
      </c>
      <c r="D498" s="4" t="s">
        <v>1144</v>
      </c>
      <c r="E498" s="6" t="s">
        <v>6022</v>
      </c>
      <c r="F498" s="5">
        <f>decoded[[#This Row],[FRT_DEC]]-B497</f>
        <v>17</v>
      </c>
      <c r="G4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INFO]]))),G497)</f>
        <v>285</v>
      </c>
    </row>
    <row r="499" spans="1:7" x14ac:dyDescent="0.25">
      <c r="A499" s="4" t="s">
        <v>381</v>
      </c>
      <c r="B499" s="5">
        <v>2050588235</v>
      </c>
      <c r="C499" s="4" t="s">
        <v>6384</v>
      </c>
      <c r="D499" s="4" t="s">
        <v>98</v>
      </c>
      <c r="E499" s="6" t="s">
        <v>6024</v>
      </c>
      <c r="F499" s="5">
        <f>decoded[[#This Row],[FRT_DEC]]-B498</f>
        <v>6</v>
      </c>
      <c r="G4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INFO]]))),G498)</f>
        <v>285</v>
      </c>
    </row>
    <row r="500" spans="1:7" x14ac:dyDescent="0.25">
      <c r="A500" s="4" t="s">
        <v>382</v>
      </c>
      <c r="B500" s="5">
        <v>2050588868</v>
      </c>
      <c r="C500" s="4" t="s">
        <v>6385</v>
      </c>
      <c r="D500" s="4" t="s">
        <v>113</v>
      </c>
      <c r="E500" s="6" t="s">
        <v>114</v>
      </c>
      <c r="F500" s="5">
        <f>decoded[[#This Row],[FRT_DEC]]-B499</f>
        <v>633</v>
      </c>
      <c r="G5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INFO]]))),G499)</f>
        <v>285</v>
      </c>
    </row>
    <row r="501" spans="1:7" x14ac:dyDescent="0.25">
      <c r="A501" s="4" t="s">
        <v>383</v>
      </c>
      <c r="B501" s="5">
        <v>2050588884</v>
      </c>
      <c r="C501" s="4" t="s">
        <v>6386</v>
      </c>
      <c r="D501" s="4" t="s">
        <v>1144</v>
      </c>
      <c r="E501" s="6" t="s">
        <v>6027</v>
      </c>
      <c r="F501" s="5">
        <f>decoded[[#This Row],[FRT_DEC]]-B500</f>
        <v>16</v>
      </c>
      <c r="G5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INFO]]))),G500)</f>
        <v>285</v>
      </c>
    </row>
    <row r="502" spans="1:7" x14ac:dyDescent="0.25">
      <c r="A502" s="4" t="s">
        <v>384</v>
      </c>
      <c r="B502" s="5">
        <v>2050588889</v>
      </c>
      <c r="C502" s="4" t="s">
        <v>6387</v>
      </c>
      <c r="D502" s="4" t="s">
        <v>98</v>
      </c>
      <c r="E502" s="6" t="s">
        <v>6029</v>
      </c>
      <c r="F502" s="5">
        <f>decoded[[#This Row],[FRT_DEC]]-B501</f>
        <v>5</v>
      </c>
      <c r="G5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INFO]]))),G501)</f>
        <v>285</v>
      </c>
    </row>
    <row r="503" spans="1:7" x14ac:dyDescent="0.25">
      <c r="A503" s="4" t="s">
        <v>385</v>
      </c>
      <c r="B503" s="5">
        <v>2050588894</v>
      </c>
      <c r="C503" s="4" t="s">
        <v>6388</v>
      </c>
      <c r="D503" s="4" t="s">
        <v>298</v>
      </c>
      <c r="E503" s="6" t="s">
        <v>6389</v>
      </c>
      <c r="F503" s="5">
        <f>decoded[[#This Row],[FRT_DEC]]-B502</f>
        <v>5</v>
      </c>
      <c r="G5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INFO]]))),G502)</f>
        <v>285</v>
      </c>
    </row>
    <row r="504" spans="1:7" x14ac:dyDescent="0.25">
      <c r="A504" s="4" t="s">
        <v>386</v>
      </c>
      <c r="B504" s="5">
        <v>2050588899</v>
      </c>
      <c r="C504" s="4" t="s">
        <v>6390</v>
      </c>
      <c r="D504" s="4" t="s">
        <v>11</v>
      </c>
      <c r="E504" s="6" t="s">
        <v>4684</v>
      </c>
      <c r="F504" s="5">
        <f>decoded[[#This Row],[FRT_DEC]]-B503</f>
        <v>5</v>
      </c>
      <c r="G5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INFO]]))),G503)</f>
        <v>285</v>
      </c>
    </row>
    <row r="505" spans="1:7" x14ac:dyDescent="0.25">
      <c r="A505" s="4" t="s">
        <v>387</v>
      </c>
      <c r="B505" s="5">
        <v>2050588912</v>
      </c>
      <c r="C505" s="4" t="s">
        <v>6391</v>
      </c>
      <c r="D505" s="4" t="s">
        <v>52</v>
      </c>
      <c r="E505" s="6" t="s">
        <v>367</v>
      </c>
      <c r="F505" s="5">
        <f>decoded[[#This Row],[FRT_DEC]]-B504</f>
        <v>13</v>
      </c>
      <c r="G5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INFO]]))),G504)</f>
        <v>285</v>
      </c>
    </row>
    <row r="506" spans="1:7" x14ac:dyDescent="0.25">
      <c r="A506" s="4" t="s">
        <v>388</v>
      </c>
      <c r="B506" s="5">
        <v>2050588915</v>
      </c>
      <c r="C506" s="4" t="s">
        <v>6392</v>
      </c>
      <c r="D506" s="4" t="s">
        <v>369</v>
      </c>
      <c r="E506" s="6" t="s">
        <v>6325</v>
      </c>
      <c r="F506" s="5">
        <f>decoded[[#This Row],[FRT_DEC]]-B505</f>
        <v>3</v>
      </c>
      <c r="G5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INFO]]))),G505)</f>
        <v>285</v>
      </c>
    </row>
    <row r="507" spans="1:7" x14ac:dyDescent="0.25">
      <c r="A507" s="4" t="s">
        <v>789</v>
      </c>
      <c r="B507" s="5">
        <v>2050588920</v>
      </c>
      <c r="C507" s="4" t="s">
        <v>6393</v>
      </c>
      <c r="D507" s="4" t="s">
        <v>8</v>
      </c>
      <c r="E507" s="6" t="s">
        <v>4685</v>
      </c>
      <c r="F507" s="5">
        <f>decoded[[#This Row],[FRT_DEC]]-B506</f>
        <v>5</v>
      </c>
      <c r="G5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INFO]]))),G506)</f>
        <v>285</v>
      </c>
    </row>
    <row r="508" spans="1:7" x14ac:dyDescent="0.25">
      <c r="A508" s="4" t="s">
        <v>790</v>
      </c>
      <c r="B508" s="5">
        <v>2050588925</v>
      </c>
      <c r="C508" s="4" t="s">
        <v>6394</v>
      </c>
      <c r="D508" s="4" t="s">
        <v>11</v>
      </c>
      <c r="E508" s="6" t="s">
        <v>4665</v>
      </c>
      <c r="F508" s="5">
        <f>decoded[[#This Row],[FRT_DEC]]-B507</f>
        <v>5</v>
      </c>
      <c r="G5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INFO]]))),G507)</f>
        <v>285</v>
      </c>
    </row>
    <row r="509" spans="1:7" x14ac:dyDescent="0.25">
      <c r="A509" s="4" t="s">
        <v>389</v>
      </c>
      <c r="B509" s="5">
        <v>2050588956</v>
      </c>
      <c r="C509" s="4" t="s">
        <v>6395</v>
      </c>
      <c r="D509" s="4" t="s">
        <v>52</v>
      </c>
      <c r="E509" s="6" t="s">
        <v>4648</v>
      </c>
      <c r="F509" s="5">
        <f>decoded[[#This Row],[FRT_DEC]]-B508</f>
        <v>31</v>
      </c>
      <c r="G5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INFO]]))),G508)</f>
        <v>285</v>
      </c>
    </row>
    <row r="510" spans="1:7" x14ac:dyDescent="0.25">
      <c r="A510" s="4" t="s">
        <v>390</v>
      </c>
      <c r="B510" s="5">
        <v>2050588959</v>
      </c>
      <c r="C510" s="4" t="s">
        <v>6396</v>
      </c>
      <c r="D510" s="4" t="s">
        <v>4649</v>
      </c>
      <c r="E510" s="6" t="s">
        <v>6266</v>
      </c>
      <c r="F510" s="5">
        <f>decoded[[#This Row],[FRT_DEC]]-B509</f>
        <v>3</v>
      </c>
      <c r="G5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INFO]]))),G509)</f>
        <v>285</v>
      </c>
    </row>
    <row r="511" spans="1:7" x14ac:dyDescent="0.25">
      <c r="A511" s="4" t="s">
        <v>791</v>
      </c>
      <c r="B511" s="5">
        <v>2050588985</v>
      </c>
      <c r="C511" s="4" t="s">
        <v>6397</v>
      </c>
      <c r="D511" s="4" t="s">
        <v>12</v>
      </c>
      <c r="E511" s="6" t="s">
        <v>4</v>
      </c>
      <c r="F511" s="5">
        <f>decoded[[#This Row],[FRT_DEC]]-B510</f>
        <v>26</v>
      </c>
      <c r="G5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INFO]]))),G510)</f>
        <v>285</v>
      </c>
    </row>
    <row r="512" spans="1:7" x14ac:dyDescent="0.25">
      <c r="A512" s="4" t="s">
        <v>792</v>
      </c>
      <c r="B512" s="5">
        <v>2050588993</v>
      </c>
      <c r="C512" s="4" t="s">
        <v>6398</v>
      </c>
      <c r="D512" s="4" t="s">
        <v>8</v>
      </c>
      <c r="E512" s="6" t="s">
        <v>5963</v>
      </c>
      <c r="F512" s="5">
        <f>decoded[[#This Row],[FRT_DEC]]-B511</f>
        <v>8</v>
      </c>
      <c r="G5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INFO]]))),G511)</f>
        <v>285</v>
      </c>
    </row>
    <row r="513" spans="1:7" x14ac:dyDescent="0.25">
      <c r="A513" s="4" t="s">
        <v>793</v>
      </c>
      <c r="B513" s="5">
        <v>2050589167</v>
      </c>
      <c r="C513" s="4" t="s">
        <v>6399</v>
      </c>
      <c r="D513" s="4" t="s">
        <v>55</v>
      </c>
      <c r="E513" s="6" t="s">
        <v>56</v>
      </c>
      <c r="F513" s="5">
        <f>decoded[[#This Row],[FRT_DEC]]-B512</f>
        <v>174</v>
      </c>
      <c r="G5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INFO]]))),G512)</f>
        <v>285</v>
      </c>
    </row>
    <row r="514" spans="1:7" x14ac:dyDescent="0.25">
      <c r="A514" s="4" t="s">
        <v>794</v>
      </c>
      <c r="B514" s="5">
        <v>2050589188</v>
      </c>
      <c r="C514" s="4" t="s">
        <v>6400</v>
      </c>
      <c r="D514" s="4" t="s">
        <v>275</v>
      </c>
      <c r="E514" s="6" t="s">
        <v>6401</v>
      </c>
      <c r="F514" s="5">
        <f>decoded[[#This Row],[FRT_DEC]]-B513</f>
        <v>21</v>
      </c>
      <c r="G5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INFO]]))),G513)</f>
        <v>285</v>
      </c>
    </row>
    <row r="515" spans="1:7" x14ac:dyDescent="0.25">
      <c r="A515" s="4" t="s">
        <v>795</v>
      </c>
      <c r="B515" s="5">
        <v>2050589191</v>
      </c>
      <c r="C515" s="4" t="s">
        <v>6402</v>
      </c>
      <c r="D515" s="4" t="s">
        <v>277</v>
      </c>
      <c r="E515" s="6" t="s">
        <v>6403</v>
      </c>
      <c r="F515" s="5">
        <f>decoded[[#This Row],[FRT_DEC]]-B514</f>
        <v>3</v>
      </c>
      <c r="G5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INFO]]))),G514)</f>
        <v>285</v>
      </c>
    </row>
    <row r="516" spans="1:7" ht="30" x14ac:dyDescent="0.25">
      <c r="A516" s="4" t="s">
        <v>796</v>
      </c>
      <c r="B516" s="5">
        <v>2050589195</v>
      </c>
      <c r="C516" s="4" t="s">
        <v>6404</v>
      </c>
      <c r="D516" s="4" t="s">
        <v>271</v>
      </c>
      <c r="E516" s="6" t="s">
        <v>5724</v>
      </c>
      <c r="F516" s="5">
        <f>decoded[[#This Row],[FRT_DEC]]-B515</f>
        <v>4</v>
      </c>
      <c r="G5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INFO]]))),G515)</f>
        <v>285</v>
      </c>
    </row>
    <row r="517" spans="1:7" x14ac:dyDescent="0.25">
      <c r="A517" s="4" t="s">
        <v>391</v>
      </c>
      <c r="B517" s="5">
        <v>2050589198</v>
      </c>
      <c r="C517" s="4" t="s">
        <v>6405</v>
      </c>
      <c r="D517" s="4" t="s">
        <v>273</v>
      </c>
      <c r="E517" s="6" t="s">
        <v>305</v>
      </c>
      <c r="F517" s="5">
        <f>decoded[[#This Row],[FRT_DEC]]-B516</f>
        <v>3</v>
      </c>
      <c r="G5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INFO]]))),G516)</f>
        <v>285</v>
      </c>
    </row>
    <row r="518" spans="1:7" x14ac:dyDescent="0.25">
      <c r="A518" s="4" t="s">
        <v>392</v>
      </c>
      <c r="B518" s="5">
        <v>2050589207</v>
      </c>
      <c r="C518" s="4" t="s">
        <v>6406</v>
      </c>
      <c r="D518" s="4" t="s">
        <v>11</v>
      </c>
      <c r="E518" s="6" t="s">
        <v>4699</v>
      </c>
      <c r="F518" s="5">
        <f>decoded[[#This Row],[FRT_DEC]]-B517</f>
        <v>9</v>
      </c>
      <c r="G5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INFO]]))),G517)</f>
        <v>285</v>
      </c>
    </row>
    <row r="519" spans="1:7" x14ac:dyDescent="0.25">
      <c r="A519" s="4" t="s">
        <v>393</v>
      </c>
      <c r="B519" s="5">
        <v>2050589237</v>
      </c>
      <c r="C519" s="4" t="s">
        <v>6407</v>
      </c>
      <c r="D519" s="4" t="s">
        <v>52</v>
      </c>
      <c r="E519" s="6" t="s">
        <v>57</v>
      </c>
      <c r="F519" s="5">
        <f>decoded[[#This Row],[FRT_DEC]]-B518</f>
        <v>30</v>
      </c>
      <c r="G5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INFO]]))),G518)</f>
        <v>285</v>
      </c>
    </row>
    <row r="520" spans="1:7" x14ac:dyDescent="0.25">
      <c r="A520" s="4" t="s">
        <v>797</v>
      </c>
      <c r="B520" s="5">
        <v>2050589246</v>
      </c>
      <c r="C520" s="4" t="s">
        <v>6408</v>
      </c>
      <c r="D520" s="4" t="s">
        <v>58</v>
      </c>
      <c r="E520" s="6" t="s">
        <v>377</v>
      </c>
      <c r="F520" s="5">
        <f>decoded[[#This Row],[FRT_DEC]]-B519</f>
        <v>9</v>
      </c>
      <c r="G5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INFO]]))),G519)</f>
        <v>285</v>
      </c>
    </row>
    <row r="521" spans="1:7" x14ac:dyDescent="0.25">
      <c r="A521" s="4" t="s">
        <v>798</v>
      </c>
      <c r="B521" s="5">
        <v>2050589251</v>
      </c>
      <c r="C521" s="4" t="s">
        <v>6409</v>
      </c>
      <c r="D521" s="4" t="s">
        <v>58</v>
      </c>
      <c r="E521" s="6" t="s">
        <v>379</v>
      </c>
      <c r="F521" s="5">
        <f>decoded[[#This Row],[FRT_DEC]]-B520</f>
        <v>5</v>
      </c>
      <c r="G5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INFO]]))),G520)</f>
        <v>285</v>
      </c>
    </row>
    <row r="522" spans="1:7" x14ac:dyDescent="0.25">
      <c r="A522" s="4" t="s">
        <v>394</v>
      </c>
      <c r="B522" s="5">
        <v>2050589256</v>
      </c>
      <c r="C522" s="4" t="s">
        <v>6410</v>
      </c>
      <c r="D522" s="4" t="s">
        <v>58</v>
      </c>
      <c r="E522" s="6" t="s">
        <v>60</v>
      </c>
      <c r="F522" s="5">
        <f>decoded[[#This Row],[FRT_DEC]]-B521</f>
        <v>5</v>
      </c>
      <c r="G5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INFO]]))),G521)</f>
        <v>285</v>
      </c>
    </row>
    <row r="523" spans="1:7" x14ac:dyDescent="0.25">
      <c r="A523" s="4" t="s">
        <v>395</v>
      </c>
      <c r="B523" s="5">
        <v>2050589260</v>
      </c>
      <c r="C523" s="4" t="s">
        <v>6411</v>
      </c>
      <c r="D523" s="4" t="s">
        <v>58</v>
      </c>
      <c r="E523" s="6" t="s">
        <v>61</v>
      </c>
      <c r="F523" s="5">
        <f>decoded[[#This Row],[FRT_DEC]]-B522</f>
        <v>4</v>
      </c>
      <c r="G5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INFO]]))),G522)</f>
        <v>285</v>
      </c>
    </row>
    <row r="524" spans="1:7" x14ac:dyDescent="0.25">
      <c r="A524" s="4" t="s">
        <v>799</v>
      </c>
      <c r="B524" s="5">
        <v>2050589263</v>
      </c>
      <c r="C524" s="4" t="s">
        <v>6412</v>
      </c>
      <c r="D524" s="4" t="s">
        <v>62</v>
      </c>
      <c r="E524" s="6" t="s">
        <v>6413</v>
      </c>
      <c r="F524" s="5">
        <f>decoded[[#This Row],[FRT_DEC]]-B523</f>
        <v>3</v>
      </c>
      <c r="G5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INFO]]))),G523)</f>
        <v>285</v>
      </c>
    </row>
    <row r="525" spans="1:7" x14ac:dyDescent="0.25">
      <c r="A525" s="4" t="s">
        <v>658</v>
      </c>
      <c r="B525" s="5">
        <v>2050589268</v>
      </c>
      <c r="C525" s="4" t="s">
        <v>6414</v>
      </c>
      <c r="D525" s="4" t="s">
        <v>63</v>
      </c>
      <c r="E525" s="6" t="s">
        <v>64</v>
      </c>
      <c r="F525" s="5">
        <f>decoded[[#This Row],[FRT_DEC]]-B524</f>
        <v>5</v>
      </c>
      <c r="G5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INFO]]))),G524)</f>
        <v>285</v>
      </c>
    </row>
    <row r="526" spans="1:7" x14ac:dyDescent="0.25">
      <c r="A526" s="4" t="s">
        <v>396</v>
      </c>
      <c r="B526" s="5">
        <v>2050589285</v>
      </c>
      <c r="C526" s="4" t="s">
        <v>6415</v>
      </c>
      <c r="D526" s="4" t="s">
        <v>1144</v>
      </c>
      <c r="E526" s="6" t="s">
        <v>6057</v>
      </c>
      <c r="F526" s="5">
        <f>decoded[[#This Row],[FRT_DEC]]-B525</f>
        <v>17</v>
      </c>
      <c r="G5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INFO]]))),G525)</f>
        <v>285</v>
      </c>
    </row>
    <row r="527" spans="1:7" x14ac:dyDescent="0.25">
      <c r="A527" s="4" t="s">
        <v>397</v>
      </c>
      <c r="B527" s="5">
        <v>2050589290</v>
      </c>
      <c r="C527" s="4" t="s">
        <v>6416</v>
      </c>
      <c r="D527" s="4" t="s">
        <v>1144</v>
      </c>
      <c r="E527" s="6" t="s">
        <v>6059</v>
      </c>
      <c r="F527" s="5">
        <f>decoded[[#This Row],[FRT_DEC]]-B526</f>
        <v>5</v>
      </c>
      <c r="G5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INFO]]))),G526)</f>
        <v>285</v>
      </c>
    </row>
    <row r="528" spans="1:7" x14ac:dyDescent="0.25">
      <c r="A528" s="4" t="s">
        <v>398</v>
      </c>
      <c r="B528" s="5">
        <v>2050589307</v>
      </c>
      <c r="C528" s="4" t="s">
        <v>6417</v>
      </c>
      <c r="D528" s="4" t="s">
        <v>1144</v>
      </c>
      <c r="E528" s="6" t="s">
        <v>6082</v>
      </c>
      <c r="F528" s="5">
        <f>decoded[[#This Row],[FRT_DEC]]-B527</f>
        <v>17</v>
      </c>
      <c r="G5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INFO]]))),G527)</f>
        <v>285</v>
      </c>
    </row>
    <row r="529" spans="1:7" x14ac:dyDescent="0.25">
      <c r="A529" s="4" t="s">
        <v>399</v>
      </c>
      <c r="B529" s="5">
        <v>2050589312</v>
      </c>
      <c r="C529" s="4" t="s">
        <v>6418</v>
      </c>
      <c r="D529" s="4" t="s">
        <v>8</v>
      </c>
      <c r="E529" s="6" t="s">
        <v>4687</v>
      </c>
      <c r="F529" s="5">
        <f>decoded[[#This Row],[FRT_DEC]]-B528</f>
        <v>5</v>
      </c>
      <c r="G5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INFO]]))),G528)</f>
        <v>285</v>
      </c>
    </row>
    <row r="530" spans="1:7" x14ac:dyDescent="0.25">
      <c r="A530" s="4" t="s">
        <v>400</v>
      </c>
      <c r="B530" s="5">
        <v>2050589317</v>
      </c>
      <c r="C530" s="4" t="s">
        <v>6419</v>
      </c>
      <c r="D530" s="4" t="s">
        <v>66</v>
      </c>
      <c r="E530" s="6" t="s">
        <v>67</v>
      </c>
      <c r="F530" s="5">
        <f>decoded[[#This Row],[FRT_DEC]]-B529</f>
        <v>5</v>
      </c>
      <c r="G5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INFO]]))),G529)</f>
        <v>285</v>
      </c>
    </row>
    <row r="531" spans="1:7" x14ac:dyDescent="0.25">
      <c r="A531" s="4" t="s">
        <v>401</v>
      </c>
      <c r="B531" s="5">
        <v>2050589327</v>
      </c>
      <c r="C531" s="4" t="s">
        <v>6420</v>
      </c>
      <c r="D531" s="4" t="s">
        <v>11</v>
      </c>
      <c r="E531" s="6" t="s">
        <v>4702</v>
      </c>
      <c r="F531" s="5">
        <f>decoded[[#This Row],[FRT_DEC]]-B530</f>
        <v>10</v>
      </c>
      <c r="G5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INFO]]))),G530)</f>
        <v>285</v>
      </c>
    </row>
    <row r="532" spans="1:7" x14ac:dyDescent="0.25">
      <c r="A532" s="4" t="s">
        <v>402</v>
      </c>
      <c r="B532" s="5">
        <v>2050589339</v>
      </c>
      <c r="C532" s="4" t="s">
        <v>6421</v>
      </c>
      <c r="D532" s="4" t="s">
        <v>52</v>
      </c>
      <c r="E532" s="6" t="s">
        <v>765</v>
      </c>
      <c r="F532" s="5">
        <f>decoded[[#This Row],[FRT_DEC]]-B531</f>
        <v>12</v>
      </c>
      <c r="G5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INFO]]))),G531)</f>
        <v>285</v>
      </c>
    </row>
    <row r="533" spans="1:7" x14ac:dyDescent="0.25">
      <c r="A533" s="4" t="s">
        <v>403</v>
      </c>
      <c r="B533" s="5">
        <v>2050589347</v>
      </c>
      <c r="C533" s="4" t="s">
        <v>6422</v>
      </c>
      <c r="D533" s="4" t="s">
        <v>11</v>
      </c>
      <c r="E533" s="6" t="s">
        <v>4707</v>
      </c>
      <c r="F533" s="5">
        <f>decoded[[#This Row],[FRT_DEC]]-B532</f>
        <v>8</v>
      </c>
      <c r="G5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INFO]]))),G532)</f>
        <v>285</v>
      </c>
    </row>
    <row r="534" spans="1:7" x14ac:dyDescent="0.25">
      <c r="A534" s="4" t="s">
        <v>404</v>
      </c>
      <c r="B534" s="5">
        <v>2050589358</v>
      </c>
      <c r="C534" s="4" t="s">
        <v>6423</v>
      </c>
      <c r="D534" s="4" t="s">
        <v>52</v>
      </c>
      <c r="E534" s="6" t="s">
        <v>65</v>
      </c>
      <c r="F534" s="5">
        <f>decoded[[#This Row],[FRT_DEC]]-B533</f>
        <v>11</v>
      </c>
      <c r="G5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INFO]]))),G533)</f>
        <v>285</v>
      </c>
    </row>
    <row r="535" spans="1:7" x14ac:dyDescent="0.25">
      <c r="A535" s="4" t="s">
        <v>405</v>
      </c>
      <c r="B535" s="5">
        <v>2050589362</v>
      </c>
      <c r="C535" s="4" t="s">
        <v>6424</v>
      </c>
      <c r="D535" s="4" t="s">
        <v>68</v>
      </c>
      <c r="E535" s="6" t="s">
        <v>6425</v>
      </c>
      <c r="F535" s="5">
        <f>decoded[[#This Row],[FRT_DEC]]-B534</f>
        <v>4</v>
      </c>
      <c r="G5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INFO]]))),G534)</f>
        <v>285</v>
      </c>
    </row>
    <row r="536" spans="1:7" x14ac:dyDescent="0.25">
      <c r="A536" s="4" t="s">
        <v>406</v>
      </c>
      <c r="B536" s="5">
        <v>2050590670</v>
      </c>
      <c r="C536" s="4" t="s">
        <v>6426</v>
      </c>
      <c r="D536" s="4" t="s">
        <v>98</v>
      </c>
      <c r="E536" s="6" t="s">
        <v>5705</v>
      </c>
      <c r="F536" s="5">
        <f>decoded[[#This Row],[FRT_DEC]]-B535</f>
        <v>1308</v>
      </c>
      <c r="G5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INFO]]))),G535)</f>
        <v>285</v>
      </c>
    </row>
    <row r="537" spans="1:7" x14ac:dyDescent="0.25">
      <c r="A537" s="4" t="s">
        <v>407</v>
      </c>
      <c r="B537" s="5">
        <v>2050590688</v>
      </c>
      <c r="C537" s="4" t="s">
        <v>6427</v>
      </c>
      <c r="D537" s="4" t="s">
        <v>98</v>
      </c>
      <c r="E537" s="6" t="s">
        <v>5706</v>
      </c>
      <c r="F537" s="5">
        <f>decoded[[#This Row],[FRT_DEC]]-B536</f>
        <v>18</v>
      </c>
      <c r="G5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INFO]]))),G536)</f>
        <v>285</v>
      </c>
    </row>
    <row r="538" spans="1:7" x14ac:dyDescent="0.25">
      <c r="A538" s="4" t="s">
        <v>408</v>
      </c>
      <c r="B538" s="5">
        <v>2050590702</v>
      </c>
      <c r="C538" s="4" t="s">
        <v>6428</v>
      </c>
      <c r="D538" s="4" t="s">
        <v>9</v>
      </c>
      <c r="E538" s="6" t="s">
        <v>4655</v>
      </c>
      <c r="F538" s="5">
        <f>decoded[[#This Row],[FRT_DEC]]-B537</f>
        <v>14</v>
      </c>
      <c r="G5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INFO]]))),G537)</f>
        <v>285</v>
      </c>
    </row>
    <row r="539" spans="1:7" x14ac:dyDescent="0.25">
      <c r="A539" s="4" t="s">
        <v>409</v>
      </c>
      <c r="B539" s="5">
        <v>2050590707</v>
      </c>
      <c r="C539" s="4" t="s">
        <v>6429</v>
      </c>
      <c r="D539" s="4" t="s">
        <v>98</v>
      </c>
      <c r="E539" s="6" t="s">
        <v>5707</v>
      </c>
      <c r="F539" s="5">
        <f>decoded[[#This Row],[FRT_DEC]]-B538</f>
        <v>5</v>
      </c>
      <c r="G5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INFO]]))),G538)</f>
        <v>285</v>
      </c>
    </row>
    <row r="540" spans="1:7" x14ac:dyDescent="0.25">
      <c r="A540" s="4" t="s">
        <v>410</v>
      </c>
      <c r="B540" s="5">
        <v>2050590882</v>
      </c>
      <c r="C540" s="4" t="s">
        <v>6430</v>
      </c>
      <c r="D540" s="4" t="s">
        <v>12</v>
      </c>
      <c r="E540" s="6" t="s">
        <v>4</v>
      </c>
      <c r="F540" s="5">
        <f>decoded[[#This Row],[FRT_DEC]]-B539</f>
        <v>175</v>
      </c>
      <c r="G5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INFO]]))),G539)</f>
        <v>285</v>
      </c>
    </row>
    <row r="541" spans="1:7" x14ac:dyDescent="0.25">
      <c r="A541" s="4" t="s">
        <v>411</v>
      </c>
      <c r="B541" s="5">
        <v>2050590890</v>
      </c>
      <c r="C541" s="4" t="s">
        <v>6431</v>
      </c>
      <c r="D541" s="4" t="s">
        <v>8</v>
      </c>
      <c r="E541" s="6" t="s">
        <v>5960</v>
      </c>
      <c r="F541" s="5">
        <f>decoded[[#This Row],[FRT_DEC]]-B540</f>
        <v>8</v>
      </c>
      <c r="G5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INFO]]))),G540)</f>
        <v>285</v>
      </c>
    </row>
    <row r="542" spans="1:7" x14ac:dyDescent="0.25">
      <c r="A542" s="4" t="s">
        <v>412</v>
      </c>
      <c r="B542" s="5">
        <v>2050590999</v>
      </c>
      <c r="C542" s="4" t="s">
        <v>6432</v>
      </c>
      <c r="D542" s="4" t="s">
        <v>12</v>
      </c>
      <c r="E542" s="6" t="s">
        <v>4</v>
      </c>
      <c r="F542" s="5">
        <f>decoded[[#This Row],[FRT_DEC]]-B541</f>
        <v>109</v>
      </c>
      <c r="G5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INFO]]))),G541)</f>
        <v>285</v>
      </c>
    </row>
    <row r="543" spans="1:7" x14ac:dyDescent="0.25">
      <c r="A543" s="4" t="s">
        <v>413</v>
      </c>
      <c r="B543" s="5">
        <v>2050591008</v>
      </c>
      <c r="C543" s="4" t="s">
        <v>6433</v>
      </c>
      <c r="D543" s="4" t="s">
        <v>8</v>
      </c>
      <c r="E543" s="6" t="s">
        <v>6097</v>
      </c>
      <c r="F543" s="5">
        <f>decoded[[#This Row],[FRT_DEC]]-B542</f>
        <v>9</v>
      </c>
      <c r="G5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INFO]]))),G542)</f>
        <v>285</v>
      </c>
    </row>
    <row r="544" spans="1:7" x14ac:dyDescent="0.25">
      <c r="A544" s="4" t="s">
        <v>414</v>
      </c>
      <c r="B544" s="5">
        <v>2050591106</v>
      </c>
      <c r="C544" s="4" t="s">
        <v>6434</v>
      </c>
      <c r="D544" s="4" t="s">
        <v>12</v>
      </c>
      <c r="E544" s="6" t="s">
        <v>4</v>
      </c>
      <c r="F544" s="5">
        <f>decoded[[#This Row],[FRT_DEC]]-B543</f>
        <v>98</v>
      </c>
      <c r="G5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INFO]]))),G543)</f>
        <v>285</v>
      </c>
    </row>
    <row r="545" spans="1:7" x14ac:dyDescent="0.25">
      <c r="A545" s="4" t="s">
        <v>415</v>
      </c>
      <c r="B545" s="5">
        <v>2050591112</v>
      </c>
      <c r="C545" s="4" t="s">
        <v>6435</v>
      </c>
      <c r="D545" s="4" t="s">
        <v>8</v>
      </c>
      <c r="E545" s="6" t="s">
        <v>5991</v>
      </c>
      <c r="F545" s="5">
        <f>decoded[[#This Row],[FRT_DEC]]-B544</f>
        <v>6</v>
      </c>
      <c r="G5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INFO]]))),G544)</f>
        <v>285</v>
      </c>
    </row>
    <row r="546" spans="1:7" x14ac:dyDescent="0.25">
      <c r="A546" s="4" t="s">
        <v>416</v>
      </c>
      <c r="B546" s="5">
        <v>2050591196</v>
      </c>
      <c r="C546" s="4" t="s">
        <v>6436</v>
      </c>
      <c r="D546" s="4" t="s">
        <v>13</v>
      </c>
      <c r="E546" s="6" t="s">
        <v>5</v>
      </c>
      <c r="F546" s="5">
        <f>decoded[[#This Row],[FRT_DEC]]-B545</f>
        <v>84</v>
      </c>
      <c r="G5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INFO]]))),G545)</f>
        <v>285</v>
      </c>
    </row>
    <row r="547" spans="1:7" x14ac:dyDescent="0.25">
      <c r="A547" s="4" t="s">
        <v>417</v>
      </c>
      <c r="B547" s="5">
        <v>2050591202</v>
      </c>
      <c r="C547" s="4" t="s">
        <v>6437</v>
      </c>
      <c r="D547" s="4" t="s">
        <v>11</v>
      </c>
      <c r="E547" s="6" t="s">
        <v>4715</v>
      </c>
      <c r="F547" s="5">
        <f>decoded[[#This Row],[FRT_DEC]]-B546</f>
        <v>6</v>
      </c>
      <c r="G5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INFO]]))),G546)</f>
        <v>285</v>
      </c>
    </row>
    <row r="548" spans="1:7" x14ac:dyDescent="0.25">
      <c r="A548" s="4" t="s">
        <v>418</v>
      </c>
      <c r="B548" s="5">
        <v>2050591231</v>
      </c>
      <c r="C548" s="4" t="s">
        <v>6438</v>
      </c>
      <c r="D548" s="4" t="s">
        <v>12</v>
      </c>
      <c r="E548" s="6" t="s">
        <v>4</v>
      </c>
      <c r="F548" s="5">
        <f>decoded[[#This Row],[FRT_DEC]]-B547</f>
        <v>29</v>
      </c>
      <c r="G5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INFO]]))),G547)</f>
        <v>285</v>
      </c>
    </row>
    <row r="549" spans="1:7" x14ac:dyDescent="0.25">
      <c r="A549" s="4" t="s">
        <v>419</v>
      </c>
      <c r="B549" s="5">
        <v>2050591238</v>
      </c>
      <c r="C549" s="4" t="s">
        <v>6439</v>
      </c>
      <c r="D549" s="4" t="s">
        <v>8</v>
      </c>
      <c r="E549" s="6" t="s">
        <v>6440</v>
      </c>
      <c r="F549" s="5">
        <f>decoded[[#This Row],[FRT_DEC]]-B548</f>
        <v>7</v>
      </c>
      <c r="G5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INFO]]))),G548)</f>
        <v>285</v>
      </c>
    </row>
    <row r="550" spans="1:7" x14ac:dyDescent="0.25">
      <c r="A550" s="4" t="s">
        <v>420</v>
      </c>
      <c r="B550" s="5">
        <v>2050591365</v>
      </c>
      <c r="C550" s="4" t="s">
        <v>6441</v>
      </c>
      <c r="D550" s="4" t="s">
        <v>12</v>
      </c>
      <c r="E550" s="6" t="s">
        <v>4</v>
      </c>
      <c r="F550" s="5">
        <f>decoded[[#This Row],[FRT_DEC]]-B549</f>
        <v>127</v>
      </c>
      <c r="G5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INFO]]))),G549)</f>
        <v>285</v>
      </c>
    </row>
    <row r="551" spans="1:7" x14ac:dyDescent="0.25">
      <c r="A551" s="4" t="s">
        <v>421</v>
      </c>
      <c r="B551" s="5">
        <v>2050591369</v>
      </c>
      <c r="C551" s="4" t="s">
        <v>6442</v>
      </c>
      <c r="D551" s="4" t="s">
        <v>14</v>
      </c>
      <c r="E551" s="6" t="s">
        <v>6</v>
      </c>
      <c r="F551" s="5">
        <f>decoded[[#This Row],[FRT_DEC]]-B550</f>
        <v>4</v>
      </c>
      <c r="G5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INFO]]))),G550)</f>
        <v>285</v>
      </c>
    </row>
    <row r="552" spans="1:7" x14ac:dyDescent="0.25">
      <c r="A552" s="4" t="s">
        <v>422</v>
      </c>
      <c r="B552" s="5">
        <v>2050591381</v>
      </c>
      <c r="C552" s="4" t="s">
        <v>6443</v>
      </c>
      <c r="D552" s="4" t="s">
        <v>14</v>
      </c>
      <c r="E552" s="6" t="s">
        <v>72</v>
      </c>
      <c r="F552" s="5">
        <f>decoded[[#This Row],[FRT_DEC]]-B551</f>
        <v>12</v>
      </c>
      <c r="G5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INFO]]))),G551)</f>
        <v>285</v>
      </c>
    </row>
    <row r="553" spans="1:7" x14ac:dyDescent="0.25">
      <c r="A553" s="4" t="s">
        <v>423</v>
      </c>
      <c r="B553" s="5">
        <v>2050591388</v>
      </c>
      <c r="C553" s="4" t="s">
        <v>6444</v>
      </c>
      <c r="D553" s="4" t="s">
        <v>74</v>
      </c>
      <c r="E553" s="6" t="s">
        <v>4650</v>
      </c>
      <c r="F553" s="5">
        <f>decoded[[#This Row],[FRT_DEC]]-B552</f>
        <v>7</v>
      </c>
      <c r="G5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INFO]]))),G552)</f>
        <v>285</v>
      </c>
    </row>
    <row r="554" spans="1:7" x14ac:dyDescent="0.25">
      <c r="A554" s="4" t="s">
        <v>424</v>
      </c>
      <c r="B554" s="5">
        <v>2050591612</v>
      </c>
      <c r="C554" s="4" t="s">
        <v>6445</v>
      </c>
      <c r="D554" s="4" t="s">
        <v>4651</v>
      </c>
      <c r="E554" s="6" t="s">
        <v>4714</v>
      </c>
      <c r="F554" s="5">
        <f>decoded[[#This Row],[FRT_DEC]]-B553</f>
        <v>224</v>
      </c>
      <c r="G5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INFO]]))),G553)</f>
        <v>285</v>
      </c>
    </row>
    <row r="555" spans="1:7" x14ac:dyDescent="0.25">
      <c r="A555" s="4" t="s">
        <v>425</v>
      </c>
      <c r="B555" s="5">
        <v>2050591617</v>
      </c>
      <c r="C555" s="4" t="s">
        <v>6446</v>
      </c>
      <c r="D555" s="4" t="s">
        <v>8</v>
      </c>
      <c r="E555" s="6" t="s">
        <v>6043</v>
      </c>
      <c r="F555" s="5">
        <f>decoded[[#This Row],[FRT_DEC]]-B554</f>
        <v>5</v>
      </c>
      <c r="G5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INFO]]))),G554)</f>
        <v>285</v>
      </c>
    </row>
    <row r="556" spans="1:7" x14ac:dyDescent="0.25">
      <c r="A556" s="4" t="s">
        <v>426</v>
      </c>
      <c r="B556" s="5">
        <v>2050628577</v>
      </c>
      <c r="C556" s="4" t="s">
        <v>6447</v>
      </c>
      <c r="D556" s="4" t="s">
        <v>1144</v>
      </c>
      <c r="E556" s="6" t="s">
        <v>5831</v>
      </c>
      <c r="F556" s="5">
        <f>decoded[[#This Row],[FRT_DEC]]-B555</f>
        <v>36960</v>
      </c>
      <c r="G5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INFO]]))),G555)</f>
        <v>285</v>
      </c>
    </row>
    <row r="557" spans="1:7" x14ac:dyDescent="0.25">
      <c r="A557" s="4" t="s">
        <v>427</v>
      </c>
      <c r="B557" s="5">
        <v>2050628581</v>
      </c>
      <c r="C557" s="4" t="s">
        <v>6448</v>
      </c>
      <c r="D557" s="4" t="s">
        <v>98</v>
      </c>
      <c r="E557" s="6" t="s">
        <v>5833</v>
      </c>
      <c r="F557" s="5">
        <f>decoded[[#This Row],[FRT_DEC]]-B556</f>
        <v>4</v>
      </c>
      <c r="G5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INFO]]))),G556)</f>
        <v>285</v>
      </c>
    </row>
    <row r="558" spans="1:7" x14ac:dyDescent="0.25">
      <c r="A558" s="4" t="s">
        <v>428</v>
      </c>
      <c r="B558" s="5">
        <v>2050628720</v>
      </c>
      <c r="C558" s="4" t="s">
        <v>6449</v>
      </c>
      <c r="D558" s="4" t="s">
        <v>110</v>
      </c>
      <c r="E558" s="6" t="s">
        <v>234</v>
      </c>
      <c r="F558" s="5">
        <f>decoded[[#This Row],[FRT_DEC]]-B557</f>
        <v>139</v>
      </c>
      <c r="G5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INFO]]))),G557)</f>
        <v>285</v>
      </c>
    </row>
    <row r="559" spans="1:7" x14ac:dyDescent="0.25">
      <c r="A559" s="4" t="s">
        <v>429</v>
      </c>
      <c r="B559" s="5">
        <v>2050628736</v>
      </c>
      <c r="C559" s="4" t="s">
        <v>6450</v>
      </c>
      <c r="D559" s="4" t="s">
        <v>1144</v>
      </c>
      <c r="E559" s="6" t="s">
        <v>5836</v>
      </c>
      <c r="F559" s="5">
        <f>decoded[[#This Row],[FRT_DEC]]-B558</f>
        <v>16</v>
      </c>
      <c r="G5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INFO]]))),G558)</f>
        <v>285</v>
      </c>
    </row>
    <row r="560" spans="1:7" x14ac:dyDescent="0.25">
      <c r="A560" s="4" t="s">
        <v>430</v>
      </c>
      <c r="B560" s="5">
        <v>2050628741</v>
      </c>
      <c r="C560" s="4" t="s">
        <v>6451</v>
      </c>
      <c r="D560" s="4" t="s">
        <v>98</v>
      </c>
      <c r="E560" s="6" t="s">
        <v>5838</v>
      </c>
      <c r="F560" s="5">
        <f>decoded[[#This Row],[FRT_DEC]]-B559</f>
        <v>5</v>
      </c>
      <c r="G5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INFO]]))),G559)</f>
        <v>285</v>
      </c>
    </row>
    <row r="561" spans="1:7" x14ac:dyDescent="0.25">
      <c r="A561" s="4" t="s">
        <v>431</v>
      </c>
      <c r="B561" s="5">
        <v>2050628812</v>
      </c>
      <c r="C561" s="4" t="s">
        <v>6452</v>
      </c>
      <c r="D561" s="4" t="s">
        <v>111</v>
      </c>
      <c r="E561" s="6" t="s">
        <v>237</v>
      </c>
      <c r="F561" s="5">
        <f>decoded[[#This Row],[FRT_DEC]]-B560</f>
        <v>71</v>
      </c>
      <c r="G5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INFO]]))),G560)</f>
        <v>285</v>
      </c>
    </row>
    <row r="562" spans="1:7" x14ac:dyDescent="0.25">
      <c r="A562" s="4" t="s">
        <v>432</v>
      </c>
      <c r="B562" s="5">
        <v>2050628827</v>
      </c>
      <c r="C562" s="4" t="s">
        <v>6453</v>
      </c>
      <c r="D562" s="4" t="s">
        <v>1144</v>
      </c>
      <c r="E562" s="6" t="s">
        <v>5841</v>
      </c>
      <c r="F562" s="5">
        <f>decoded[[#This Row],[FRT_DEC]]-B561</f>
        <v>15</v>
      </c>
      <c r="G5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INFO]]))),G561)</f>
        <v>285</v>
      </c>
    </row>
    <row r="563" spans="1:7" x14ac:dyDescent="0.25">
      <c r="A563" s="4" t="s">
        <v>433</v>
      </c>
      <c r="B563" s="5">
        <v>2050628834</v>
      </c>
      <c r="C563" s="4" t="s">
        <v>6454</v>
      </c>
      <c r="D563" s="4" t="s">
        <v>98</v>
      </c>
      <c r="E563" s="6" t="s">
        <v>5843</v>
      </c>
      <c r="F563" s="5">
        <f>decoded[[#This Row],[FRT_DEC]]-B562</f>
        <v>7</v>
      </c>
      <c r="G5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INFO]]))),G562)</f>
        <v>285</v>
      </c>
    </row>
    <row r="564" spans="1:7" x14ac:dyDescent="0.25">
      <c r="A564" s="4" t="s">
        <v>434</v>
      </c>
      <c r="B564" s="5">
        <v>2050630124</v>
      </c>
      <c r="C564" s="4" t="s">
        <v>6455</v>
      </c>
      <c r="D564" s="4" t="s">
        <v>113</v>
      </c>
      <c r="E564" s="6" t="s">
        <v>240</v>
      </c>
      <c r="F564" s="5">
        <f>decoded[[#This Row],[FRT_DEC]]-B563</f>
        <v>1290</v>
      </c>
      <c r="G5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INFO]]))),G563)</f>
        <v>285</v>
      </c>
    </row>
    <row r="565" spans="1:7" x14ac:dyDescent="0.25">
      <c r="A565" s="4" t="s">
        <v>435</v>
      </c>
      <c r="B565" s="5">
        <v>2050630137</v>
      </c>
      <c r="C565" s="4" t="s">
        <v>6456</v>
      </c>
      <c r="D565" s="4" t="s">
        <v>242</v>
      </c>
      <c r="E565" s="6" t="s">
        <v>243</v>
      </c>
      <c r="F565" s="5">
        <f>decoded[[#This Row],[FRT_DEC]]-B564</f>
        <v>13</v>
      </c>
      <c r="G5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INFO]]))),G564)</f>
        <v>285</v>
      </c>
    </row>
    <row r="566" spans="1:7" x14ac:dyDescent="0.25">
      <c r="A566" s="4" t="s">
        <v>436</v>
      </c>
      <c r="B566" s="5">
        <v>2050630141</v>
      </c>
      <c r="C566" s="4" t="s">
        <v>6457</v>
      </c>
      <c r="D566" s="4" t="s">
        <v>245</v>
      </c>
      <c r="E566" s="6" t="s">
        <v>5712</v>
      </c>
      <c r="F566" s="5">
        <f>decoded[[#This Row],[FRT_DEC]]-B565</f>
        <v>4</v>
      </c>
      <c r="G5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INFO]]))),G565)</f>
        <v>285</v>
      </c>
    </row>
    <row r="567" spans="1:7" x14ac:dyDescent="0.25">
      <c r="A567" s="4" t="s">
        <v>437</v>
      </c>
      <c r="B567" s="5">
        <v>2050630145</v>
      </c>
      <c r="C567" s="4" t="s">
        <v>6458</v>
      </c>
      <c r="D567" s="4" t="s">
        <v>75</v>
      </c>
      <c r="E567" s="6" t="s">
        <v>247</v>
      </c>
      <c r="F567" s="5">
        <f>decoded[[#This Row],[FRT_DEC]]-B566</f>
        <v>4</v>
      </c>
      <c r="G5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INFO]]))),G566)</f>
        <v>285</v>
      </c>
    </row>
    <row r="568" spans="1:7" x14ac:dyDescent="0.25">
      <c r="A568" s="4" t="s">
        <v>438</v>
      </c>
      <c r="B568" s="5">
        <v>2050630148</v>
      </c>
      <c r="C568" s="4" t="s">
        <v>6459</v>
      </c>
      <c r="D568" s="4" t="s">
        <v>75</v>
      </c>
      <c r="E568" s="6" t="s">
        <v>77</v>
      </c>
      <c r="F568" s="5">
        <f>decoded[[#This Row],[FRT_DEC]]-B567</f>
        <v>3</v>
      </c>
      <c r="G5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INFO]]))),G567)</f>
        <v>285</v>
      </c>
    </row>
    <row r="569" spans="1:7" x14ac:dyDescent="0.25">
      <c r="A569" s="4" t="s">
        <v>439</v>
      </c>
      <c r="B569" s="5">
        <v>2050630162</v>
      </c>
      <c r="C569" s="4" t="s">
        <v>6460</v>
      </c>
      <c r="D569" s="4" t="s">
        <v>51</v>
      </c>
      <c r="E569" s="6" t="s">
        <v>2640</v>
      </c>
      <c r="F569" s="5">
        <f>decoded[[#This Row],[FRT_DEC]]-B568</f>
        <v>14</v>
      </c>
      <c r="G5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INFO]]))),G568)</f>
        <v>285</v>
      </c>
    </row>
    <row r="570" spans="1:7" x14ac:dyDescent="0.25">
      <c r="A570" s="4" t="s">
        <v>659</v>
      </c>
      <c r="B570" s="5">
        <v>2050630174</v>
      </c>
      <c r="C570" s="4" t="s">
        <v>6461</v>
      </c>
      <c r="D570" s="4" t="s">
        <v>51</v>
      </c>
      <c r="E570" s="6" t="s">
        <v>6462</v>
      </c>
      <c r="F570" s="5">
        <f>decoded[[#This Row],[FRT_DEC]]-B569</f>
        <v>12</v>
      </c>
      <c r="G5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INFO]]))),G569)</f>
        <v>285</v>
      </c>
    </row>
    <row r="571" spans="1:7" x14ac:dyDescent="0.25">
      <c r="A571" s="4" t="s">
        <v>660</v>
      </c>
      <c r="B571" s="5">
        <v>2050630177</v>
      </c>
      <c r="C571" s="4" t="s">
        <v>6463</v>
      </c>
      <c r="D571" s="4" t="s">
        <v>251</v>
      </c>
      <c r="E571" s="6" t="s">
        <v>252</v>
      </c>
      <c r="F571" s="5">
        <f>decoded[[#This Row],[FRT_DEC]]-B570</f>
        <v>3</v>
      </c>
      <c r="G5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INFO]]))),G570)</f>
        <v>285</v>
      </c>
    </row>
    <row r="572" spans="1:7" x14ac:dyDescent="0.25">
      <c r="A572" s="4" t="s">
        <v>440</v>
      </c>
      <c r="B572" s="5">
        <v>2050630182</v>
      </c>
      <c r="C572" s="4" t="s">
        <v>6464</v>
      </c>
      <c r="D572" s="4" t="s">
        <v>11</v>
      </c>
      <c r="E572" s="6" t="s">
        <v>6465</v>
      </c>
      <c r="F572" s="5">
        <f>decoded[[#This Row],[FRT_DEC]]-B571</f>
        <v>5</v>
      </c>
      <c r="G5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INFO]]))),G571)</f>
        <v>285</v>
      </c>
    </row>
    <row r="573" spans="1:7" x14ac:dyDescent="0.25">
      <c r="A573" s="4" t="s">
        <v>441</v>
      </c>
      <c r="B573" s="5">
        <v>2050630215</v>
      </c>
      <c r="C573" s="4" t="s">
        <v>6466</v>
      </c>
      <c r="D573" s="4" t="s">
        <v>9</v>
      </c>
      <c r="E573" s="6" t="s">
        <v>4664</v>
      </c>
      <c r="F573" s="5">
        <f>decoded[[#This Row],[FRT_DEC]]-B572</f>
        <v>33</v>
      </c>
      <c r="G5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INFO]]))),G572)</f>
        <v>285</v>
      </c>
    </row>
    <row r="574" spans="1:7" x14ac:dyDescent="0.25">
      <c r="A574" s="4" t="s">
        <v>661</v>
      </c>
      <c r="B574" s="5">
        <v>2050630221</v>
      </c>
      <c r="C574" s="4" t="s">
        <v>6467</v>
      </c>
      <c r="D574" s="4" t="s">
        <v>11</v>
      </c>
      <c r="E574" s="6" t="s">
        <v>6468</v>
      </c>
      <c r="F574" s="5">
        <f>decoded[[#This Row],[FRT_DEC]]-B573</f>
        <v>6</v>
      </c>
      <c r="G5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INFO]]))),G573)</f>
        <v>285</v>
      </c>
    </row>
    <row r="575" spans="1:7" x14ac:dyDescent="0.25">
      <c r="A575" s="4" t="s">
        <v>662</v>
      </c>
      <c r="B575" s="5">
        <v>2050630232</v>
      </c>
      <c r="C575" s="4" t="s">
        <v>6469</v>
      </c>
      <c r="D575" s="4" t="s">
        <v>52</v>
      </c>
      <c r="E575" s="6" t="s">
        <v>53</v>
      </c>
      <c r="F575" s="5">
        <f>decoded[[#This Row],[FRT_DEC]]-B574</f>
        <v>11</v>
      </c>
      <c r="G5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INFO]]))),G574)</f>
        <v>285</v>
      </c>
    </row>
    <row r="576" spans="1:7" x14ac:dyDescent="0.25">
      <c r="A576" s="4" t="s">
        <v>663</v>
      </c>
      <c r="B576" s="5">
        <v>2050630236</v>
      </c>
      <c r="C576" s="4" t="s">
        <v>6470</v>
      </c>
      <c r="D576" s="4" t="s">
        <v>54</v>
      </c>
      <c r="E576" s="6" t="s">
        <v>6471</v>
      </c>
      <c r="F576" s="5">
        <f>decoded[[#This Row],[FRT_DEC]]-B575</f>
        <v>4</v>
      </c>
      <c r="G5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INFO]]))),G575)</f>
        <v>285</v>
      </c>
    </row>
    <row r="577" spans="1:7" x14ac:dyDescent="0.25">
      <c r="A577" s="4" t="s">
        <v>664</v>
      </c>
      <c r="B577" s="5">
        <v>2050630245</v>
      </c>
      <c r="C577" s="4" t="s">
        <v>6472</v>
      </c>
      <c r="D577" s="4" t="s">
        <v>1144</v>
      </c>
      <c r="E577" s="6" t="s">
        <v>5846</v>
      </c>
      <c r="F577" s="5">
        <f>decoded[[#This Row],[FRT_DEC]]-B576</f>
        <v>9</v>
      </c>
      <c r="G5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INFO]]))),G576)</f>
        <v>285</v>
      </c>
    </row>
    <row r="578" spans="1:7" x14ac:dyDescent="0.25">
      <c r="A578" s="4" t="s">
        <v>665</v>
      </c>
      <c r="B578" s="5">
        <v>2050630251</v>
      </c>
      <c r="C578" s="4" t="s">
        <v>6473</v>
      </c>
      <c r="D578" s="4" t="s">
        <v>98</v>
      </c>
      <c r="E578" s="6" t="s">
        <v>5940</v>
      </c>
      <c r="F578" s="5">
        <f>decoded[[#This Row],[FRT_DEC]]-B577</f>
        <v>6</v>
      </c>
      <c r="G5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INFO]]))),G577)</f>
        <v>285</v>
      </c>
    </row>
    <row r="579" spans="1:7" ht="30" x14ac:dyDescent="0.25">
      <c r="A579" s="4" t="s">
        <v>666</v>
      </c>
      <c r="B579" s="5">
        <v>2050630268</v>
      </c>
      <c r="C579" s="4" t="s">
        <v>6474</v>
      </c>
      <c r="D579" s="4" t="s">
        <v>10</v>
      </c>
      <c r="E579" s="6" t="s">
        <v>6475</v>
      </c>
      <c r="F579" s="5">
        <f>decoded[[#This Row],[FRT_DEC]]-B578</f>
        <v>17</v>
      </c>
      <c r="G5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INFO]]))),G578)</f>
        <v>285</v>
      </c>
    </row>
    <row r="580" spans="1:7" ht="30" x14ac:dyDescent="0.25">
      <c r="A580" s="4" t="s">
        <v>442</v>
      </c>
      <c r="B580" s="5">
        <v>2050630293</v>
      </c>
      <c r="C580" s="4" t="s">
        <v>6476</v>
      </c>
      <c r="D580" s="4" t="s">
        <v>10</v>
      </c>
      <c r="E580" s="6" t="s">
        <v>6475</v>
      </c>
      <c r="F580" s="5">
        <f>decoded[[#This Row],[FRT_DEC]]-B579</f>
        <v>25</v>
      </c>
      <c r="G5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INFO]]))),G579)</f>
        <v>285</v>
      </c>
    </row>
    <row r="581" spans="1:7" x14ac:dyDescent="0.25">
      <c r="A581" s="4" t="s">
        <v>443</v>
      </c>
      <c r="B581" s="5">
        <v>2050630297</v>
      </c>
      <c r="C581" s="4" t="s">
        <v>6477</v>
      </c>
      <c r="D581" s="4" t="s">
        <v>10</v>
      </c>
      <c r="E581" s="6" t="s">
        <v>6478</v>
      </c>
      <c r="F581" s="5">
        <f>decoded[[#This Row],[FRT_DEC]]-B580</f>
        <v>4</v>
      </c>
      <c r="G5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INFO]]))),G580)</f>
        <v>285</v>
      </c>
    </row>
    <row r="582" spans="1:7" x14ac:dyDescent="0.25">
      <c r="A582" s="4" t="s">
        <v>444</v>
      </c>
      <c r="B582" s="5">
        <v>2050630302</v>
      </c>
      <c r="C582" s="4" t="s">
        <v>6479</v>
      </c>
      <c r="D582" s="4" t="s">
        <v>1144</v>
      </c>
      <c r="E582" s="6" t="s">
        <v>5865</v>
      </c>
      <c r="F582" s="5">
        <f>decoded[[#This Row],[FRT_DEC]]-B581</f>
        <v>5</v>
      </c>
      <c r="G5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INFO]]))),G581)</f>
        <v>285</v>
      </c>
    </row>
    <row r="583" spans="1:7" x14ac:dyDescent="0.25">
      <c r="A583" s="4" t="s">
        <v>667</v>
      </c>
      <c r="B583" s="5">
        <v>2050630306</v>
      </c>
      <c r="C583" s="4" t="s">
        <v>6480</v>
      </c>
      <c r="D583" s="4" t="s">
        <v>1144</v>
      </c>
      <c r="E583" s="6" t="s">
        <v>5865</v>
      </c>
      <c r="F583" s="5">
        <f>decoded[[#This Row],[FRT_DEC]]-B582</f>
        <v>4</v>
      </c>
      <c r="G5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INFO]]))),G582)</f>
        <v>285</v>
      </c>
    </row>
    <row r="584" spans="1:7" x14ac:dyDescent="0.25">
      <c r="A584" s="4" t="s">
        <v>708</v>
      </c>
      <c r="B584" s="5">
        <v>2050630314</v>
      </c>
      <c r="C584" s="4" t="s">
        <v>6481</v>
      </c>
      <c r="D584" s="4" t="s">
        <v>98</v>
      </c>
      <c r="E584" s="6" t="s">
        <v>5949</v>
      </c>
      <c r="F584" s="5">
        <f>decoded[[#This Row],[FRT_DEC]]-B583</f>
        <v>8</v>
      </c>
      <c r="G5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INFO]]))),G583)</f>
        <v>285</v>
      </c>
    </row>
    <row r="585" spans="1:7" x14ac:dyDescent="0.25">
      <c r="A585" s="4" t="s">
        <v>445</v>
      </c>
      <c r="B585" s="5">
        <v>2050630318</v>
      </c>
      <c r="C585" s="4" t="s">
        <v>6482</v>
      </c>
      <c r="D585" s="4" t="s">
        <v>16</v>
      </c>
      <c r="E585" s="6" t="s">
        <v>6483</v>
      </c>
      <c r="F585" s="5">
        <f>decoded[[#This Row],[FRT_DEC]]-B584</f>
        <v>4</v>
      </c>
      <c r="G5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INFO]]))),G584)</f>
        <v>286</v>
      </c>
    </row>
    <row r="586" spans="1:7" x14ac:dyDescent="0.25">
      <c r="A586" s="4" t="s">
        <v>446</v>
      </c>
      <c r="B586" s="5">
        <v>2050630323</v>
      </c>
      <c r="C586" s="4" t="s">
        <v>6484</v>
      </c>
      <c r="D586" s="4" t="s">
        <v>98</v>
      </c>
      <c r="E586" s="6" t="s">
        <v>5953</v>
      </c>
      <c r="F586" s="5">
        <f>decoded[[#This Row],[FRT_DEC]]-B585</f>
        <v>5</v>
      </c>
      <c r="G5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INFO]]))),G585)</f>
        <v>286</v>
      </c>
    </row>
    <row r="587" spans="1:7" x14ac:dyDescent="0.25">
      <c r="A587" s="4" t="s">
        <v>668</v>
      </c>
      <c r="B587" s="5">
        <v>2050630333</v>
      </c>
      <c r="C587" s="4" t="s">
        <v>6485</v>
      </c>
      <c r="D587" s="4" t="s">
        <v>11</v>
      </c>
      <c r="E587" s="6" t="s">
        <v>4678</v>
      </c>
      <c r="F587" s="5">
        <f>decoded[[#This Row],[FRT_DEC]]-B586</f>
        <v>10</v>
      </c>
      <c r="G5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INFO]]))),G586)</f>
        <v>286</v>
      </c>
    </row>
    <row r="588" spans="1:7" x14ac:dyDescent="0.25">
      <c r="A588" s="4" t="s">
        <v>447</v>
      </c>
      <c r="B588" s="5">
        <v>2050630342</v>
      </c>
      <c r="C588" s="4" t="s">
        <v>6486</v>
      </c>
      <c r="D588" s="4" t="s">
        <v>52</v>
      </c>
      <c r="E588" s="6" t="s">
        <v>4648</v>
      </c>
      <c r="F588" s="5">
        <f>decoded[[#This Row],[FRT_DEC]]-B587</f>
        <v>9</v>
      </c>
      <c r="G5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INFO]]))),G587)</f>
        <v>286</v>
      </c>
    </row>
    <row r="589" spans="1:7" x14ac:dyDescent="0.25">
      <c r="A589" s="4" t="s">
        <v>448</v>
      </c>
      <c r="B589" s="5">
        <v>2050630346</v>
      </c>
      <c r="C589" s="4" t="s">
        <v>6487</v>
      </c>
      <c r="D589" s="4" t="s">
        <v>4649</v>
      </c>
      <c r="E589" s="6" t="s">
        <v>6488</v>
      </c>
      <c r="F589" s="5">
        <f>decoded[[#This Row],[FRT_DEC]]-B588</f>
        <v>4</v>
      </c>
      <c r="G5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INFO]]))),G588)</f>
        <v>286</v>
      </c>
    </row>
    <row r="590" spans="1:7" x14ac:dyDescent="0.25">
      <c r="A590" s="4" t="s">
        <v>449</v>
      </c>
      <c r="B590" s="5">
        <v>2050630393</v>
      </c>
      <c r="C590" s="4" t="s">
        <v>6489</v>
      </c>
      <c r="D590" s="4" t="s">
        <v>12</v>
      </c>
      <c r="E590" s="6" t="s">
        <v>4</v>
      </c>
      <c r="F590" s="5">
        <f>decoded[[#This Row],[FRT_DEC]]-B589</f>
        <v>47</v>
      </c>
      <c r="G5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INFO]]))),G589)</f>
        <v>286</v>
      </c>
    </row>
    <row r="591" spans="1:7" x14ac:dyDescent="0.25">
      <c r="A591" s="4" t="s">
        <v>450</v>
      </c>
      <c r="B591" s="5">
        <v>2050630401</v>
      </c>
      <c r="C591" s="4" t="s">
        <v>6490</v>
      </c>
      <c r="D591" s="4" t="s">
        <v>8</v>
      </c>
      <c r="E591" s="6" t="s">
        <v>6440</v>
      </c>
      <c r="F591" s="5">
        <f>decoded[[#This Row],[FRT_DEC]]-B590</f>
        <v>8</v>
      </c>
      <c r="G5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INFO]]))),G590)</f>
        <v>286</v>
      </c>
    </row>
    <row r="592" spans="1:7" x14ac:dyDescent="0.25">
      <c r="A592" s="4" t="s">
        <v>451</v>
      </c>
      <c r="B592" s="5">
        <v>2050630640</v>
      </c>
      <c r="C592" s="4" t="s">
        <v>6491</v>
      </c>
      <c r="D592" s="4" t="s">
        <v>12</v>
      </c>
      <c r="E592" s="6" t="s">
        <v>4</v>
      </c>
      <c r="F592" s="5">
        <f>decoded[[#This Row],[FRT_DEC]]-B591</f>
        <v>239</v>
      </c>
      <c r="G5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INFO]]))),G591)</f>
        <v>286</v>
      </c>
    </row>
    <row r="593" spans="1:7" x14ac:dyDescent="0.25">
      <c r="A593" s="4" t="s">
        <v>452</v>
      </c>
      <c r="B593" s="5">
        <v>2050630646</v>
      </c>
      <c r="C593" s="4" t="s">
        <v>6492</v>
      </c>
      <c r="D593" s="4" t="s">
        <v>8</v>
      </c>
      <c r="E593" s="6" t="s">
        <v>5963</v>
      </c>
      <c r="F593" s="5">
        <f>decoded[[#This Row],[FRT_DEC]]-B592</f>
        <v>6</v>
      </c>
      <c r="G5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INFO]]))),G592)</f>
        <v>286</v>
      </c>
    </row>
    <row r="594" spans="1:7" x14ac:dyDescent="0.25">
      <c r="A594" s="4" t="s">
        <v>842</v>
      </c>
      <c r="B594" s="5">
        <v>2050630807</v>
      </c>
      <c r="C594" s="4" t="s">
        <v>6493</v>
      </c>
      <c r="D594" s="4" t="s">
        <v>55</v>
      </c>
      <c r="E594" s="6" t="s">
        <v>56</v>
      </c>
      <c r="F594" s="5">
        <f>decoded[[#This Row],[FRT_DEC]]-B593</f>
        <v>161</v>
      </c>
      <c r="G5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INFO]]))),G593)</f>
        <v>286</v>
      </c>
    </row>
    <row r="595" spans="1:7" x14ac:dyDescent="0.25">
      <c r="A595" s="4" t="s">
        <v>843</v>
      </c>
      <c r="B595" s="5">
        <v>2050630834</v>
      </c>
      <c r="C595" s="4" t="s">
        <v>6494</v>
      </c>
      <c r="D595" s="4" t="s">
        <v>275</v>
      </c>
      <c r="E595" s="6" t="s">
        <v>6495</v>
      </c>
      <c r="F595" s="5">
        <f>decoded[[#This Row],[FRT_DEC]]-B594</f>
        <v>27</v>
      </c>
      <c r="G5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INFO]]))),G594)</f>
        <v>286</v>
      </c>
    </row>
    <row r="596" spans="1:7" x14ac:dyDescent="0.25">
      <c r="A596" s="4" t="s">
        <v>844</v>
      </c>
      <c r="B596" s="5">
        <v>2050630837</v>
      </c>
      <c r="C596" s="4" t="s">
        <v>6496</v>
      </c>
      <c r="D596" s="4" t="s">
        <v>277</v>
      </c>
      <c r="E596" s="6" t="s">
        <v>6497</v>
      </c>
      <c r="F596" s="5">
        <f>decoded[[#This Row],[FRT_DEC]]-B595</f>
        <v>3</v>
      </c>
      <c r="G5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INFO]]))),G595)</f>
        <v>286</v>
      </c>
    </row>
    <row r="597" spans="1:7" x14ac:dyDescent="0.25">
      <c r="A597" s="4" t="s">
        <v>845</v>
      </c>
      <c r="B597" s="5">
        <v>2050630841</v>
      </c>
      <c r="C597" s="4" t="s">
        <v>6498</v>
      </c>
      <c r="D597" s="4" t="s">
        <v>271</v>
      </c>
      <c r="E597" s="6" t="s">
        <v>1093</v>
      </c>
      <c r="F597" s="5">
        <f>decoded[[#This Row],[FRT_DEC]]-B596</f>
        <v>4</v>
      </c>
      <c r="G5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INFO]]))),G596)</f>
        <v>286</v>
      </c>
    </row>
    <row r="598" spans="1:7" x14ac:dyDescent="0.25">
      <c r="A598" s="4" t="s">
        <v>846</v>
      </c>
      <c r="B598" s="5">
        <v>2050630847</v>
      </c>
      <c r="C598" s="4" t="s">
        <v>6499</v>
      </c>
      <c r="D598" s="4" t="s">
        <v>273</v>
      </c>
      <c r="E598" s="6" t="s">
        <v>5699</v>
      </c>
      <c r="F598" s="5">
        <f>decoded[[#This Row],[FRT_DEC]]-B597</f>
        <v>6</v>
      </c>
      <c r="G5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INFO]]))),G597)</f>
        <v>286</v>
      </c>
    </row>
    <row r="599" spans="1:7" x14ac:dyDescent="0.25">
      <c r="A599" s="4" t="s">
        <v>847</v>
      </c>
      <c r="B599" s="5">
        <v>2050630870</v>
      </c>
      <c r="C599" s="4" t="s">
        <v>6500</v>
      </c>
      <c r="D599" s="4" t="s">
        <v>11</v>
      </c>
      <c r="E599" s="6" t="s">
        <v>4667</v>
      </c>
      <c r="F599" s="5">
        <f>decoded[[#This Row],[FRT_DEC]]-B598</f>
        <v>23</v>
      </c>
      <c r="G5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INFO]]))),G598)</f>
        <v>286</v>
      </c>
    </row>
    <row r="600" spans="1:7" x14ac:dyDescent="0.25">
      <c r="A600" s="4" t="s">
        <v>875</v>
      </c>
      <c r="B600" s="5">
        <v>2050630891</v>
      </c>
      <c r="C600" s="4" t="s">
        <v>6501</v>
      </c>
      <c r="D600" s="4" t="s">
        <v>52</v>
      </c>
      <c r="E600" s="6" t="s">
        <v>57</v>
      </c>
      <c r="F600" s="5">
        <f>decoded[[#This Row],[FRT_DEC]]-B599</f>
        <v>21</v>
      </c>
      <c r="G6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INFO]]))),G599)</f>
        <v>286</v>
      </c>
    </row>
    <row r="601" spans="1:7" x14ac:dyDescent="0.25">
      <c r="A601" s="4" t="s">
        <v>867</v>
      </c>
      <c r="B601" s="5">
        <v>2050630900</v>
      </c>
      <c r="C601" s="4" t="s">
        <v>6502</v>
      </c>
      <c r="D601" s="4" t="s">
        <v>1144</v>
      </c>
      <c r="E601" s="6" t="s">
        <v>5979</v>
      </c>
      <c r="F601" s="5">
        <f>decoded[[#This Row],[FRT_DEC]]-B600</f>
        <v>9</v>
      </c>
      <c r="G6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INFO]]))),G600)</f>
        <v>286</v>
      </c>
    </row>
    <row r="602" spans="1:7" x14ac:dyDescent="0.25">
      <c r="A602" s="4" t="s">
        <v>848</v>
      </c>
      <c r="B602" s="5">
        <v>2050630907</v>
      </c>
      <c r="C602" s="4" t="s">
        <v>6503</v>
      </c>
      <c r="D602" s="4" t="s">
        <v>98</v>
      </c>
      <c r="E602" s="6" t="s">
        <v>5981</v>
      </c>
      <c r="F602" s="5">
        <f>decoded[[#This Row],[FRT_DEC]]-B601</f>
        <v>7</v>
      </c>
      <c r="G6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INFO]]))),G601)</f>
        <v>286</v>
      </c>
    </row>
    <row r="603" spans="1:7" x14ac:dyDescent="0.25">
      <c r="A603" s="4" t="s">
        <v>849</v>
      </c>
      <c r="B603" s="5">
        <v>2050630923</v>
      </c>
      <c r="C603" s="4" t="s">
        <v>6504</v>
      </c>
      <c r="D603" s="4" t="s">
        <v>13</v>
      </c>
      <c r="E603" s="6" t="s">
        <v>5</v>
      </c>
      <c r="F603" s="5">
        <f>decoded[[#This Row],[FRT_DEC]]-B602</f>
        <v>16</v>
      </c>
      <c r="G6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INFO]]))),G602)</f>
        <v>286</v>
      </c>
    </row>
    <row r="604" spans="1:7" x14ac:dyDescent="0.25">
      <c r="A604" s="4" t="s">
        <v>868</v>
      </c>
      <c r="B604" s="5">
        <v>2050630929</v>
      </c>
      <c r="C604" s="4" t="s">
        <v>6505</v>
      </c>
      <c r="D604" s="4" t="s">
        <v>11</v>
      </c>
      <c r="E604" s="6" t="s">
        <v>4660</v>
      </c>
      <c r="F604" s="5">
        <f>decoded[[#This Row],[FRT_DEC]]-B603</f>
        <v>6</v>
      </c>
      <c r="G6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INFO]]))),G603)</f>
        <v>286</v>
      </c>
    </row>
    <row r="605" spans="1:7" x14ac:dyDescent="0.25">
      <c r="A605" s="4" t="s">
        <v>869</v>
      </c>
      <c r="B605" s="5">
        <v>2050630951</v>
      </c>
      <c r="C605" s="4" t="s">
        <v>6506</v>
      </c>
      <c r="D605" s="4" t="s">
        <v>275</v>
      </c>
      <c r="E605" s="6" t="s">
        <v>6507</v>
      </c>
      <c r="F605" s="5">
        <f>decoded[[#This Row],[FRT_DEC]]-B604</f>
        <v>22</v>
      </c>
      <c r="G6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INFO]]))),G604)</f>
        <v>286</v>
      </c>
    </row>
    <row r="606" spans="1:7" x14ac:dyDescent="0.25">
      <c r="A606" s="4" t="s">
        <v>870</v>
      </c>
      <c r="B606" s="5">
        <v>2050631024</v>
      </c>
      <c r="C606" s="4" t="s">
        <v>6508</v>
      </c>
      <c r="D606" s="4" t="s">
        <v>12</v>
      </c>
      <c r="E606" s="6" t="s">
        <v>4</v>
      </c>
      <c r="F606" s="5">
        <f>decoded[[#This Row],[FRT_DEC]]-B605</f>
        <v>73</v>
      </c>
      <c r="G6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INFO]]))),G605)</f>
        <v>286</v>
      </c>
    </row>
    <row r="607" spans="1:7" x14ac:dyDescent="0.25">
      <c r="A607" s="4" t="s">
        <v>871</v>
      </c>
      <c r="B607" s="5">
        <v>2050631028</v>
      </c>
      <c r="C607" s="4" t="s">
        <v>6509</v>
      </c>
      <c r="D607" s="4" t="s">
        <v>14</v>
      </c>
      <c r="E607" s="6" t="s">
        <v>6</v>
      </c>
      <c r="F607" s="5">
        <f>decoded[[#This Row],[FRT_DEC]]-B606</f>
        <v>4</v>
      </c>
      <c r="G6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INFO]]))),G606)</f>
        <v>286</v>
      </c>
    </row>
    <row r="608" spans="1:7" x14ac:dyDescent="0.25">
      <c r="A608" s="4" t="s">
        <v>850</v>
      </c>
      <c r="B608" s="5">
        <v>2050631037</v>
      </c>
      <c r="C608" s="4" t="s">
        <v>6510</v>
      </c>
      <c r="D608" s="4" t="s">
        <v>14</v>
      </c>
      <c r="E608" s="6" t="s">
        <v>72</v>
      </c>
      <c r="F608" s="5">
        <f>decoded[[#This Row],[FRT_DEC]]-B607</f>
        <v>9</v>
      </c>
      <c r="G6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INFO]]))),G607)</f>
        <v>286</v>
      </c>
    </row>
    <row r="609" spans="1:7" x14ac:dyDescent="0.25">
      <c r="A609" s="4" t="s">
        <v>453</v>
      </c>
      <c r="B609" s="5">
        <v>2050631759</v>
      </c>
      <c r="C609" s="4" t="s">
        <v>6511</v>
      </c>
      <c r="D609" s="4" t="s">
        <v>280</v>
      </c>
      <c r="E609" s="6" t="s">
        <v>281</v>
      </c>
      <c r="F609" s="5">
        <f>decoded[[#This Row],[FRT_DEC]]-B608</f>
        <v>722</v>
      </c>
      <c r="G6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INFO]]))),G608)</f>
        <v>286</v>
      </c>
    </row>
    <row r="610" spans="1:7" x14ac:dyDescent="0.25">
      <c r="A610" s="4" t="s">
        <v>454</v>
      </c>
      <c r="B610" s="5">
        <v>2050631766</v>
      </c>
      <c r="C610" s="4" t="s">
        <v>6512</v>
      </c>
      <c r="D610" s="4" t="s">
        <v>74</v>
      </c>
      <c r="E610" s="6" t="s">
        <v>4650</v>
      </c>
      <c r="F610" s="5">
        <f>decoded[[#This Row],[FRT_DEC]]-B609</f>
        <v>7</v>
      </c>
      <c r="G6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INFO]]))),G609)</f>
        <v>286</v>
      </c>
    </row>
    <row r="611" spans="1:7" x14ac:dyDescent="0.25">
      <c r="A611" s="4" t="s">
        <v>455</v>
      </c>
      <c r="B611" s="5">
        <v>2050631772</v>
      </c>
      <c r="C611" s="4" t="s">
        <v>6513</v>
      </c>
      <c r="D611" s="4" t="s">
        <v>4651</v>
      </c>
      <c r="E611" s="6" t="s">
        <v>4653</v>
      </c>
      <c r="F611" s="5">
        <f>decoded[[#This Row],[FRT_DEC]]-B610</f>
        <v>6</v>
      </c>
      <c r="G6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INFO]]))),G610)</f>
        <v>286</v>
      </c>
    </row>
    <row r="612" spans="1:7" x14ac:dyDescent="0.25">
      <c r="A612" s="4" t="s">
        <v>456</v>
      </c>
      <c r="B612" s="5">
        <v>2050631777</v>
      </c>
      <c r="C612" s="4" t="s">
        <v>6514</v>
      </c>
      <c r="D612" s="4" t="s">
        <v>8</v>
      </c>
      <c r="E612" s="6" t="s">
        <v>6344</v>
      </c>
      <c r="F612" s="5">
        <f>decoded[[#This Row],[FRT_DEC]]-B611</f>
        <v>5</v>
      </c>
      <c r="G6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INFO]]))),G611)</f>
        <v>286</v>
      </c>
    </row>
    <row r="613" spans="1:7" x14ac:dyDescent="0.25">
      <c r="A613" s="4" t="s">
        <v>457</v>
      </c>
      <c r="B613" s="5">
        <v>2050631820</v>
      </c>
      <c r="C613" s="4" t="s">
        <v>6515</v>
      </c>
      <c r="D613" s="4" t="s">
        <v>12</v>
      </c>
      <c r="E613" s="6" t="s">
        <v>4</v>
      </c>
      <c r="F613" s="5">
        <f>decoded[[#This Row],[FRT_DEC]]-B612</f>
        <v>43</v>
      </c>
      <c r="G6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INFO]]))),G612)</f>
        <v>286</v>
      </c>
    </row>
    <row r="614" spans="1:7" x14ac:dyDescent="0.25">
      <c r="A614" s="4" t="s">
        <v>458</v>
      </c>
      <c r="B614" s="5">
        <v>2050631826</v>
      </c>
      <c r="C614" s="4" t="s">
        <v>6516</v>
      </c>
      <c r="D614" s="4" t="s">
        <v>8</v>
      </c>
      <c r="E614" s="6" t="s">
        <v>6165</v>
      </c>
      <c r="F614" s="5">
        <f>decoded[[#This Row],[FRT_DEC]]-B613</f>
        <v>6</v>
      </c>
      <c r="G6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INFO]]))),G613)</f>
        <v>286</v>
      </c>
    </row>
    <row r="615" spans="1:7" x14ac:dyDescent="0.25">
      <c r="A615" s="4" t="s">
        <v>459</v>
      </c>
      <c r="B615" s="5">
        <v>2050634203</v>
      </c>
      <c r="C615" s="4" t="s">
        <v>6517</v>
      </c>
      <c r="D615" s="4" t="s">
        <v>15</v>
      </c>
      <c r="E615" s="6" t="s">
        <v>6518</v>
      </c>
      <c r="F615" s="5">
        <f>decoded[[#This Row],[FRT_DEC]]-B614</f>
        <v>2377</v>
      </c>
      <c r="G6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INFO]]))),G614)</f>
        <v>286</v>
      </c>
    </row>
    <row r="616" spans="1:7" x14ac:dyDescent="0.25">
      <c r="A616" s="4" t="s">
        <v>460</v>
      </c>
      <c r="B616" s="5">
        <v>2050634206</v>
      </c>
      <c r="C616" s="4" t="s">
        <v>6519</v>
      </c>
      <c r="D616" s="4" t="s">
        <v>15</v>
      </c>
      <c r="E616" s="6" t="s">
        <v>5995</v>
      </c>
      <c r="F616" s="5">
        <f>decoded[[#This Row],[FRT_DEC]]-B615</f>
        <v>3</v>
      </c>
      <c r="G6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INFO]]))),G615)</f>
        <v>286</v>
      </c>
    </row>
    <row r="617" spans="1:7" x14ac:dyDescent="0.25">
      <c r="A617" s="4" t="s">
        <v>461</v>
      </c>
      <c r="B617" s="5">
        <v>2050634283</v>
      </c>
      <c r="C617" s="4" t="s">
        <v>6520</v>
      </c>
      <c r="D617" s="4" t="s">
        <v>275</v>
      </c>
      <c r="E617" s="6" t="s">
        <v>6521</v>
      </c>
      <c r="F617" s="5">
        <f>decoded[[#This Row],[FRT_DEC]]-B616</f>
        <v>77</v>
      </c>
      <c r="G6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INFO]]))),G616)</f>
        <v>286</v>
      </c>
    </row>
    <row r="618" spans="1:7" ht="30" x14ac:dyDescent="0.25">
      <c r="A618" s="4" t="s">
        <v>462</v>
      </c>
      <c r="B618" s="5">
        <v>2050634286</v>
      </c>
      <c r="C618" s="4" t="s">
        <v>6522</v>
      </c>
      <c r="D618" s="4" t="s">
        <v>271</v>
      </c>
      <c r="E618" s="6" t="s">
        <v>287</v>
      </c>
      <c r="F618" s="5">
        <f>decoded[[#This Row],[FRT_DEC]]-B617</f>
        <v>3</v>
      </c>
      <c r="G6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INFO]]))),G617)</f>
        <v>286</v>
      </c>
    </row>
    <row r="619" spans="1:7" x14ac:dyDescent="0.25">
      <c r="A619" s="4" t="s">
        <v>463</v>
      </c>
      <c r="B619" s="5">
        <v>2050634293</v>
      </c>
      <c r="C619" s="4" t="s">
        <v>6523</v>
      </c>
      <c r="D619" s="4" t="s">
        <v>273</v>
      </c>
      <c r="E619" s="6" t="s">
        <v>289</v>
      </c>
      <c r="F619" s="5">
        <f>decoded[[#This Row],[FRT_DEC]]-B618</f>
        <v>7</v>
      </c>
      <c r="G6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INFO]]))),G618)</f>
        <v>286</v>
      </c>
    </row>
    <row r="620" spans="1:7" x14ac:dyDescent="0.25">
      <c r="A620" s="4" t="s">
        <v>464</v>
      </c>
      <c r="B620" s="5">
        <v>2050634301</v>
      </c>
      <c r="C620" s="4" t="s">
        <v>6524</v>
      </c>
      <c r="D620" s="4" t="s">
        <v>1144</v>
      </c>
      <c r="E620" s="6" t="s">
        <v>6001</v>
      </c>
      <c r="F620" s="5">
        <f>decoded[[#This Row],[FRT_DEC]]-B619</f>
        <v>8</v>
      </c>
      <c r="G6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INFO]]))),G619)</f>
        <v>286</v>
      </c>
    </row>
    <row r="621" spans="1:7" x14ac:dyDescent="0.25">
      <c r="A621" s="4" t="s">
        <v>465</v>
      </c>
      <c r="B621" s="5">
        <v>2050634307</v>
      </c>
      <c r="C621" s="4" t="s">
        <v>6525</v>
      </c>
      <c r="D621" s="4" t="s">
        <v>98</v>
      </c>
      <c r="E621" s="6" t="s">
        <v>6003</v>
      </c>
      <c r="F621" s="5">
        <f>decoded[[#This Row],[FRT_DEC]]-B620</f>
        <v>6</v>
      </c>
      <c r="G6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INFO]]))),G620)</f>
        <v>286</v>
      </c>
    </row>
    <row r="622" spans="1:7" x14ac:dyDescent="0.25">
      <c r="A622" s="4" t="s">
        <v>466</v>
      </c>
      <c r="B622" s="5">
        <v>2050634312</v>
      </c>
      <c r="C622" s="4" t="s">
        <v>6526</v>
      </c>
      <c r="D622" s="4" t="s">
        <v>98</v>
      </c>
      <c r="E622" s="6" t="s">
        <v>6005</v>
      </c>
      <c r="F622" s="5">
        <f>decoded[[#This Row],[FRT_DEC]]-B621</f>
        <v>5</v>
      </c>
      <c r="G6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INFO]]))),G621)</f>
        <v>286</v>
      </c>
    </row>
    <row r="623" spans="1:7" x14ac:dyDescent="0.25">
      <c r="A623" s="4" t="s">
        <v>467</v>
      </c>
      <c r="B623" s="5">
        <v>2050634325</v>
      </c>
      <c r="C623" s="4" t="s">
        <v>6527</v>
      </c>
      <c r="D623" s="4" t="s">
        <v>277</v>
      </c>
      <c r="E623" s="6" t="s">
        <v>6528</v>
      </c>
      <c r="F623" s="5">
        <f>decoded[[#This Row],[FRT_DEC]]-B622</f>
        <v>13</v>
      </c>
      <c r="G6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INFO]]))),G622)</f>
        <v>286</v>
      </c>
    </row>
    <row r="624" spans="1:7" x14ac:dyDescent="0.25">
      <c r="A624" s="4" t="s">
        <v>468</v>
      </c>
      <c r="B624" s="5">
        <v>2050634645</v>
      </c>
      <c r="C624" s="4" t="s">
        <v>6529</v>
      </c>
      <c r="D624" s="4" t="s">
        <v>1144</v>
      </c>
      <c r="E624" s="6" t="s">
        <v>6009</v>
      </c>
      <c r="F624" s="5">
        <f>decoded[[#This Row],[FRT_DEC]]-B623</f>
        <v>320</v>
      </c>
      <c r="G6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INFO]]))),G623)</f>
        <v>286</v>
      </c>
    </row>
    <row r="625" spans="1:7" x14ac:dyDescent="0.25">
      <c r="A625" s="4" t="s">
        <v>469</v>
      </c>
      <c r="B625" s="5">
        <v>2050634651</v>
      </c>
      <c r="C625" s="4" t="s">
        <v>6530</v>
      </c>
      <c r="D625" s="4" t="s">
        <v>98</v>
      </c>
      <c r="E625" s="6" t="s">
        <v>6011</v>
      </c>
      <c r="F625" s="5">
        <f>decoded[[#This Row],[FRT_DEC]]-B624</f>
        <v>6</v>
      </c>
      <c r="G6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INFO]]))),G624)</f>
        <v>286</v>
      </c>
    </row>
    <row r="626" spans="1:7" x14ac:dyDescent="0.25">
      <c r="A626" s="4" t="s">
        <v>470</v>
      </c>
      <c r="B626" s="5">
        <v>2050634678</v>
      </c>
      <c r="C626" s="4" t="s">
        <v>6531</v>
      </c>
      <c r="D626" s="4" t="s">
        <v>275</v>
      </c>
      <c r="E626" s="6" t="s">
        <v>1102</v>
      </c>
      <c r="F626" s="5">
        <f>decoded[[#This Row],[FRT_DEC]]-B625</f>
        <v>27</v>
      </c>
      <c r="G6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INFO]]))),G625)</f>
        <v>286</v>
      </c>
    </row>
    <row r="627" spans="1:7" x14ac:dyDescent="0.25">
      <c r="A627" s="4" t="s">
        <v>471</v>
      </c>
      <c r="B627" s="5">
        <v>2050634813</v>
      </c>
      <c r="C627" s="4" t="s">
        <v>6532</v>
      </c>
      <c r="D627" s="4" t="s">
        <v>295</v>
      </c>
      <c r="E627" s="6" t="s">
        <v>296</v>
      </c>
      <c r="F627" s="5">
        <f>decoded[[#This Row],[FRT_DEC]]-B626</f>
        <v>135</v>
      </c>
      <c r="G6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INFO]]))),G626)</f>
        <v>286</v>
      </c>
    </row>
    <row r="628" spans="1:7" x14ac:dyDescent="0.25">
      <c r="A628" s="4" t="s">
        <v>472</v>
      </c>
      <c r="B628" s="5">
        <v>2050636203</v>
      </c>
      <c r="C628" s="4" t="s">
        <v>6533</v>
      </c>
      <c r="D628" s="4" t="s">
        <v>110</v>
      </c>
      <c r="E628" s="6" t="s">
        <v>6015</v>
      </c>
      <c r="F628" s="5">
        <f>decoded[[#This Row],[FRT_DEC]]-B627</f>
        <v>1390</v>
      </c>
      <c r="G6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INFO]]))),G627)</f>
        <v>286</v>
      </c>
    </row>
    <row r="629" spans="1:7" x14ac:dyDescent="0.25">
      <c r="A629" s="4" t="s">
        <v>473</v>
      </c>
      <c r="B629" s="5">
        <v>2050636220</v>
      </c>
      <c r="C629" s="4" t="s">
        <v>6534</v>
      </c>
      <c r="D629" s="4" t="s">
        <v>1144</v>
      </c>
      <c r="E629" s="6" t="s">
        <v>6017</v>
      </c>
      <c r="F629" s="5">
        <f>decoded[[#This Row],[FRT_DEC]]-B628</f>
        <v>17</v>
      </c>
      <c r="G6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INFO]]))),G628)</f>
        <v>286</v>
      </c>
    </row>
    <row r="630" spans="1:7" x14ac:dyDescent="0.25">
      <c r="A630" s="4" t="s">
        <v>474</v>
      </c>
      <c r="B630" s="5">
        <v>2050636225</v>
      </c>
      <c r="C630" s="4" t="s">
        <v>6535</v>
      </c>
      <c r="D630" s="4" t="s">
        <v>98</v>
      </c>
      <c r="E630" s="6" t="s">
        <v>6019</v>
      </c>
      <c r="F630" s="5">
        <f>decoded[[#This Row],[FRT_DEC]]-B629</f>
        <v>5</v>
      </c>
      <c r="G6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INFO]]))),G629)</f>
        <v>286</v>
      </c>
    </row>
    <row r="631" spans="1:7" x14ac:dyDescent="0.25">
      <c r="A631" s="4" t="s">
        <v>475</v>
      </c>
      <c r="B631" s="5">
        <v>2050636295</v>
      </c>
      <c r="C631" s="4" t="s">
        <v>6536</v>
      </c>
      <c r="D631" s="4" t="s">
        <v>111</v>
      </c>
      <c r="E631" s="6" t="s">
        <v>297</v>
      </c>
      <c r="F631" s="5">
        <f>decoded[[#This Row],[FRT_DEC]]-B630</f>
        <v>70</v>
      </c>
      <c r="G6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INFO]]))),G630)</f>
        <v>286</v>
      </c>
    </row>
    <row r="632" spans="1:7" x14ac:dyDescent="0.25">
      <c r="A632" s="4" t="s">
        <v>476</v>
      </c>
      <c r="B632" s="5">
        <v>2050636311</v>
      </c>
      <c r="C632" s="4" t="s">
        <v>6537</v>
      </c>
      <c r="D632" s="4" t="s">
        <v>1144</v>
      </c>
      <c r="E632" s="6" t="s">
        <v>6022</v>
      </c>
      <c r="F632" s="5">
        <f>decoded[[#This Row],[FRT_DEC]]-B631</f>
        <v>16</v>
      </c>
      <c r="G6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INFO]]))),G631)</f>
        <v>286</v>
      </c>
    </row>
    <row r="633" spans="1:7" x14ac:dyDescent="0.25">
      <c r="A633" s="4" t="s">
        <v>477</v>
      </c>
      <c r="B633" s="5">
        <v>2050636318</v>
      </c>
      <c r="C633" s="4" t="s">
        <v>6538</v>
      </c>
      <c r="D633" s="4" t="s">
        <v>98</v>
      </c>
      <c r="E633" s="6" t="s">
        <v>6024</v>
      </c>
      <c r="F633" s="5">
        <f>decoded[[#This Row],[FRT_DEC]]-B632</f>
        <v>7</v>
      </c>
      <c r="G6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INFO]]))),G632)</f>
        <v>286</v>
      </c>
    </row>
    <row r="634" spans="1:7" x14ac:dyDescent="0.25">
      <c r="A634" s="4" t="s">
        <v>478</v>
      </c>
      <c r="B634" s="5">
        <v>2050636951</v>
      </c>
      <c r="C634" s="4" t="s">
        <v>6539</v>
      </c>
      <c r="D634" s="4" t="s">
        <v>113</v>
      </c>
      <c r="E634" s="6" t="s">
        <v>114</v>
      </c>
      <c r="F634" s="5">
        <f>decoded[[#This Row],[FRT_DEC]]-B633</f>
        <v>633</v>
      </c>
      <c r="G6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INFO]]))),G633)</f>
        <v>286</v>
      </c>
    </row>
    <row r="635" spans="1:7" x14ac:dyDescent="0.25">
      <c r="A635" s="4" t="s">
        <v>669</v>
      </c>
      <c r="B635" s="5">
        <v>2050636966</v>
      </c>
      <c r="C635" s="4" t="s">
        <v>6540</v>
      </c>
      <c r="D635" s="4" t="s">
        <v>1144</v>
      </c>
      <c r="E635" s="6" t="s">
        <v>6027</v>
      </c>
      <c r="F635" s="5">
        <f>decoded[[#This Row],[FRT_DEC]]-B634</f>
        <v>15</v>
      </c>
      <c r="G6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INFO]]))),G634)</f>
        <v>286</v>
      </c>
    </row>
    <row r="636" spans="1:7" x14ac:dyDescent="0.25">
      <c r="A636" s="4" t="s">
        <v>479</v>
      </c>
      <c r="B636" s="5">
        <v>2050636972</v>
      </c>
      <c r="C636" s="4" t="s">
        <v>6541</v>
      </c>
      <c r="D636" s="4" t="s">
        <v>98</v>
      </c>
      <c r="E636" s="6" t="s">
        <v>6029</v>
      </c>
      <c r="F636" s="5">
        <f>decoded[[#This Row],[FRT_DEC]]-B635</f>
        <v>6</v>
      </c>
      <c r="G6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INFO]]))),G635)</f>
        <v>286</v>
      </c>
    </row>
    <row r="637" spans="1:7" x14ac:dyDescent="0.25">
      <c r="A637" s="4" t="s">
        <v>480</v>
      </c>
      <c r="B637" s="5">
        <v>2050636978</v>
      </c>
      <c r="C637" s="4" t="s">
        <v>6542</v>
      </c>
      <c r="D637" s="4" t="s">
        <v>11</v>
      </c>
      <c r="E637" s="6" t="s">
        <v>4678</v>
      </c>
      <c r="F637" s="5">
        <f>decoded[[#This Row],[FRT_DEC]]-B636</f>
        <v>6</v>
      </c>
      <c r="G6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INFO]]))),G636)</f>
        <v>286</v>
      </c>
    </row>
    <row r="638" spans="1:7" x14ac:dyDescent="0.25">
      <c r="A638" s="4" t="s">
        <v>481</v>
      </c>
      <c r="B638" s="5">
        <v>2050636989</v>
      </c>
      <c r="C638" s="4" t="s">
        <v>6543</v>
      </c>
      <c r="D638" s="4" t="s">
        <v>52</v>
      </c>
      <c r="E638" s="6" t="s">
        <v>4648</v>
      </c>
      <c r="F638" s="5">
        <f>decoded[[#This Row],[FRT_DEC]]-B637</f>
        <v>11</v>
      </c>
      <c r="G6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INFO]]))),G637)</f>
        <v>286</v>
      </c>
    </row>
    <row r="639" spans="1:7" x14ac:dyDescent="0.25">
      <c r="A639" s="4" t="s">
        <v>482</v>
      </c>
      <c r="B639" s="5">
        <v>2050636992</v>
      </c>
      <c r="C639" s="4" t="s">
        <v>6544</v>
      </c>
      <c r="D639" s="4" t="s">
        <v>4649</v>
      </c>
      <c r="E639" s="6" t="s">
        <v>6488</v>
      </c>
      <c r="F639" s="5">
        <f>decoded[[#This Row],[FRT_DEC]]-B638</f>
        <v>3</v>
      </c>
      <c r="G6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INFO]]))),G638)</f>
        <v>286</v>
      </c>
    </row>
    <row r="640" spans="1:7" x14ac:dyDescent="0.25">
      <c r="A640" s="4" t="s">
        <v>483</v>
      </c>
      <c r="B640" s="5">
        <v>2050637040</v>
      </c>
      <c r="C640" s="4" t="s">
        <v>6545</v>
      </c>
      <c r="D640" s="4" t="s">
        <v>12</v>
      </c>
      <c r="E640" s="6" t="s">
        <v>4</v>
      </c>
      <c r="F640" s="5">
        <f>decoded[[#This Row],[FRT_DEC]]-B639</f>
        <v>48</v>
      </c>
      <c r="G6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INFO]]))),G639)</f>
        <v>286</v>
      </c>
    </row>
    <row r="641" spans="1:7" x14ac:dyDescent="0.25">
      <c r="A641" s="4" t="s">
        <v>484</v>
      </c>
      <c r="B641" s="5">
        <v>2050637046</v>
      </c>
      <c r="C641" s="4" t="s">
        <v>6546</v>
      </c>
      <c r="D641" s="4" t="s">
        <v>8</v>
      </c>
      <c r="E641" s="6" t="s">
        <v>5963</v>
      </c>
      <c r="F641" s="5">
        <f>decoded[[#This Row],[FRT_DEC]]-B640</f>
        <v>6</v>
      </c>
      <c r="G6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INFO]]))),G640)</f>
        <v>286</v>
      </c>
    </row>
    <row r="642" spans="1:7" x14ac:dyDescent="0.25">
      <c r="A642" s="4" t="s">
        <v>485</v>
      </c>
      <c r="B642" s="5">
        <v>2050637384</v>
      </c>
      <c r="C642" s="4" t="s">
        <v>6547</v>
      </c>
      <c r="D642" s="4" t="s">
        <v>13</v>
      </c>
      <c r="E642" s="6" t="s">
        <v>5</v>
      </c>
      <c r="F642" s="5">
        <f>decoded[[#This Row],[FRT_DEC]]-B641</f>
        <v>338</v>
      </c>
      <c r="G6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INFO]]))),G641)</f>
        <v>286</v>
      </c>
    </row>
    <row r="643" spans="1:7" x14ac:dyDescent="0.25">
      <c r="A643" s="4" t="s">
        <v>486</v>
      </c>
      <c r="B643" s="5">
        <v>2050637388</v>
      </c>
      <c r="C643" s="4" t="s">
        <v>6548</v>
      </c>
      <c r="D643" s="4" t="s">
        <v>11</v>
      </c>
      <c r="E643" s="6" t="s">
        <v>4675</v>
      </c>
      <c r="F643" s="5">
        <f>decoded[[#This Row],[FRT_DEC]]-B642</f>
        <v>4</v>
      </c>
      <c r="G6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INFO]]))),G642)</f>
        <v>286</v>
      </c>
    </row>
    <row r="644" spans="1:7" x14ac:dyDescent="0.25">
      <c r="A644" s="4" t="s">
        <v>487</v>
      </c>
      <c r="B644" s="5">
        <v>2050637476</v>
      </c>
      <c r="C644" s="4" t="s">
        <v>6549</v>
      </c>
      <c r="D644" s="4" t="s">
        <v>12</v>
      </c>
      <c r="E644" s="6" t="s">
        <v>4</v>
      </c>
      <c r="F644" s="5">
        <f>decoded[[#This Row],[FRT_DEC]]-B643</f>
        <v>88</v>
      </c>
      <c r="G6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INFO]]))),G643)</f>
        <v>286</v>
      </c>
    </row>
    <row r="645" spans="1:7" x14ac:dyDescent="0.25">
      <c r="A645" s="4" t="s">
        <v>488</v>
      </c>
      <c r="B645" s="5">
        <v>2050637481</v>
      </c>
      <c r="C645" s="4" t="s">
        <v>6550</v>
      </c>
      <c r="D645" s="4" t="s">
        <v>14</v>
      </c>
      <c r="E645" s="6" t="s">
        <v>6</v>
      </c>
      <c r="F645" s="5">
        <f>decoded[[#This Row],[FRT_DEC]]-B644</f>
        <v>5</v>
      </c>
      <c r="G6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INFO]]))),G644)</f>
        <v>286</v>
      </c>
    </row>
    <row r="646" spans="1:7" x14ac:dyDescent="0.25">
      <c r="A646" s="4" t="s">
        <v>489</v>
      </c>
      <c r="B646" s="5">
        <v>2050637491</v>
      </c>
      <c r="C646" s="4" t="s">
        <v>6551</v>
      </c>
      <c r="D646" s="4" t="s">
        <v>14</v>
      </c>
      <c r="E646" s="6" t="s">
        <v>72</v>
      </c>
      <c r="F646" s="5">
        <f>decoded[[#This Row],[FRT_DEC]]-B645</f>
        <v>10</v>
      </c>
      <c r="G6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INFO]]))),G645)</f>
        <v>286</v>
      </c>
    </row>
    <row r="647" spans="1:7" x14ac:dyDescent="0.25">
      <c r="A647" s="4" t="s">
        <v>490</v>
      </c>
      <c r="B647" s="5">
        <v>2050637499</v>
      </c>
      <c r="C647" s="4" t="s">
        <v>6552</v>
      </c>
      <c r="D647" s="4" t="s">
        <v>74</v>
      </c>
      <c r="E647" s="6" t="s">
        <v>4650</v>
      </c>
      <c r="F647" s="5">
        <f>decoded[[#This Row],[FRT_DEC]]-B646</f>
        <v>8</v>
      </c>
      <c r="G6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INFO]]))),G646)</f>
        <v>286</v>
      </c>
    </row>
    <row r="648" spans="1:7" x14ac:dyDescent="0.25">
      <c r="A648" s="4" t="s">
        <v>491</v>
      </c>
      <c r="B648" s="5">
        <v>2050637504</v>
      </c>
      <c r="C648" s="4" t="s">
        <v>6553</v>
      </c>
      <c r="D648" s="4" t="s">
        <v>4651</v>
      </c>
      <c r="E648" s="6" t="s">
        <v>4653</v>
      </c>
      <c r="F648" s="5">
        <f>decoded[[#This Row],[FRT_DEC]]-B647</f>
        <v>5</v>
      </c>
      <c r="G6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INFO]]))),G647)</f>
        <v>286</v>
      </c>
    </row>
    <row r="649" spans="1:7" x14ac:dyDescent="0.25">
      <c r="A649" s="4" t="s">
        <v>492</v>
      </c>
      <c r="B649" s="5">
        <v>2050637530</v>
      </c>
      <c r="C649" s="4" t="s">
        <v>6554</v>
      </c>
      <c r="D649" s="4" t="s">
        <v>8</v>
      </c>
      <c r="E649" s="6" t="s">
        <v>5988</v>
      </c>
      <c r="F649" s="5">
        <f>decoded[[#This Row],[FRT_DEC]]-B648</f>
        <v>26</v>
      </c>
      <c r="G6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INFO]]))),G648)</f>
        <v>286</v>
      </c>
    </row>
    <row r="650" spans="1:7" x14ac:dyDescent="0.25">
      <c r="A650" s="4" t="s">
        <v>493</v>
      </c>
      <c r="B650" s="5">
        <v>2050648609</v>
      </c>
      <c r="C650" s="4" t="s">
        <v>6555</v>
      </c>
      <c r="D650" s="4" t="s">
        <v>55</v>
      </c>
      <c r="E650" s="6" t="s">
        <v>56</v>
      </c>
      <c r="F650" s="5">
        <f>decoded[[#This Row],[FRT_DEC]]-B649</f>
        <v>11079</v>
      </c>
      <c r="G6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INFO]]))),G649)</f>
        <v>286</v>
      </c>
    </row>
    <row r="651" spans="1:7" x14ac:dyDescent="0.25">
      <c r="A651" s="4" t="s">
        <v>494</v>
      </c>
      <c r="B651" s="5">
        <v>2050648649</v>
      </c>
      <c r="C651" s="4" t="s">
        <v>6556</v>
      </c>
      <c r="D651" s="4" t="s">
        <v>275</v>
      </c>
      <c r="E651" s="6" t="s">
        <v>6557</v>
      </c>
      <c r="F651" s="5">
        <f>decoded[[#This Row],[FRT_DEC]]-B650</f>
        <v>40</v>
      </c>
      <c r="G6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INFO]]))),G650)</f>
        <v>286</v>
      </c>
    </row>
    <row r="652" spans="1:7" x14ac:dyDescent="0.25">
      <c r="A652" s="4" t="s">
        <v>495</v>
      </c>
      <c r="B652" s="5">
        <v>2050648653</v>
      </c>
      <c r="C652" s="4" t="s">
        <v>6558</v>
      </c>
      <c r="D652" s="4" t="s">
        <v>277</v>
      </c>
      <c r="E652" s="6" t="s">
        <v>6559</v>
      </c>
      <c r="F652" s="5">
        <f>decoded[[#This Row],[FRT_DEC]]-B651</f>
        <v>4</v>
      </c>
      <c r="G6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INFO]]))),G651)</f>
        <v>286</v>
      </c>
    </row>
    <row r="653" spans="1:7" ht="30" x14ac:dyDescent="0.25">
      <c r="A653" s="4" t="s">
        <v>496</v>
      </c>
      <c r="B653" s="5">
        <v>2050648656</v>
      </c>
      <c r="C653" s="4" t="s">
        <v>6560</v>
      </c>
      <c r="D653" s="4" t="s">
        <v>271</v>
      </c>
      <c r="E653" s="6" t="s">
        <v>6050</v>
      </c>
      <c r="F653" s="5">
        <f>decoded[[#This Row],[FRT_DEC]]-B652</f>
        <v>3</v>
      </c>
      <c r="G6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INFO]]))),G652)</f>
        <v>286</v>
      </c>
    </row>
    <row r="654" spans="1:7" x14ac:dyDescent="0.25">
      <c r="A654" s="4" t="s">
        <v>497</v>
      </c>
      <c r="B654" s="5">
        <v>2050648662</v>
      </c>
      <c r="C654" s="4" t="s">
        <v>6561</v>
      </c>
      <c r="D654" s="4" t="s">
        <v>273</v>
      </c>
      <c r="E654" s="6" t="s">
        <v>2724</v>
      </c>
      <c r="F654" s="5">
        <f>decoded[[#This Row],[FRT_DEC]]-B653</f>
        <v>6</v>
      </c>
      <c r="G6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INFO]]))),G653)</f>
        <v>286</v>
      </c>
    </row>
    <row r="655" spans="1:7" x14ac:dyDescent="0.25">
      <c r="A655" s="4" t="s">
        <v>498</v>
      </c>
      <c r="B655" s="5">
        <v>2050648671</v>
      </c>
      <c r="C655" s="4" t="s">
        <v>6562</v>
      </c>
      <c r="D655" s="4" t="s">
        <v>298</v>
      </c>
      <c r="E655" s="6" t="s">
        <v>6563</v>
      </c>
      <c r="F655" s="5">
        <f>decoded[[#This Row],[FRT_DEC]]-B654</f>
        <v>9</v>
      </c>
      <c r="G6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INFO]]))),G654)</f>
        <v>286</v>
      </c>
    </row>
    <row r="656" spans="1:7" x14ac:dyDescent="0.25">
      <c r="A656" s="4" t="s">
        <v>499</v>
      </c>
      <c r="B656" s="5">
        <v>2050648677</v>
      </c>
      <c r="C656" s="4" t="s">
        <v>6564</v>
      </c>
      <c r="D656" s="4" t="s">
        <v>11</v>
      </c>
      <c r="E656" s="6" t="s">
        <v>4667</v>
      </c>
      <c r="F656" s="5">
        <f>decoded[[#This Row],[FRT_DEC]]-B655</f>
        <v>6</v>
      </c>
      <c r="G6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INFO]]))),G655)</f>
        <v>286</v>
      </c>
    </row>
    <row r="657" spans="1:7" x14ac:dyDescent="0.25">
      <c r="A657" s="4" t="s">
        <v>500</v>
      </c>
      <c r="B657" s="5">
        <v>2050648700</v>
      </c>
      <c r="C657" s="4" t="s">
        <v>6565</v>
      </c>
      <c r="D657" s="4" t="s">
        <v>52</v>
      </c>
      <c r="E657" s="6" t="s">
        <v>57</v>
      </c>
      <c r="F657" s="5">
        <f>decoded[[#This Row],[FRT_DEC]]-B656</f>
        <v>23</v>
      </c>
      <c r="G6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INFO]]))),G656)</f>
        <v>286</v>
      </c>
    </row>
    <row r="658" spans="1:7" x14ac:dyDescent="0.25">
      <c r="A658" s="4" t="s">
        <v>501</v>
      </c>
      <c r="B658" s="5">
        <v>2050648709</v>
      </c>
      <c r="C658" s="4" t="s">
        <v>6566</v>
      </c>
      <c r="D658" s="4" t="s">
        <v>1144</v>
      </c>
      <c r="E658" s="6" t="s">
        <v>6057</v>
      </c>
      <c r="F658" s="5">
        <f>decoded[[#This Row],[FRT_DEC]]-B657</f>
        <v>9</v>
      </c>
      <c r="G6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INFO]]))),G657)</f>
        <v>286</v>
      </c>
    </row>
    <row r="659" spans="1:7" x14ac:dyDescent="0.25">
      <c r="A659" s="4" t="s">
        <v>502</v>
      </c>
      <c r="B659" s="5">
        <v>2050648715</v>
      </c>
      <c r="C659" s="4" t="s">
        <v>6567</v>
      </c>
      <c r="D659" s="4" t="s">
        <v>1144</v>
      </c>
      <c r="E659" s="6" t="s">
        <v>6059</v>
      </c>
      <c r="F659" s="5">
        <f>decoded[[#This Row],[FRT_DEC]]-B658</f>
        <v>6</v>
      </c>
      <c r="G6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INFO]]))),G658)</f>
        <v>286</v>
      </c>
    </row>
    <row r="660" spans="1:7" x14ac:dyDescent="0.25">
      <c r="A660" s="4" t="s">
        <v>503</v>
      </c>
      <c r="B660" s="5">
        <v>2050648733</v>
      </c>
      <c r="C660" s="4" t="s">
        <v>6568</v>
      </c>
      <c r="D660" s="4" t="s">
        <v>98</v>
      </c>
      <c r="E660" s="6" t="s">
        <v>5713</v>
      </c>
      <c r="F660" s="5">
        <f>decoded[[#This Row],[FRT_DEC]]-B659</f>
        <v>18</v>
      </c>
      <c r="G6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INFO]]))),G659)</f>
        <v>286</v>
      </c>
    </row>
    <row r="661" spans="1:7" x14ac:dyDescent="0.25">
      <c r="A661" s="4" t="s">
        <v>504</v>
      </c>
      <c r="B661" s="5">
        <v>2050648759</v>
      </c>
      <c r="C661" s="4" t="s">
        <v>6569</v>
      </c>
      <c r="D661" s="4" t="s">
        <v>275</v>
      </c>
      <c r="E661" s="6" t="s">
        <v>6570</v>
      </c>
      <c r="F661" s="5">
        <f>decoded[[#This Row],[FRT_DEC]]-B660</f>
        <v>26</v>
      </c>
      <c r="G6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INFO]]))),G660)</f>
        <v>286</v>
      </c>
    </row>
    <row r="662" spans="1:7" x14ac:dyDescent="0.25">
      <c r="A662" s="4" t="s">
        <v>505</v>
      </c>
      <c r="B662" s="5">
        <v>2050649561</v>
      </c>
      <c r="C662" s="4" t="s">
        <v>6571</v>
      </c>
      <c r="D662" s="4" t="s">
        <v>280</v>
      </c>
      <c r="E662" s="6" t="s">
        <v>281</v>
      </c>
      <c r="F662" s="5">
        <f>decoded[[#This Row],[FRT_DEC]]-B661</f>
        <v>802</v>
      </c>
      <c r="G6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INFO]]))),G661)</f>
        <v>286</v>
      </c>
    </row>
    <row r="663" spans="1:7" x14ac:dyDescent="0.25">
      <c r="A663" s="4" t="s">
        <v>506</v>
      </c>
      <c r="B663" s="5">
        <v>2050649603</v>
      </c>
      <c r="C663" s="4" t="s">
        <v>6572</v>
      </c>
      <c r="D663" s="4" t="s">
        <v>12</v>
      </c>
      <c r="E663" s="6" t="s">
        <v>4</v>
      </c>
      <c r="F663" s="5">
        <f>decoded[[#This Row],[FRT_DEC]]-B662</f>
        <v>42</v>
      </c>
      <c r="G6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INFO]]))),G662)</f>
        <v>286</v>
      </c>
    </row>
    <row r="664" spans="1:7" x14ac:dyDescent="0.25">
      <c r="A664" s="4" t="s">
        <v>507</v>
      </c>
      <c r="B664" s="5">
        <v>2050649608</v>
      </c>
      <c r="C664" s="4" t="s">
        <v>6573</v>
      </c>
      <c r="D664" s="4" t="s">
        <v>8</v>
      </c>
      <c r="E664" s="6" t="s">
        <v>6165</v>
      </c>
      <c r="F664" s="5">
        <f>decoded[[#This Row],[FRT_DEC]]-B663</f>
        <v>5</v>
      </c>
      <c r="G6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INFO]]))),G663)</f>
        <v>286</v>
      </c>
    </row>
    <row r="665" spans="1:7" x14ac:dyDescent="0.25">
      <c r="A665" s="4" t="s">
        <v>508</v>
      </c>
      <c r="B665" s="5">
        <v>2050652565</v>
      </c>
      <c r="C665" s="4" t="s">
        <v>6574</v>
      </c>
      <c r="D665" s="4" t="s">
        <v>15</v>
      </c>
      <c r="E665" s="6" t="s">
        <v>6575</v>
      </c>
      <c r="F665" s="5">
        <f>decoded[[#This Row],[FRT_DEC]]-B664</f>
        <v>2957</v>
      </c>
      <c r="G6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INFO]]))),G664)</f>
        <v>286</v>
      </c>
    </row>
    <row r="666" spans="1:7" x14ac:dyDescent="0.25">
      <c r="A666" s="4" t="s">
        <v>509</v>
      </c>
      <c r="B666" s="5">
        <v>2050652568</v>
      </c>
      <c r="C666" s="4" t="s">
        <v>6576</v>
      </c>
      <c r="D666" s="4" t="s">
        <v>15</v>
      </c>
      <c r="E666" s="6" t="s">
        <v>5995</v>
      </c>
      <c r="F666" s="5">
        <f>decoded[[#This Row],[FRT_DEC]]-B665</f>
        <v>3</v>
      </c>
      <c r="G6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INFO]]))),G665)</f>
        <v>286</v>
      </c>
    </row>
    <row r="667" spans="1:7" x14ac:dyDescent="0.25">
      <c r="A667" s="4" t="s">
        <v>510</v>
      </c>
      <c r="B667" s="5">
        <v>2050652645</v>
      </c>
      <c r="C667" s="4" t="s">
        <v>6577</v>
      </c>
      <c r="D667" s="4" t="s">
        <v>275</v>
      </c>
      <c r="E667" s="6" t="s">
        <v>6578</v>
      </c>
      <c r="F667" s="5">
        <f>decoded[[#This Row],[FRT_DEC]]-B666</f>
        <v>77</v>
      </c>
      <c r="G6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INFO]]))),G666)</f>
        <v>286</v>
      </c>
    </row>
    <row r="668" spans="1:7" ht="30" x14ac:dyDescent="0.25">
      <c r="A668" s="4" t="s">
        <v>511</v>
      </c>
      <c r="B668" s="5">
        <v>2050652650</v>
      </c>
      <c r="C668" s="4" t="s">
        <v>6579</v>
      </c>
      <c r="D668" s="4" t="s">
        <v>271</v>
      </c>
      <c r="E668" s="6" t="s">
        <v>6580</v>
      </c>
      <c r="F668" s="5">
        <f>decoded[[#This Row],[FRT_DEC]]-B667</f>
        <v>5</v>
      </c>
      <c r="G6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INFO]]))),G667)</f>
        <v>286</v>
      </c>
    </row>
    <row r="669" spans="1:7" x14ac:dyDescent="0.25">
      <c r="A669" s="4" t="s">
        <v>512</v>
      </c>
      <c r="B669" s="5">
        <v>2050652654</v>
      </c>
      <c r="C669" s="4" t="s">
        <v>6581</v>
      </c>
      <c r="D669" s="4" t="s">
        <v>273</v>
      </c>
      <c r="E669" s="6" t="s">
        <v>289</v>
      </c>
      <c r="F669" s="5">
        <f>decoded[[#This Row],[FRT_DEC]]-B668</f>
        <v>4</v>
      </c>
      <c r="G6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INFO]]))),G668)</f>
        <v>286</v>
      </c>
    </row>
    <row r="670" spans="1:7" x14ac:dyDescent="0.25">
      <c r="A670" s="4" t="s">
        <v>513</v>
      </c>
      <c r="B670" s="5">
        <v>2050652663</v>
      </c>
      <c r="C670" s="4" t="s">
        <v>6582</v>
      </c>
      <c r="D670" s="4" t="s">
        <v>1144</v>
      </c>
      <c r="E670" s="6" t="s">
        <v>6001</v>
      </c>
      <c r="F670" s="5">
        <f>decoded[[#This Row],[FRT_DEC]]-B669</f>
        <v>9</v>
      </c>
      <c r="G6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INFO]]))),G669)</f>
        <v>286</v>
      </c>
    </row>
    <row r="671" spans="1:7" x14ac:dyDescent="0.25">
      <c r="A671" s="4" t="s">
        <v>514</v>
      </c>
      <c r="B671" s="5">
        <v>2050652669</v>
      </c>
      <c r="C671" s="4" t="s">
        <v>6583</v>
      </c>
      <c r="D671" s="4" t="s">
        <v>98</v>
      </c>
      <c r="E671" s="6" t="s">
        <v>6003</v>
      </c>
      <c r="F671" s="5">
        <f>decoded[[#This Row],[FRT_DEC]]-B670</f>
        <v>6</v>
      </c>
      <c r="G6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INFO]]))),G670)</f>
        <v>286</v>
      </c>
    </row>
    <row r="672" spans="1:7" x14ac:dyDescent="0.25">
      <c r="A672" s="4" t="s">
        <v>515</v>
      </c>
      <c r="B672" s="5">
        <v>2050652674</v>
      </c>
      <c r="C672" s="4" t="s">
        <v>6584</v>
      </c>
      <c r="D672" s="4" t="s">
        <v>98</v>
      </c>
      <c r="E672" s="6" t="s">
        <v>6005</v>
      </c>
      <c r="F672" s="5">
        <f>decoded[[#This Row],[FRT_DEC]]-B671</f>
        <v>5</v>
      </c>
      <c r="G6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INFO]]))),G671)</f>
        <v>286</v>
      </c>
    </row>
    <row r="673" spans="1:7" x14ac:dyDescent="0.25">
      <c r="A673" s="4" t="s">
        <v>516</v>
      </c>
      <c r="B673" s="5">
        <v>2050652687</v>
      </c>
      <c r="C673" s="4" t="s">
        <v>6585</v>
      </c>
      <c r="D673" s="4" t="s">
        <v>277</v>
      </c>
      <c r="E673" s="6" t="s">
        <v>6586</v>
      </c>
      <c r="F673" s="5">
        <f>decoded[[#This Row],[FRT_DEC]]-B672</f>
        <v>13</v>
      </c>
      <c r="G6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INFO]]))),G672)</f>
        <v>286</v>
      </c>
    </row>
    <row r="674" spans="1:7" x14ac:dyDescent="0.25">
      <c r="A674" s="4" t="s">
        <v>517</v>
      </c>
      <c r="B674" s="5">
        <v>2050653018</v>
      </c>
      <c r="C674" s="4" t="s">
        <v>6587</v>
      </c>
      <c r="D674" s="4" t="s">
        <v>1144</v>
      </c>
      <c r="E674" s="6" t="s">
        <v>6009</v>
      </c>
      <c r="F674" s="5">
        <f>decoded[[#This Row],[FRT_DEC]]-B673</f>
        <v>331</v>
      </c>
      <c r="G6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INFO]]))),G673)</f>
        <v>286</v>
      </c>
    </row>
    <row r="675" spans="1:7" x14ac:dyDescent="0.25">
      <c r="A675" s="4" t="s">
        <v>518</v>
      </c>
      <c r="B675" s="5">
        <v>2050653026</v>
      </c>
      <c r="C675" s="4" t="s">
        <v>6588</v>
      </c>
      <c r="D675" s="4" t="s">
        <v>98</v>
      </c>
      <c r="E675" s="6" t="s">
        <v>6011</v>
      </c>
      <c r="F675" s="5">
        <f>decoded[[#This Row],[FRT_DEC]]-B674</f>
        <v>8</v>
      </c>
      <c r="G6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INFO]]))),G674)</f>
        <v>286</v>
      </c>
    </row>
    <row r="676" spans="1:7" x14ac:dyDescent="0.25">
      <c r="A676" s="4" t="s">
        <v>519</v>
      </c>
      <c r="B676" s="5">
        <v>2050653039</v>
      </c>
      <c r="C676" s="4" t="s">
        <v>6589</v>
      </c>
      <c r="D676" s="4" t="s">
        <v>275</v>
      </c>
      <c r="E676" s="6" t="s">
        <v>1102</v>
      </c>
      <c r="F676" s="5">
        <f>decoded[[#This Row],[FRT_DEC]]-B675</f>
        <v>13</v>
      </c>
      <c r="G6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INFO]]))),G675)</f>
        <v>286</v>
      </c>
    </row>
    <row r="677" spans="1:7" x14ac:dyDescent="0.25">
      <c r="A677" s="4" t="s">
        <v>520</v>
      </c>
      <c r="B677" s="5">
        <v>2050653055</v>
      </c>
      <c r="C677" s="4" t="s">
        <v>6590</v>
      </c>
      <c r="D677" s="4" t="s">
        <v>295</v>
      </c>
      <c r="E677" s="6" t="s">
        <v>296</v>
      </c>
      <c r="F677" s="5">
        <f>decoded[[#This Row],[FRT_DEC]]-B676</f>
        <v>16</v>
      </c>
      <c r="G6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INFO]]))),G676)</f>
        <v>286</v>
      </c>
    </row>
    <row r="678" spans="1:7" x14ac:dyDescent="0.25">
      <c r="A678" s="4" t="s">
        <v>521</v>
      </c>
      <c r="B678" s="5">
        <v>2050654560</v>
      </c>
      <c r="C678" s="4" t="s">
        <v>6591</v>
      </c>
      <c r="D678" s="4" t="s">
        <v>110</v>
      </c>
      <c r="E678" s="6" t="s">
        <v>6592</v>
      </c>
      <c r="F678" s="5">
        <f>decoded[[#This Row],[FRT_DEC]]-B677</f>
        <v>1505</v>
      </c>
      <c r="G6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INFO]]))),G677)</f>
        <v>286</v>
      </c>
    </row>
    <row r="679" spans="1:7" x14ac:dyDescent="0.25">
      <c r="A679" s="4" t="s">
        <v>522</v>
      </c>
      <c r="B679" s="5">
        <v>2050654577</v>
      </c>
      <c r="C679" s="4" t="s">
        <v>6593</v>
      </c>
      <c r="D679" s="4" t="s">
        <v>1144</v>
      </c>
      <c r="E679" s="6" t="s">
        <v>6017</v>
      </c>
      <c r="F679" s="5">
        <f>decoded[[#This Row],[FRT_DEC]]-B678</f>
        <v>17</v>
      </c>
      <c r="G6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INFO]]))),G678)</f>
        <v>286</v>
      </c>
    </row>
    <row r="680" spans="1:7" x14ac:dyDescent="0.25">
      <c r="A680" s="4" t="s">
        <v>710</v>
      </c>
      <c r="B680" s="5">
        <v>2050654582</v>
      </c>
      <c r="C680" s="4" t="s">
        <v>6594</v>
      </c>
      <c r="D680" s="4" t="s">
        <v>98</v>
      </c>
      <c r="E680" s="6" t="s">
        <v>6019</v>
      </c>
      <c r="F680" s="5">
        <f>decoded[[#This Row],[FRT_DEC]]-B679</f>
        <v>5</v>
      </c>
      <c r="G6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INFO]]))),G679)</f>
        <v>286</v>
      </c>
    </row>
    <row r="681" spans="1:7" x14ac:dyDescent="0.25">
      <c r="A681" s="4" t="s">
        <v>670</v>
      </c>
      <c r="B681" s="5">
        <v>2050654652</v>
      </c>
      <c r="C681" s="4" t="s">
        <v>6595</v>
      </c>
      <c r="D681" s="4" t="s">
        <v>111</v>
      </c>
      <c r="E681" s="6" t="s">
        <v>297</v>
      </c>
      <c r="F681" s="5">
        <f>decoded[[#This Row],[FRT_DEC]]-B680</f>
        <v>70</v>
      </c>
      <c r="G6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INFO]]))),G680)</f>
        <v>286</v>
      </c>
    </row>
    <row r="682" spans="1:7" x14ac:dyDescent="0.25">
      <c r="A682" s="4" t="s">
        <v>523</v>
      </c>
      <c r="B682" s="5">
        <v>2050654669</v>
      </c>
      <c r="C682" s="4" t="s">
        <v>6596</v>
      </c>
      <c r="D682" s="4" t="s">
        <v>1144</v>
      </c>
      <c r="E682" s="6" t="s">
        <v>6022</v>
      </c>
      <c r="F682" s="5">
        <f>decoded[[#This Row],[FRT_DEC]]-B681</f>
        <v>17</v>
      </c>
      <c r="G6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INFO]]))),G681)</f>
        <v>286</v>
      </c>
    </row>
    <row r="683" spans="1:7" x14ac:dyDescent="0.25">
      <c r="A683" s="4" t="s">
        <v>524</v>
      </c>
      <c r="B683" s="5">
        <v>2050654674</v>
      </c>
      <c r="C683" s="4" t="s">
        <v>6597</v>
      </c>
      <c r="D683" s="4" t="s">
        <v>98</v>
      </c>
      <c r="E683" s="6" t="s">
        <v>6024</v>
      </c>
      <c r="F683" s="5">
        <f>decoded[[#This Row],[FRT_DEC]]-B682</f>
        <v>5</v>
      </c>
      <c r="G6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INFO]]))),G682)</f>
        <v>286</v>
      </c>
    </row>
    <row r="684" spans="1:7" x14ac:dyDescent="0.25">
      <c r="A684" s="4" t="s">
        <v>671</v>
      </c>
      <c r="B684" s="5">
        <v>2050655308</v>
      </c>
      <c r="C684" s="4" t="s">
        <v>6598</v>
      </c>
      <c r="D684" s="4" t="s">
        <v>113</v>
      </c>
      <c r="E684" s="6" t="s">
        <v>114</v>
      </c>
      <c r="F684" s="5">
        <f>decoded[[#This Row],[FRT_DEC]]-B683</f>
        <v>634</v>
      </c>
      <c r="G6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INFO]]))),G683)</f>
        <v>286</v>
      </c>
    </row>
    <row r="685" spans="1:7" x14ac:dyDescent="0.25">
      <c r="A685" s="4" t="s">
        <v>672</v>
      </c>
      <c r="B685" s="5">
        <v>2050655323</v>
      </c>
      <c r="C685" s="4" t="s">
        <v>6599</v>
      </c>
      <c r="D685" s="4" t="s">
        <v>1144</v>
      </c>
      <c r="E685" s="6" t="s">
        <v>6027</v>
      </c>
      <c r="F685" s="5">
        <f>decoded[[#This Row],[FRT_DEC]]-B684</f>
        <v>15</v>
      </c>
      <c r="G6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INFO]]))),G684)</f>
        <v>286</v>
      </c>
    </row>
    <row r="686" spans="1:7" x14ac:dyDescent="0.25">
      <c r="A686" s="4" t="s">
        <v>673</v>
      </c>
      <c r="B686" s="5">
        <v>2050655329</v>
      </c>
      <c r="C686" s="4" t="s">
        <v>6600</v>
      </c>
      <c r="D686" s="4" t="s">
        <v>98</v>
      </c>
      <c r="E686" s="6" t="s">
        <v>6029</v>
      </c>
      <c r="F686" s="5">
        <f>decoded[[#This Row],[FRT_DEC]]-B685</f>
        <v>6</v>
      </c>
      <c r="G6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INFO]]))),G685)</f>
        <v>286</v>
      </c>
    </row>
    <row r="687" spans="1:7" x14ac:dyDescent="0.25">
      <c r="A687" s="4" t="s">
        <v>674</v>
      </c>
      <c r="B687" s="5">
        <v>2050655335</v>
      </c>
      <c r="C687" s="4" t="s">
        <v>6601</v>
      </c>
      <c r="D687" s="4" t="s">
        <v>11</v>
      </c>
      <c r="E687" s="6" t="s">
        <v>4678</v>
      </c>
      <c r="F687" s="5">
        <f>decoded[[#This Row],[FRT_DEC]]-B686</f>
        <v>6</v>
      </c>
      <c r="G6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INFO]]))),G686)</f>
        <v>286</v>
      </c>
    </row>
    <row r="688" spans="1:7" x14ac:dyDescent="0.25">
      <c r="A688" s="4" t="s">
        <v>675</v>
      </c>
      <c r="B688" s="5">
        <v>2050655345</v>
      </c>
      <c r="C688" s="4" t="s">
        <v>6602</v>
      </c>
      <c r="D688" s="4" t="s">
        <v>52</v>
      </c>
      <c r="E688" s="6" t="s">
        <v>4648</v>
      </c>
      <c r="F688" s="5">
        <f>decoded[[#This Row],[FRT_DEC]]-B687</f>
        <v>10</v>
      </c>
      <c r="G6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INFO]]))),G687)</f>
        <v>286</v>
      </c>
    </row>
    <row r="689" spans="1:7" x14ac:dyDescent="0.25">
      <c r="A689" s="4" t="s">
        <v>676</v>
      </c>
      <c r="B689" s="5">
        <v>2050655351</v>
      </c>
      <c r="C689" s="4" t="s">
        <v>6603</v>
      </c>
      <c r="D689" s="4" t="s">
        <v>4649</v>
      </c>
      <c r="E689" s="6" t="s">
        <v>6488</v>
      </c>
      <c r="F689" s="5">
        <f>decoded[[#This Row],[FRT_DEC]]-B688</f>
        <v>6</v>
      </c>
      <c r="G6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INFO]]))),G688)</f>
        <v>286</v>
      </c>
    </row>
    <row r="690" spans="1:7" x14ac:dyDescent="0.25">
      <c r="A690" s="4" t="s">
        <v>525</v>
      </c>
      <c r="B690" s="5">
        <v>2050655398</v>
      </c>
      <c r="C690" s="4" t="s">
        <v>6604</v>
      </c>
      <c r="D690" s="4" t="s">
        <v>12</v>
      </c>
      <c r="E690" s="6" t="s">
        <v>4</v>
      </c>
      <c r="F690" s="5">
        <f>decoded[[#This Row],[FRT_DEC]]-B689</f>
        <v>47</v>
      </c>
      <c r="G6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INFO]]))),G689)</f>
        <v>286</v>
      </c>
    </row>
    <row r="691" spans="1:7" x14ac:dyDescent="0.25">
      <c r="A691" s="4" t="s">
        <v>526</v>
      </c>
      <c r="B691" s="5">
        <v>2050655403</v>
      </c>
      <c r="C691" s="4" t="s">
        <v>6605</v>
      </c>
      <c r="D691" s="4" t="s">
        <v>8</v>
      </c>
      <c r="E691" s="6" t="s">
        <v>5963</v>
      </c>
      <c r="F691" s="5">
        <f>decoded[[#This Row],[FRT_DEC]]-B690</f>
        <v>5</v>
      </c>
      <c r="G6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INFO]]))),G690)</f>
        <v>286</v>
      </c>
    </row>
    <row r="692" spans="1:7" x14ac:dyDescent="0.25">
      <c r="A692" s="4" t="s">
        <v>527</v>
      </c>
      <c r="B692" s="5">
        <v>2050664485</v>
      </c>
      <c r="C692" s="4" t="s">
        <v>6606</v>
      </c>
      <c r="D692" s="4" t="s">
        <v>55</v>
      </c>
      <c r="E692" s="6" t="s">
        <v>56</v>
      </c>
      <c r="F692" s="5">
        <f>decoded[[#This Row],[FRT_DEC]]-B691</f>
        <v>9082</v>
      </c>
      <c r="G6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INFO]]))),G691)</f>
        <v>286</v>
      </c>
    </row>
    <row r="693" spans="1:7" x14ac:dyDescent="0.25">
      <c r="A693" s="4" t="s">
        <v>677</v>
      </c>
      <c r="B693" s="5">
        <v>2050664509</v>
      </c>
      <c r="C693" s="4" t="s">
        <v>6607</v>
      </c>
      <c r="D693" s="4" t="s">
        <v>275</v>
      </c>
      <c r="E693" s="6" t="s">
        <v>6608</v>
      </c>
      <c r="F693" s="5">
        <f>decoded[[#This Row],[FRT_DEC]]-B692</f>
        <v>24</v>
      </c>
      <c r="G6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INFO]]))),G692)</f>
        <v>286</v>
      </c>
    </row>
    <row r="694" spans="1:7" x14ac:dyDescent="0.25">
      <c r="A694" s="4" t="s">
        <v>709</v>
      </c>
      <c r="B694" s="5">
        <v>2050664513</v>
      </c>
      <c r="C694" s="4" t="s">
        <v>6609</v>
      </c>
      <c r="D694" s="4" t="s">
        <v>277</v>
      </c>
      <c r="E694" s="6" t="s">
        <v>6610</v>
      </c>
      <c r="F694" s="5">
        <f>decoded[[#This Row],[FRT_DEC]]-B693</f>
        <v>4</v>
      </c>
      <c r="G6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INFO]]))),G693)</f>
        <v>286</v>
      </c>
    </row>
    <row r="695" spans="1:7" ht="30" x14ac:dyDescent="0.25">
      <c r="A695" s="4" t="s">
        <v>528</v>
      </c>
      <c r="B695" s="5">
        <v>2050664517</v>
      </c>
      <c r="C695" s="4" t="s">
        <v>6611</v>
      </c>
      <c r="D695" s="4" t="s">
        <v>271</v>
      </c>
      <c r="E695" s="6" t="s">
        <v>6612</v>
      </c>
      <c r="F695" s="5">
        <f>decoded[[#This Row],[FRT_DEC]]-B694</f>
        <v>4</v>
      </c>
      <c r="G6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INFO]]))),G694)</f>
        <v>286</v>
      </c>
    </row>
    <row r="696" spans="1:7" x14ac:dyDescent="0.25">
      <c r="A696" s="4" t="s">
        <v>529</v>
      </c>
      <c r="B696" s="5">
        <v>2050664522</v>
      </c>
      <c r="C696" s="4" t="s">
        <v>6613</v>
      </c>
      <c r="D696" s="4" t="s">
        <v>273</v>
      </c>
      <c r="E696" s="6" t="s">
        <v>289</v>
      </c>
      <c r="F696" s="5">
        <f>decoded[[#This Row],[FRT_DEC]]-B695</f>
        <v>5</v>
      </c>
      <c r="G6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INFO]]))),G695)</f>
        <v>286</v>
      </c>
    </row>
    <row r="697" spans="1:7" x14ac:dyDescent="0.25">
      <c r="A697" s="4" t="s">
        <v>678</v>
      </c>
      <c r="B697" s="5">
        <v>2050664528</v>
      </c>
      <c r="C697" s="4" t="s">
        <v>6614</v>
      </c>
      <c r="D697" s="4" t="s">
        <v>298</v>
      </c>
      <c r="E697" s="6" t="s">
        <v>6615</v>
      </c>
      <c r="F697" s="5">
        <f>decoded[[#This Row],[FRT_DEC]]-B696</f>
        <v>6</v>
      </c>
      <c r="G6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INFO]]))),G696)</f>
        <v>286</v>
      </c>
    </row>
    <row r="698" spans="1:7" x14ac:dyDescent="0.25">
      <c r="A698" s="4" t="s">
        <v>530</v>
      </c>
      <c r="B698" s="5">
        <v>2050664534</v>
      </c>
      <c r="C698" s="4" t="s">
        <v>6616</v>
      </c>
      <c r="D698" s="4" t="s">
        <v>11</v>
      </c>
      <c r="E698" s="6" t="s">
        <v>4667</v>
      </c>
      <c r="F698" s="5">
        <f>decoded[[#This Row],[FRT_DEC]]-B697</f>
        <v>6</v>
      </c>
      <c r="G6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INFO]]))),G697)</f>
        <v>286</v>
      </c>
    </row>
    <row r="699" spans="1:7" x14ac:dyDescent="0.25">
      <c r="A699" s="4" t="s">
        <v>531</v>
      </c>
      <c r="B699" s="5">
        <v>2050664557</v>
      </c>
      <c r="C699" s="4" t="s">
        <v>6617</v>
      </c>
      <c r="D699" s="4" t="s">
        <v>52</v>
      </c>
      <c r="E699" s="6" t="s">
        <v>57</v>
      </c>
      <c r="F699" s="5">
        <f>decoded[[#This Row],[FRT_DEC]]-B698</f>
        <v>23</v>
      </c>
      <c r="G6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INFO]]))),G698)</f>
        <v>286</v>
      </c>
    </row>
    <row r="700" spans="1:7" x14ac:dyDescent="0.25">
      <c r="A700" s="4" t="s">
        <v>532</v>
      </c>
      <c r="B700" s="5">
        <v>2050664567</v>
      </c>
      <c r="C700" s="4" t="s">
        <v>6618</v>
      </c>
      <c r="D700" s="4" t="s">
        <v>1144</v>
      </c>
      <c r="E700" s="6" t="s">
        <v>6057</v>
      </c>
      <c r="F700" s="5">
        <f>decoded[[#This Row],[FRT_DEC]]-B699</f>
        <v>10</v>
      </c>
      <c r="G7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INFO]]))),G699)</f>
        <v>286</v>
      </c>
    </row>
    <row r="701" spans="1:7" x14ac:dyDescent="0.25">
      <c r="A701" s="4" t="s">
        <v>533</v>
      </c>
      <c r="B701" s="5">
        <v>2050664572</v>
      </c>
      <c r="C701" s="4" t="s">
        <v>6619</v>
      </c>
      <c r="D701" s="4" t="s">
        <v>1144</v>
      </c>
      <c r="E701" s="6" t="s">
        <v>6059</v>
      </c>
      <c r="F701" s="5">
        <f>decoded[[#This Row],[FRT_DEC]]-B700</f>
        <v>5</v>
      </c>
      <c r="G7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INFO]]))),G700)</f>
        <v>286</v>
      </c>
    </row>
    <row r="702" spans="1:7" x14ac:dyDescent="0.25">
      <c r="A702" s="4" t="s">
        <v>534</v>
      </c>
      <c r="B702" s="5">
        <v>2050664590</v>
      </c>
      <c r="C702" s="4" t="s">
        <v>6620</v>
      </c>
      <c r="D702" s="4" t="s">
        <v>98</v>
      </c>
      <c r="E702" s="6" t="s">
        <v>5713</v>
      </c>
      <c r="F702" s="5">
        <f>decoded[[#This Row],[FRT_DEC]]-B701</f>
        <v>18</v>
      </c>
      <c r="G7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INFO]]))),G701)</f>
        <v>286</v>
      </c>
    </row>
    <row r="703" spans="1:7" x14ac:dyDescent="0.25">
      <c r="A703" s="4" t="s">
        <v>1172</v>
      </c>
      <c r="B703" s="5">
        <v>2050664612</v>
      </c>
      <c r="C703" s="4" t="s">
        <v>6621</v>
      </c>
      <c r="D703" s="4" t="s">
        <v>275</v>
      </c>
      <c r="E703" s="6" t="s">
        <v>6622</v>
      </c>
      <c r="F703" s="5">
        <f>decoded[[#This Row],[FRT_DEC]]-B702</f>
        <v>22</v>
      </c>
      <c r="G7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INFO]]))),G702)</f>
        <v>286</v>
      </c>
    </row>
    <row r="704" spans="1:7" x14ac:dyDescent="0.25">
      <c r="A704" s="4" t="s">
        <v>535</v>
      </c>
      <c r="B704" s="5">
        <v>2050664828</v>
      </c>
      <c r="C704" s="4" t="s">
        <v>6623</v>
      </c>
      <c r="D704" s="4" t="s">
        <v>13</v>
      </c>
      <c r="E704" s="6" t="s">
        <v>5</v>
      </c>
      <c r="F704" s="5">
        <f>decoded[[#This Row],[FRT_DEC]]-B703</f>
        <v>216</v>
      </c>
      <c r="G7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INFO]]))),G703)</f>
        <v>286</v>
      </c>
    </row>
    <row r="705" spans="1:7" x14ac:dyDescent="0.25">
      <c r="A705" s="4" t="s">
        <v>536</v>
      </c>
      <c r="B705" s="5">
        <v>2050664833</v>
      </c>
      <c r="C705" s="4" t="s">
        <v>6624</v>
      </c>
      <c r="D705" s="4" t="s">
        <v>11</v>
      </c>
      <c r="E705" s="6" t="s">
        <v>4660</v>
      </c>
      <c r="F705" s="5">
        <f>decoded[[#This Row],[FRT_DEC]]-B704</f>
        <v>5</v>
      </c>
      <c r="G7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INFO]]))),G704)</f>
        <v>286</v>
      </c>
    </row>
    <row r="706" spans="1:7" x14ac:dyDescent="0.25">
      <c r="A706" s="4" t="s">
        <v>537</v>
      </c>
      <c r="B706" s="5">
        <v>2050664926</v>
      </c>
      <c r="C706" s="4" t="s">
        <v>6625</v>
      </c>
      <c r="D706" s="4" t="s">
        <v>12</v>
      </c>
      <c r="E706" s="6" t="s">
        <v>4</v>
      </c>
      <c r="F706" s="5">
        <f>decoded[[#This Row],[FRT_DEC]]-B705</f>
        <v>93</v>
      </c>
      <c r="G7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INFO]]))),G705)</f>
        <v>286</v>
      </c>
    </row>
    <row r="707" spans="1:7" x14ac:dyDescent="0.25">
      <c r="A707" s="4" t="s">
        <v>538</v>
      </c>
      <c r="B707" s="5">
        <v>2050664930</v>
      </c>
      <c r="C707" s="4" t="s">
        <v>6626</v>
      </c>
      <c r="D707" s="4" t="s">
        <v>14</v>
      </c>
      <c r="E707" s="6" t="s">
        <v>6</v>
      </c>
      <c r="F707" s="5">
        <f>decoded[[#This Row],[FRT_DEC]]-B706</f>
        <v>4</v>
      </c>
      <c r="G7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INFO]]))),G706)</f>
        <v>286</v>
      </c>
    </row>
    <row r="708" spans="1:7" x14ac:dyDescent="0.25">
      <c r="A708" s="4" t="s">
        <v>539</v>
      </c>
      <c r="B708" s="5">
        <v>2050664939</v>
      </c>
      <c r="C708" s="4" t="s">
        <v>6627</v>
      </c>
      <c r="D708" s="4" t="s">
        <v>14</v>
      </c>
      <c r="E708" s="6" t="s">
        <v>72</v>
      </c>
      <c r="F708" s="5">
        <f>decoded[[#This Row],[FRT_DEC]]-B707</f>
        <v>9</v>
      </c>
      <c r="G7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INFO]]))),G707)</f>
        <v>286</v>
      </c>
    </row>
    <row r="709" spans="1:7" x14ac:dyDescent="0.25">
      <c r="A709" s="4" t="s">
        <v>540</v>
      </c>
      <c r="B709" s="5">
        <v>2050665440</v>
      </c>
      <c r="C709" s="4" t="s">
        <v>6628</v>
      </c>
      <c r="D709" s="4" t="s">
        <v>280</v>
      </c>
      <c r="E709" s="6" t="s">
        <v>281</v>
      </c>
      <c r="F709" s="5">
        <f>decoded[[#This Row],[FRT_DEC]]-B708</f>
        <v>501</v>
      </c>
      <c r="G7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INFO]]))),G708)</f>
        <v>286</v>
      </c>
    </row>
    <row r="710" spans="1:7" x14ac:dyDescent="0.25">
      <c r="A710" s="4" t="s">
        <v>541</v>
      </c>
      <c r="B710" s="5">
        <v>2050665448</v>
      </c>
      <c r="C710" s="4" t="s">
        <v>6629</v>
      </c>
      <c r="D710" s="4" t="s">
        <v>74</v>
      </c>
      <c r="E710" s="6" t="s">
        <v>4650</v>
      </c>
      <c r="F710" s="5">
        <f>decoded[[#This Row],[FRT_DEC]]-B709</f>
        <v>8</v>
      </c>
      <c r="G7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INFO]]))),G709)</f>
        <v>286</v>
      </c>
    </row>
    <row r="711" spans="1:7" x14ac:dyDescent="0.25">
      <c r="A711" s="4" t="s">
        <v>542</v>
      </c>
      <c r="B711" s="5">
        <v>2050665454</v>
      </c>
      <c r="C711" s="4" t="s">
        <v>6630</v>
      </c>
      <c r="D711" s="4" t="s">
        <v>4651</v>
      </c>
      <c r="E711" s="6" t="s">
        <v>4653</v>
      </c>
      <c r="F711" s="5">
        <f>decoded[[#This Row],[FRT_DEC]]-B710</f>
        <v>6</v>
      </c>
      <c r="G7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INFO]]))),G710)</f>
        <v>286</v>
      </c>
    </row>
    <row r="712" spans="1:7" x14ac:dyDescent="0.25">
      <c r="A712" s="4" t="s">
        <v>543</v>
      </c>
      <c r="B712" s="5">
        <v>2050665458</v>
      </c>
      <c r="C712" s="4" t="s">
        <v>6631</v>
      </c>
      <c r="D712" s="4" t="s">
        <v>8</v>
      </c>
      <c r="E712" s="6" t="s">
        <v>6344</v>
      </c>
      <c r="F712" s="5">
        <f>decoded[[#This Row],[FRT_DEC]]-B711</f>
        <v>4</v>
      </c>
      <c r="G7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INFO]]))),G711)</f>
        <v>286</v>
      </c>
    </row>
    <row r="713" spans="1:7" x14ac:dyDescent="0.25">
      <c r="A713" s="4" t="s">
        <v>544</v>
      </c>
      <c r="B713" s="5">
        <v>2050665497</v>
      </c>
      <c r="C713" s="4" t="s">
        <v>6632</v>
      </c>
      <c r="D713" s="4" t="s">
        <v>12</v>
      </c>
      <c r="E713" s="6" t="s">
        <v>4</v>
      </c>
      <c r="F713" s="5">
        <f>decoded[[#This Row],[FRT_DEC]]-B712</f>
        <v>39</v>
      </c>
      <c r="G7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INFO]]))),G712)</f>
        <v>286</v>
      </c>
    </row>
    <row r="714" spans="1:7" x14ac:dyDescent="0.25">
      <c r="A714" s="4" t="s">
        <v>545</v>
      </c>
      <c r="B714" s="5">
        <v>2050665503</v>
      </c>
      <c r="C714" s="4" t="s">
        <v>6633</v>
      </c>
      <c r="D714" s="4" t="s">
        <v>8</v>
      </c>
      <c r="E714" s="6" t="s">
        <v>6165</v>
      </c>
      <c r="F714" s="5">
        <f>decoded[[#This Row],[FRT_DEC]]-B713</f>
        <v>6</v>
      </c>
      <c r="G7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INFO]]))),G713)</f>
        <v>286</v>
      </c>
    </row>
    <row r="715" spans="1:7" x14ac:dyDescent="0.25">
      <c r="A715" s="4" t="s">
        <v>546</v>
      </c>
      <c r="B715" s="5">
        <v>2050667483</v>
      </c>
      <c r="C715" s="4" t="s">
        <v>6634</v>
      </c>
      <c r="D715" s="4" t="s">
        <v>15</v>
      </c>
      <c r="E715" s="6" t="s">
        <v>6635</v>
      </c>
      <c r="F715" s="5">
        <f>decoded[[#This Row],[FRT_DEC]]-B714</f>
        <v>1980</v>
      </c>
      <c r="G7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INFO]]))),G714)</f>
        <v>286</v>
      </c>
    </row>
    <row r="716" spans="1:7" x14ac:dyDescent="0.25">
      <c r="A716" s="4" t="s">
        <v>547</v>
      </c>
      <c r="B716" s="5">
        <v>2050667486</v>
      </c>
      <c r="C716" s="4" t="s">
        <v>6636</v>
      </c>
      <c r="D716" s="4" t="s">
        <v>15</v>
      </c>
      <c r="E716" s="6" t="s">
        <v>5995</v>
      </c>
      <c r="F716" s="5">
        <f>decoded[[#This Row],[FRT_DEC]]-B715</f>
        <v>3</v>
      </c>
      <c r="G7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INFO]]))),G715)</f>
        <v>286</v>
      </c>
    </row>
    <row r="717" spans="1:7" x14ac:dyDescent="0.25">
      <c r="A717" s="4" t="s">
        <v>548</v>
      </c>
      <c r="B717" s="5">
        <v>2050667572</v>
      </c>
      <c r="C717" s="4" t="s">
        <v>6637</v>
      </c>
      <c r="D717" s="4" t="s">
        <v>275</v>
      </c>
      <c r="E717" s="6" t="s">
        <v>6638</v>
      </c>
      <c r="F717" s="5">
        <f>decoded[[#This Row],[FRT_DEC]]-B716</f>
        <v>86</v>
      </c>
      <c r="G7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INFO]]))),G716)</f>
        <v>286</v>
      </c>
    </row>
    <row r="718" spans="1:7" ht="30" x14ac:dyDescent="0.25">
      <c r="A718" s="4" t="s">
        <v>549</v>
      </c>
      <c r="B718" s="5">
        <v>2050667575</v>
      </c>
      <c r="C718" s="4" t="s">
        <v>6639</v>
      </c>
      <c r="D718" s="4" t="s">
        <v>271</v>
      </c>
      <c r="E718" s="6" t="s">
        <v>6640</v>
      </c>
      <c r="F718" s="5">
        <f>decoded[[#This Row],[FRT_DEC]]-B717</f>
        <v>3</v>
      </c>
      <c r="G7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INFO]]))),G717)</f>
        <v>286</v>
      </c>
    </row>
    <row r="719" spans="1:7" x14ac:dyDescent="0.25">
      <c r="A719" s="4" t="s">
        <v>550</v>
      </c>
      <c r="B719" s="5">
        <v>2050667579</v>
      </c>
      <c r="C719" s="4" t="s">
        <v>6641</v>
      </c>
      <c r="D719" s="4" t="s">
        <v>273</v>
      </c>
      <c r="E719" s="6" t="s">
        <v>305</v>
      </c>
      <c r="F719" s="5">
        <f>decoded[[#This Row],[FRT_DEC]]-B718</f>
        <v>4</v>
      </c>
      <c r="G7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INFO]]))),G718)</f>
        <v>286</v>
      </c>
    </row>
    <row r="720" spans="1:7" x14ac:dyDescent="0.25">
      <c r="A720" s="4" t="s">
        <v>551</v>
      </c>
      <c r="B720" s="5">
        <v>2050667587</v>
      </c>
      <c r="C720" s="4" t="s">
        <v>6642</v>
      </c>
      <c r="D720" s="4" t="s">
        <v>58</v>
      </c>
      <c r="E720" s="6" t="s">
        <v>59</v>
      </c>
      <c r="F720" s="5">
        <f>decoded[[#This Row],[FRT_DEC]]-B719</f>
        <v>8</v>
      </c>
      <c r="G7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INFO]]))),G719)</f>
        <v>286</v>
      </c>
    </row>
    <row r="721" spans="1:7" x14ac:dyDescent="0.25">
      <c r="A721" s="4" t="s">
        <v>552</v>
      </c>
      <c r="B721" s="5">
        <v>2050667592</v>
      </c>
      <c r="C721" s="4" t="s">
        <v>6643</v>
      </c>
      <c r="D721" s="4" t="s">
        <v>58</v>
      </c>
      <c r="E721" s="6" t="s">
        <v>60</v>
      </c>
      <c r="F721" s="5">
        <f>decoded[[#This Row],[FRT_DEC]]-B720</f>
        <v>5</v>
      </c>
      <c r="G7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INFO]]))),G720)</f>
        <v>286</v>
      </c>
    </row>
    <row r="722" spans="1:7" x14ac:dyDescent="0.25">
      <c r="A722" s="4" t="s">
        <v>553</v>
      </c>
      <c r="B722" s="5">
        <v>2050667596</v>
      </c>
      <c r="C722" s="4" t="s">
        <v>6644</v>
      </c>
      <c r="D722" s="4" t="s">
        <v>58</v>
      </c>
      <c r="E722" s="6" t="s">
        <v>61</v>
      </c>
      <c r="F722" s="5">
        <f>decoded[[#This Row],[FRT_DEC]]-B721</f>
        <v>4</v>
      </c>
      <c r="G7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INFO]]))),G721)</f>
        <v>286</v>
      </c>
    </row>
    <row r="723" spans="1:7" x14ac:dyDescent="0.25">
      <c r="A723" s="4" t="s">
        <v>554</v>
      </c>
      <c r="B723" s="5">
        <v>2050667601</v>
      </c>
      <c r="C723" s="4" t="s">
        <v>6645</v>
      </c>
      <c r="D723" s="4" t="s">
        <v>62</v>
      </c>
      <c r="E723" s="6" t="s">
        <v>6646</v>
      </c>
      <c r="F723" s="5">
        <f>decoded[[#This Row],[FRT_DEC]]-B722</f>
        <v>5</v>
      </c>
      <c r="G7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INFO]]))),G722)</f>
        <v>286</v>
      </c>
    </row>
    <row r="724" spans="1:7" x14ac:dyDescent="0.25">
      <c r="A724" s="4" t="s">
        <v>555</v>
      </c>
      <c r="B724" s="5">
        <v>2050667607</v>
      </c>
      <c r="C724" s="4" t="s">
        <v>6647</v>
      </c>
      <c r="D724" s="4" t="s">
        <v>63</v>
      </c>
      <c r="E724" s="6" t="s">
        <v>64</v>
      </c>
      <c r="F724" s="5">
        <f>decoded[[#This Row],[FRT_DEC]]-B723</f>
        <v>6</v>
      </c>
      <c r="G7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INFO]]))),G723)</f>
        <v>286</v>
      </c>
    </row>
    <row r="725" spans="1:7" x14ac:dyDescent="0.25">
      <c r="A725" s="4" t="s">
        <v>556</v>
      </c>
      <c r="B725" s="5">
        <v>2050667622</v>
      </c>
      <c r="C725" s="4" t="s">
        <v>6648</v>
      </c>
      <c r="D725" s="4" t="s">
        <v>1144</v>
      </c>
      <c r="E725" s="6" t="s">
        <v>6001</v>
      </c>
      <c r="F725" s="5">
        <f>decoded[[#This Row],[FRT_DEC]]-B724</f>
        <v>15</v>
      </c>
      <c r="G7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INFO]]))),G724)</f>
        <v>286</v>
      </c>
    </row>
    <row r="726" spans="1:7" x14ac:dyDescent="0.25">
      <c r="A726" s="4" t="s">
        <v>679</v>
      </c>
      <c r="B726" s="5">
        <v>2050667628</v>
      </c>
      <c r="C726" s="4" t="s">
        <v>6649</v>
      </c>
      <c r="D726" s="4" t="s">
        <v>1144</v>
      </c>
      <c r="E726" s="6" t="s">
        <v>6082</v>
      </c>
      <c r="F726" s="5">
        <f>decoded[[#This Row],[FRT_DEC]]-B725</f>
        <v>6</v>
      </c>
      <c r="G7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INFO]]))),G725)</f>
        <v>286</v>
      </c>
    </row>
    <row r="727" spans="1:7" x14ac:dyDescent="0.25">
      <c r="A727" s="4" t="s">
        <v>557</v>
      </c>
      <c r="B727" s="5">
        <v>2050667634</v>
      </c>
      <c r="C727" s="4" t="s">
        <v>6650</v>
      </c>
      <c r="D727" s="4" t="s">
        <v>8</v>
      </c>
      <c r="E727" s="6" t="s">
        <v>4673</v>
      </c>
      <c r="F727" s="5">
        <f>decoded[[#This Row],[FRT_DEC]]-B726</f>
        <v>6</v>
      </c>
      <c r="G7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INFO]]))),G726)</f>
        <v>286</v>
      </c>
    </row>
    <row r="728" spans="1:7" x14ac:dyDescent="0.25">
      <c r="A728" s="4" t="s">
        <v>558</v>
      </c>
      <c r="B728" s="5">
        <v>2050667639</v>
      </c>
      <c r="C728" s="4" t="s">
        <v>6651</v>
      </c>
      <c r="D728" s="4" t="s">
        <v>66</v>
      </c>
      <c r="E728" s="6" t="s">
        <v>67</v>
      </c>
      <c r="F728" s="5">
        <f>decoded[[#This Row],[FRT_DEC]]-B727</f>
        <v>5</v>
      </c>
      <c r="G7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INFO]]))),G727)</f>
        <v>286</v>
      </c>
    </row>
    <row r="729" spans="1:7" x14ac:dyDescent="0.25">
      <c r="A729" s="4" t="s">
        <v>559</v>
      </c>
      <c r="B729" s="5">
        <v>2050667649</v>
      </c>
      <c r="C729" s="4" t="s">
        <v>6652</v>
      </c>
      <c r="D729" s="4" t="s">
        <v>11</v>
      </c>
      <c r="E729" s="6" t="s">
        <v>4702</v>
      </c>
      <c r="F729" s="5">
        <f>decoded[[#This Row],[FRT_DEC]]-B728</f>
        <v>10</v>
      </c>
      <c r="G7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INFO]]))),G728)</f>
        <v>286</v>
      </c>
    </row>
    <row r="730" spans="1:7" x14ac:dyDescent="0.25">
      <c r="A730" s="4" t="s">
        <v>560</v>
      </c>
      <c r="B730" s="5">
        <v>2050667661</v>
      </c>
      <c r="C730" s="4" t="s">
        <v>6653</v>
      </c>
      <c r="D730" s="4" t="s">
        <v>52</v>
      </c>
      <c r="E730" s="6" t="s">
        <v>765</v>
      </c>
      <c r="F730" s="5">
        <f>decoded[[#This Row],[FRT_DEC]]-B729</f>
        <v>12</v>
      </c>
      <c r="G7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INFO]]))),G729)</f>
        <v>286</v>
      </c>
    </row>
    <row r="731" spans="1:7" x14ac:dyDescent="0.25">
      <c r="A731" s="4" t="s">
        <v>561</v>
      </c>
      <c r="B731" s="5">
        <v>2050667669</v>
      </c>
      <c r="C731" s="4" t="s">
        <v>6654</v>
      </c>
      <c r="D731" s="4" t="s">
        <v>11</v>
      </c>
      <c r="E731" s="6" t="s">
        <v>4707</v>
      </c>
      <c r="F731" s="5">
        <f>decoded[[#This Row],[FRT_DEC]]-B730</f>
        <v>8</v>
      </c>
      <c r="G7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INFO]]))),G730)</f>
        <v>286</v>
      </c>
    </row>
    <row r="732" spans="1:7" x14ac:dyDescent="0.25">
      <c r="A732" s="4" t="s">
        <v>562</v>
      </c>
      <c r="B732" s="5">
        <v>2050667680</v>
      </c>
      <c r="C732" s="4" t="s">
        <v>6655</v>
      </c>
      <c r="D732" s="4" t="s">
        <v>52</v>
      </c>
      <c r="E732" s="6" t="s">
        <v>65</v>
      </c>
      <c r="F732" s="5">
        <f>decoded[[#This Row],[FRT_DEC]]-B731</f>
        <v>11</v>
      </c>
      <c r="G7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INFO]]))),G731)</f>
        <v>286</v>
      </c>
    </row>
    <row r="733" spans="1:7" x14ac:dyDescent="0.25">
      <c r="A733" s="4" t="s">
        <v>563</v>
      </c>
      <c r="B733" s="5">
        <v>2050667684</v>
      </c>
      <c r="C733" s="4" t="s">
        <v>6656</v>
      </c>
      <c r="D733" s="4" t="s">
        <v>68</v>
      </c>
      <c r="E733" s="6" t="s">
        <v>6657</v>
      </c>
      <c r="F733" s="5">
        <f>decoded[[#This Row],[FRT_DEC]]-B732</f>
        <v>4</v>
      </c>
      <c r="G7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INFO]]))),G732)</f>
        <v>286</v>
      </c>
    </row>
    <row r="734" spans="1:7" x14ac:dyDescent="0.25">
      <c r="A734" s="4" t="s">
        <v>564</v>
      </c>
      <c r="B734" s="5">
        <v>2050668997</v>
      </c>
      <c r="C734" s="4" t="s">
        <v>6658</v>
      </c>
      <c r="D734" s="4" t="s">
        <v>98</v>
      </c>
      <c r="E734" s="6" t="s">
        <v>5705</v>
      </c>
      <c r="F734" s="5">
        <f>decoded[[#This Row],[FRT_DEC]]-B733</f>
        <v>1313</v>
      </c>
      <c r="G7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INFO]]))),G733)</f>
        <v>286</v>
      </c>
    </row>
    <row r="735" spans="1:7" x14ac:dyDescent="0.25">
      <c r="A735" s="4" t="s">
        <v>565</v>
      </c>
      <c r="B735" s="5">
        <v>2050669003</v>
      </c>
      <c r="C735" s="4" t="s">
        <v>6659</v>
      </c>
      <c r="D735" s="4" t="s">
        <v>98</v>
      </c>
      <c r="E735" s="6" t="s">
        <v>5706</v>
      </c>
      <c r="F735" s="5">
        <f>decoded[[#This Row],[FRT_DEC]]-B734</f>
        <v>6</v>
      </c>
      <c r="G7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INFO]]))),G734)</f>
        <v>286</v>
      </c>
    </row>
    <row r="736" spans="1:7" x14ac:dyDescent="0.25">
      <c r="A736" s="4" t="s">
        <v>566</v>
      </c>
      <c r="B736" s="5">
        <v>2050669017</v>
      </c>
      <c r="C736" s="4" t="s">
        <v>6660</v>
      </c>
      <c r="D736" s="4" t="s">
        <v>9</v>
      </c>
      <c r="E736" s="6" t="s">
        <v>4655</v>
      </c>
      <c r="F736" s="5">
        <f>decoded[[#This Row],[FRT_DEC]]-B735</f>
        <v>14</v>
      </c>
      <c r="G7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INFO]]))),G735)</f>
        <v>286</v>
      </c>
    </row>
    <row r="737" spans="1:7" x14ac:dyDescent="0.25">
      <c r="A737" s="4" t="s">
        <v>680</v>
      </c>
      <c r="B737" s="5">
        <v>2050669022</v>
      </c>
      <c r="C737" s="4" t="s">
        <v>6661</v>
      </c>
      <c r="D737" s="4" t="s">
        <v>98</v>
      </c>
      <c r="E737" s="6" t="s">
        <v>5707</v>
      </c>
      <c r="F737" s="5">
        <f>decoded[[#This Row],[FRT_DEC]]-B736</f>
        <v>5</v>
      </c>
      <c r="G7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INFO]]))),G736)</f>
        <v>286</v>
      </c>
    </row>
    <row r="738" spans="1:7" x14ac:dyDescent="0.25">
      <c r="A738" s="4" t="s">
        <v>681</v>
      </c>
      <c r="B738" s="5">
        <v>2050669210</v>
      </c>
      <c r="C738" s="4" t="s">
        <v>6662</v>
      </c>
      <c r="D738" s="4" t="s">
        <v>12</v>
      </c>
      <c r="E738" s="6" t="s">
        <v>4</v>
      </c>
      <c r="F738" s="5">
        <f>decoded[[#This Row],[FRT_DEC]]-B737</f>
        <v>188</v>
      </c>
      <c r="G7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INFO]]))),G737)</f>
        <v>286</v>
      </c>
    </row>
    <row r="739" spans="1:7" x14ac:dyDescent="0.25">
      <c r="A739" s="4" t="s">
        <v>567</v>
      </c>
      <c r="B739" s="5">
        <v>2050669218</v>
      </c>
      <c r="C739" s="4" t="s">
        <v>6663</v>
      </c>
      <c r="D739" s="4" t="s">
        <v>8</v>
      </c>
      <c r="E739" s="6" t="s">
        <v>6097</v>
      </c>
      <c r="F739" s="5">
        <f>decoded[[#This Row],[FRT_DEC]]-B738</f>
        <v>8</v>
      </c>
      <c r="G7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INFO]]))),G738)</f>
        <v>286</v>
      </c>
    </row>
    <row r="740" spans="1:7" x14ac:dyDescent="0.25">
      <c r="A740" s="4" t="s">
        <v>568</v>
      </c>
      <c r="B740" s="5">
        <v>2050669316</v>
      </c>
      <c r="C740" s="4" t="s">
        <v>6664</v>
      </c>
      <c r="D740" s="4" t="s">
        <v>12</v>
      </c>
      <c r="E740" s="6" t="s">
        <v>4</v>
      </c>
      <c r="F740" s="5">
        <f>decoded[[#This Row],[FRT_DEC]]-B739</f>
        <v>98</v>
      </c>
      <c r="G7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INFO]]))),G739)</f>
        <v>286</v>
      </c>
    </row>
    <row r="741" spans="1:7" x14ac:dyDescent="0.25">
      <c r="A741" s="4" t="s">
        <v>682</v>
      </c>
      <c r="B741" s="5">
        <v>2050669322</v>
      </c>
      <c r="C741" s="4" t="s">
        <v>6665</v>
      </c>
      <c r="D741" s="4" t="s">
        <v>8</v>
      </c>
      <c r="E741" s="6" t="s">
        <v>6440</v>
      </c>
      <c r="F741" s="5">
        <f>decoded[[#This Row],[FRT_DEC]]-B740</f>
        <v>6</v>
      </c>
      <c r="G7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INFO]]))),G740)</f>
        <v>286</v>
      </c>
    </row>
    <row r="742" spans="1:7" x14ac:dyDescent="0.25">
      <c r="A742" s="4" t="s">
        <v>683</v>
      </c>
      <c r="B742" s="5">
        <v>2050669584</v>
      </c>
      <c r="C742" s="4" t="s">
        <v>6666</v>
      </c>
      <c r="D742" s="4" t="s">
        <v>13</v>
      </c>
      <c r="E742" s="6" t="s">
        <v>5</v>
      </c>
      <c r="F742" s="5">
        <f>decoded[[#This Row],[FRT_DEC]]-B741</f>
        <v>262</v>
      </c>
      <c r="G7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INFO]]))),G741)</f>
        <v>286</v>
      </c>
    </row>
    <row r="743" spans="1:7" x14ac:dyDescent="0.25">
      <c r="A743" s="4" t="s">
        <v>684</v>
      </c>
      <c r="B743" s="5">
        <v>2050669590</v>
      </c>
      <c r="C743" s="4" t="s">
        <v>6667</v>
      </c>
      <c r="D743" s="4" t="s">
        <v>11</v>
      </c>
      <c r="E743" s="6" t="s">
        <v>4715</v>
      </c>
      <c r="F743" s="5">
        <f>decoded[[#This Row],[FRT_DEC]]-B742</f>
        <v>6</v>
      </c>
      <c r="G7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INFO]]))),G742)</f>
        <v>286</v>
      </c>
    </row>
    <row r="744" spans="1:7" x14ac:dyDescent="0.25">
      <c r="A744" s="4" t="s">
        <v>685</v>
      </c>
      <c r="B744" s="5">
        <v>2050669678</v>
      </c>
      <c r="C744" s="4" t="s">
        <v>6668</v>
      </c>
      <c r="D744" s="4" t="s">
        <v>12</v>
      </c>
      <c r="E744" s="6" t="s">
        <v>4</v>
      </c>
      <c r="F744" s="5">
        <f>decoded[[#This Row],[FRT_DEC]]-B743</f>
        <v>88</v>
      </c>
      <c r="G7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INFO]]))),G743)</f>
        <v>286</v>
      </c>
    </row>
    <row r="745" spans="1:7" x14ac:dyDescent="0.25">
      <c r="A745" s="4" t="s">
        <v>686</v>
      </c>
      <c r="B745" s="5">
        <v>2050669683</v>
      </c>
      <c r="C745" s="4" t="s">
        <v>6669</v>
      </c>
      <c r="D745" s="4" t="s">
        <v>14</v>
      </c>
      <c r="E745" s="6" t="s">
        <v>6</v>
      </c>
      <c r="F745" s="5">
        <f>decoded[[#This Row],[FRT_DEC]]-B744</f>
        <v>5</v>
      </c>
      <c r="G7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INFO]]))),G744)</f>
        <v>286</v>
      </c>
    </row>
    <row r="746" spans="1:7" x14ac:dyDescent="0.25">
      <c r="A746" s="4" t="s">
        <v>687</v>
      </c>
      <c r="B746" s="5">
        <v>2050669709</v>
      </c>
      <c r="C746" s="4" t="s">
        <v>6670</v>
      </c>
      <c r="D746" s="4" t="s">
        <v>14</v>
      </c>
      <c r="E746" s="6" t="s">
        <v>72</v>
      </c>
      <c r="F746" s="5">
        <f>decoded[[#This Row],[FRT_DEC]]-B745</f>
        <v>26</v>
      </c>
      <c r="G7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INFO]]))),G745)</f>
        <v>286</v>
      </c>
    </row>
    <row r="747" spans="1:7" x14ac:dyDescent="0.25">
      <c r="A747" s="4" t="s">
        <v>569</v>
      </c>
      <c r="B747" s="5">
        <v>2050669717</v>
      </c>
      <c r="C747" s="4" t="s">
        <v>6671</v>
      </c>
      <c r="D747" s="4" t="s">
        <v>74</v>
      </c>
      <c r="E747" s="6" t="s">
        <v>327</v>
      </c>
      <c r="F747" s="5">
        <f>decoded[[#This Row],[FRT_DEC]]-B746</f>
        <v>8</v>
      </c>
      <c r="G7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INFO]]))),G746)</f>
        <v>286</v>
      </c>
    </row>
    <row r="748" spans="1:7" x14ac:dyDescent="0.25">
      <c r="A748" s="4" t="s">
        <v>570</v>
      </c>
      <c r="B748" s="5">
        <v>2050669721</v>
      </c>
      <c r="C748" s="4" t="s">
        <v>6672</v>
      </c>
      <c r="D748" s="4" t="s">
        <v>328</v>
      </c>
      <c r="E748" s="6" t="s">
        <v>6673</v>
      </c>
      <c r="F748" s="5">
        <f>decoded[[#This Row],[FRT_DEC]]-B747</f>
        <v>4</v>
      </c>
      <c r="G7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INFO]]))),G747)</f>
        <v>286</v>
      </c>
    </row>
    <row r="749" spans="1:7" x14ac:dyDescent="0.25">
      <c r="A749" s="4" t="s">
        <v>571</v>
      </c>
      <c r="B749" s="5">
        <v>2050669725</v>
      </c>
      <c r="C749" s="4" t="s">
        <v>6674</v>
      </c>
      <c r="D749" s="4" t="s">
        <v>245</v>
      </c>
      <c r="E749" s="6" t="s">
        <v>5712</v>
      </c>
      <c r="F749" s="5">
        <f>decoded[[#This Row],[FRT_DEC]]-B748</f>
        <v>4</v>
      </c>
      <c r="G7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INFO]]))),G748)</f>
        <v>286</v>
      </c>
    </row>
    <row r="750" spans="1:7" x14ac:dyDescent="0.25">
      <c r="A750" s="4" t="s">
        <v>688</v>
      </c>
      <c r="B750" s="5">
        <v>2050669754</v>
      </c>
      <c r="C750" s="4" t="s">
        <v>6675</v>
      </c>
      <c r="D750" s="4" t="s">
        <v>75</v>
      </c>
      <c r="E750" s="6" t="s">
        <v>247</v>
      </c>
      <c r="F750" s="5">
        <f>decoded[[#This Row],[FRT_DEC]]-B749</f>
        <v>29</v>
      </c>
      <c r="G7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INFO]]))),G749)</f>
        <v>286</v>
      </c>
    </row>
    <row r="751" spans="1:7" x14ac:dyDescent="0.25">
      <c r="A751" s="4" t="s">
        <v>689</v>
      </c>
      <c r="B751" s="5">
        <v>2050669758</v>
      </c>
      <c r="C751" s="4" t="s">
        <v>6676</v>
      </c>
      <c r="D751" s="4" t="s">
        <v>75</v>
      </c>
      <c r="E751" s="6" t="s">
        <v>6677</v>
      </c>
      <c r="F751" s="5">
        <f>decoded[[#This Row],[FRT_DEC]]-B750</f>
        <v>4</v>
      </c>
      <c r="G7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INFO]]))),G750)</f>
        <v>286</v>
      </c>
    </row>
    <row r="752" spans="1:7" x14ac:dyDescent="0.25">
      <c r="A752" s="4" t="s">
        <v>572</v>
      </c>
      <c r="B752" s="5">
        <v>2050669774</v>
      </c>
      <c r="C752" s="4" t="s">
        <v>6678</v>
      </c>
      <c r="D752" s="4" t="s">
        <v>51</v>
      </c>
      <c r="E752" s="6" t="s">
        <v>4718</v>
      </c>
      <c r="F752" s="5">
        <f>decoded[[#This Row],[FRT_DEC]]-B751</f>
        <v>16</v>
      </c>
      <c r="G7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INFO]]))),G751)</f>
        <v>286</v>
      </c>
    </row>
    <row r="753" spans="1:7" x14ac:dyDescent="0.25">
      <c r="A753" s="4" t="s">
        <v>573</v>
      </c>
      <c r="B753" s="5">
        <v>2050669779</v>
      </c>
      <c r="C753" s="4" t="s">
        <v>6679</v>
      </c>
      <c r="D753" s="4" t="s">
        <v>51</v>
      </c>
      <c r="E753" s="6" t="s">
        <v>6680</v>
      </c>
      <c r="F753" s="5">
        <f>decoded[[#This Row],[FRT_DEC]]-B752</f>
        <v>5</v>
      </c>
      <c r="G7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INFO]]))),G752)</f>
        <v>286</v>
      </c>
    </row>
    <row r="754" spans="1:7" x14ac:dyDescent="0.25">
      <c r="A754" s="4" t="s">
        <v>690</v>
      </c>
      <c r="B754" s="5">
        <v>2050669784</v>
      </c>
      <c r="C754" s="4" t="s">
        <v>6681</v>
      </c>
      <c r="D754" s="4" t="s">
        <v>251</v>
      </c>
      <c r="E754" s="6" t="s">
        <v>252</v>
      </c>
      <c r="F754" s="5">
        <f>decoded[[#This Row],[FRT_DEC]]-B753</f>
        <v>5</v>
      </c>
      <c r="G7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INFO]]))),G753)</f>
        <v>286</v>
      </c>
    </row>
    <row r="755" spans="1:7" x14ac:dyDescent="0.25">
      <c r="A755" s="4" t="s">
        <v>574</v>
      </c>
      <c r="B755" s="5">
        <v>2050669789</v>
      </c>
      <c r="C755" s="4" t="s">
        <v>6682</v>
      </c>
      <c r="D755" s="4" t="s">
        <v>11</v>
      </c>
      <c r="E755" s="6" t="s">
        <v>4709</v>
      </c>
      <c r="F755" s="5">
        <f>decoded[[#This Row],[FRT_DEC]]-B754</f>
        <v>5</v>
      </c>
      <c r="G7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INFO]]))),G754)</f>
        <v>286</v>
      </c>
    </row>
    <row r="756" spans="1:7" x14ac:dyDescent="0.25">
      <c r="A756" s="4" t="s">
        <v>575</v>
      </c>
      <c r="B756" s="5">
        <v>2050669803</v>
      </c>
      <c r="C756" s="4" t="s">
        <v>6683</v>
      </c>
      <c r="D756" s="4" t="s">
        <v>52</v>
      </c>
      <c r="E756" s="6" t="s">
        <v>329</v>
      </c>
      <c r="F756" s="5">
        <f>decoded[[#This Row],[FRT_DEC]]-B755</f>
        <v>14</v>
      </c>
      <c r="G7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INFO]]))),G755)</f>
        <v>286</v>
      </c>
    </row>
    <row r="757" spans="1:7" x14ac:dyDescent="0.25">
      <c r="A757" s="4" t="s">
        <v>576</v>
      </c>
      <c r="B757" s="5">
        <v>2050669809</v>
      </c>
      <c r="C757" s="4" t="s">
        <v>6684</v>
      </c>
      <c r="D757" s="4" t="s">
        <v>4652</v>
      </c>
      <c r="E757" s="6" t="s">
        <v>4680</v>
      </c>
      <c r="F757" s="5">
        <f>decoded[[#This Row],[FRT_DEC]]-B756</f>
        <v>6</v>
      </c>
      <c r="G7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INFO]]))),G756)</f>
        <v>286</v>
      </c>
    </row>
    <row r="758" spans="1:7" x14ac:dyDescent="0.25">
      <c r="A758" s="4" t="s">
        <v>577</v>
      </c>
      <c r="B758" s="5">
        <v>2050669813</v>
      </c>
      <c r="C758" s="4" t="s">
        <v>6685</v>
      </c>
      <c r="D758" s="4" t="s">
        <v>330</v>
      </c>
      <c r="E758" s="6" t="s">
        <v>6686</v>
      </c>
      <c r="F758" s="5">
        <f>decoded[[#This Row],[FRT_DEC]]-B757</f>
        <v>4</v>
      </c>
      <c r="G7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INFO]]))),G757)</f>
        <v>286</v>
      </c>
    </row>
    <row r="759" spans="1:7" x14ac:dyDescent="0.25">
      <c r="A759" s="4" t="s">
        <v>578</v>
      </c>
      <c r="B759" s="5">
        <v>2050669832</v>
      </c>
      <c r="C759" s="4" t="s">
        <v>6687</v>
      </c>
      <c r="D759" s="4" t="s">
        <v>12</v>
      </c>
      <c r="E759" s="6" t="s">
        <v>4</v>
      </c>
      <c r="F759" s="5">
        <f>decoded[[#This Row],[FRT_DEC]]-B758</f>
        <v>19</v>
      </c>
      <c r="G7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INFO]]))),G758)</f>
        <v>286</v>
      </c>
    </row>
    <row r="760" spans="1:7" x14ac:dyDescent="0.25">
      <c r="A760" s="4" t="s">
        <v>579</v>
      </c>
      <c r="B760" s="5">
        <v>2050669840</v>
      </c>
      <c r="C760" s="4" t="s">
        <v>6688</v>
      </c>
      <c r="D760" s="4" t="s">
        <v>8</v>
      </c>
      <c r="E760" s="6" t="s">
        <v>6440</v>
      </c>
      <c r="F760" s="5">
        <f>decoded[[#This Row],[FRT_DEC]]-B759</f>
        <v>8</v>
      </c>
      <c r="G7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INFO]]))),G759)</f>
        <v>286</v>
      </c>
    </row>
    <row r="761" spans="1:7" x14ac:dyDescent="0.25">
      <c r="A761" s="4" t="s">
        <v>580</v>
      </c>
      <c r="B761" s="5">
        <v>2050670792</v>
      </c>
      <c r="C761" s="4" t="s">
        <v>6689</v>
      </c>
      <c r="D761" s="4" t="s">
        <v>10</v>
      </c>
      <c r="E761" s="6" t="s">
        <v>6690</v>
      </c>
      <c r="F761" s="5">
        <f>decoded[[#This Row],[FRT_DEC]]-B760</f>
        <v>952</v>
      </c>
      <c r="G7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INFO]]))),G760)</f>
        <v>286</v>
      </c>
    </row>
    <row r="762" spans="1:7" ht="30" x14ac:dyDescent="0.25">
      <c r="A762" s="4" t="s">
        <v>581</v>
      </c>
      <c r="B762" s="5">
        <v>2050670796</v>
      </c>
      <c r="C762" s="4" t="s">
        <v>6691</v>
      </c>
      <c r="D762" s="4" t="s">
        <v>10</v>
      </c>
      <c r="E762" s="6" t="s">
        <v>6692</v>
      </c>
      <c r="F762" s="5">
        <f>decoded[[#This Row],[FRT_DEC]]-B761</f>
        <v>4</v>
      </c>
      <c r="G7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INFO]]))),G761)</f>
        <v>286</v>
      </c>
    </row>
    <row r="763" spans="1:7" x14ac:dyDescent="0.25">
      <c r="A763" s="4" t="s">
        <v>582</v>
      </c>
      <c r="B763" s="5">
        <v>2050670801</v>
      </c>
      <c r="C763" s="4" t="s">
        <v>6693</v>
      </c>
      <c r="D763" s="4" t="s">
        <v>10</v>
      </c>
      <c r="E763" s="6" t="s">
        <v>6694</v>
      </c>
      <c r="F763" s="5">
        <f>decoded[[#This Row],[FRT_DEC]]-B762</f>
        <v>5</v>
      </c>
      <c r="G7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INFO]]))),G762)</f>
        <v>286</v>
      </c>
    </row>
    <row r="764" spans="1:7" x14ac:dyDescent="0.25">
      <c r="A764" s="4" t="s">
        <v>583</v>
      </c>
      <c r="B764" s="5">
        <v>2050670807</v>
      </c>
      <c r="C764" s="4" t="s">
        <v>6695</v>
      </c>
      <c r="D764" s="4" t="s">
        <v>1144</v>
      </c>
      <c r="E764" s="6" t="s">
        <v>5831</v>
      </c>
      <c r="F764" s="5">
        <f>decoded[[#This Row],[FRT_DEC]]-B763</f>
        <v>6</v>
      </c>
      <c r="G7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INFO]]))),G763)</f>
        <v>286</v>
      </c>
    </row>
    <row r="765" spans="1:7" x14ac:dyDescent="0.25">
      <c r="A765" s="4" t="s">
        <v>584</v>
      </c>
      <c r="B765" s="5">
        <v>2050670812</v>
      </c>
      <c r="C765" s="4" t="s">
        <v>6696</v>
      </c>
      <c r="D765" s="4" t="s">
        <v>1144</v>
      </c>
      <c r="E765" s="6" t="s">
        <v>5865</v>
      </c>
      <c r="F765" s="5">
        <f>decoded[[#This Row],[FRT_DEC]]-B764</f>
        <v>5</v>
      </c>
      <c r="G7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INFO]]))),G764)</f>
        <v>286</v>
      </c>
    </row>
    <row r="766" spans="1:7" x14ac:dyDescent="0.25">
      <c r="A766" s="4" t="s">
        <v>585</v>
      </c>
      <c r="B766" s="5">
        <v>2050670818</v>
      </c>
      <c r="C766" s="4" t="s">
        <v>6697</v>
      </c>
      <c r="D766" s="4" t="s">
        <v>98</v>
      </c>
      <c r="E766" s="6" t="s">
        <v>5949</v>
      </c>
      <c r="F766" s="5">
        <f>decoded[[#This Row],[FRT_DEC]]-B765</f>
        <v>6</v>
      </c>
      <c r="G7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INFO]]))),G765)</f>
        <v>286</v>
      </c>
    </row>
    <row r="767" spans="1:7" x14ac:dyDescent="0.25">
      <c r="A767" s="4" t="s">
        <v>586</v>
      </c>
      <c r="B767" s="5">
        <v>2050670826</v>
      </c>
      <c r="C767" s="4" t="s">
        <v>6698</v>
      </c>
      <c r="D767" s="4" t="s">
        <v>11</v>
      </c>
      <c r="E767" s="6" t="s">
        <v>4666</v>
      </c>
      <c r="F767" s="5">
        <f>decoded[[#This Row],[FRT_DEC]]-B766</f>
        <v>8</v>
      </c>
      <c r="G7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INFO]]))),G766)</f>
        <v>286</v>
      </c>
    </row>
    <row r="768" spans="1:7" x14ac:dyDescent="0.25">
      <c r="A768" s="4" t="s">
        <v>691</v>
      </c>
      <c r="B768" s="5">
        <v>2050670830</v>
      </c>
      <c r="C768" s="4" t="s">
        <v>6699</v>
      </c>
      <c r="D768" s="4" t="s">
        <v>9</v>
      </c>
      <c r="E768" s="6" t="s">
        <v>4664</v>
      </c>
      <c r="F768" s="5">
        <f>decoded[[#This Row],[FRT_DEC]]-B767</f>
        <v>4</v>
      </c>
      <c r="G7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INFO]]))),G767)</f>
        <v>286</v>
      </c>
    </row>
    <row r="769" spans="1:7" x14ac:dyDescent="0.25">
      <c r="A769" s="4" t="s">
        <v>587</v>
      </c>
      <c r="B769" s="5">
        <v>2050670836</v>
      </c>
      <c r="C769" s="4" t="s">
        <v>6700</v>
      </c>
      <c r="D769" s="4" t="s">
        <v>16</v>
      </c>
      <c r="E769" s="6" t="s">
        <v>6701</v>
      </c>
      <c r="F769" s="5">
        <f>decoded[[#This Row],[FRT_DEC]]-B768</f>
        <v>6</v>
      </c>
      <c r="G7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INFO]]))),G768)</f>
        <v>287</v>
      </c>
    </row>
    <row r="770" spans="1:7" x14ac:dyDescent="0.25">
      <c r="A770" s="4" t="s">
        <v>588</v>
      </c>
      <c r="B770" s="5">
        <v>2050670853</v>
      </c>
      <c r="C770" s="4" t="s">
        <v>6702</v>
      </c>
      <c r="D770" s="4" t="s">
        <v>98</v>
      </c>
      <c r="E770" s="6" t="s">
        <v>6233</v>
      </c>
      <c r="F770" s="5">
        <f>decoded[[#This Row],[FRT_DEC]]-B769</f>
        <v>17</v>
      </c>
      <c r="G7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INFO]]))),G769)</f>
        <v>287</v>
      </c>
    </row>
    <row r="771" spans="1:7" x14ac:dyDescent="0.25">
      <c r="A771" s="4" t="s">
        <v>1156</v>
      </c>
      <c r="B771" s="5">
        <v>2050670874</v>
      </c>
      <c r="C771" s="4" t="s">
        <v>6703</v>
      </c>
      <c r="D771" s="4" t="s">
        <v>275</v>
      </c>
      <c r="E771" s="6" t="s">
        <v>6704</v>
      </c>
      <c r="F771" s="5">
        <f>decoded[[#This Row],[FRT_DEC]]-B770</f>
        <v>21</v>
      </c>
      <c r="G7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INFO]]))),G770)</f>
        <v>287</v>
      </c>
    </row>
    <row r="772" spans="1:7" x14ac:dyDescent="0.25">
      <c r="A772" s="4" t="s">
        <v>589</v>
      </c>
      <c r="B772" s="5">
        <v>2050671782</v>
      </c>
      <c r="C772" s="4" t="s">
        <v>6705</v>
      </c>
      <c r="D772" s="4" t="s">
        <v>280</v>
      </c>
      <c r="E772" s="6" t="s">
        <v>281</v>
      </c>
      <c r="F772" s="5">
        <f>decoded[[#This Row],[FRT_DEC]]-B771</f>
        <v>908</v>
      </c>
      <c r="G7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INFO]]))),G771)</f>
        <v>287</v>
      </c>
    </row>
    <row r="773" spans="1:7" x14ac:dyDescent="0.25">
      <c r="A773" s="4" t="s">
        <v>590</v>
      </c>
      <c r="B773" s="5">
        <v>2050674865</v>
      </c>
      <c r="C773" s="4" t="s">
        <v>6706</v>
      </c>
      <c r="D773" s="4" t="s">
        <v>15</v>
      </c>
      <c r="E773" s="6" t="s">
        <v>6707</v>
      </c>
      <c r="F773" s="5">
        <f>decoded[[#This Row],[FRT_DEC]]-B772</f>
        <v>3083</v>
      </c>
      <c r="G7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INFO]]))),G772)</f>
        <v>287</v>
      </c>
    </row>
    <row r="774" spans="1:7" x14ac:dyDescent="0.25">
      <c r="A774" s="4" t="s">
        <v>591</v>
      </c>
      <c r="B774" s="5">
        <v>2050674870</v>
      </c>
      <c r="C774" s="4" t="s">
        <v>6708</v>
      </c>
      <c r="D774" s="4" t="s">
        <v>15</v>
      </c>
      <c r="E774" s="6" t="s">
        <v>5995</v>
      </c>
      <c r="F774" s="5">
        <f>decoded[[#This Row],[FRT_DEC]]-B773</f>
        <v>5</v>
      </c>
      <c r="G7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INFO]]))),G773)</f>
        <v>287</v>
      </c>
    </row>
    <row r="775" spans="1:7" x14ac:dyDescent="0.25">
      <c r="A775" s="4" t="s">
        <v>592</v>
      </c>
      <c r="B775" s="5">
        <v>2050674947</v>
      </c>
      <c r="C775" s="4" t="s">
        <v>6709</v>
      </c>
      <c r="D775" s="4" t="s">
        <v>275</v>
      </c>
      <c r="E775" s="6" t="s">
        <v>6710</v>
      </c>
      <c r="F775" s="5">
        <f>decoded[[#This Row],[FRT_DEC]]-B774</f>
        <v>77</v>
      </c>
      <c r="G7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INFO]]))),G774)</f>
        <v>287</v>
      </c>
    </row>
    <row r="776" spans="1:7" x14ac:dyDescent="0.25">
      <c r="A776" s="4" t="s">
        <v>593</v>
      </c>
      <c r="B776" s="5">
        <v>2050674950</v>
      </c>
      <c r="C776" s="4" t="s">
        <v>6711</v>
      </c>
      <c r="D776" s="4" t="s">
        <v>271</v>
      </c>
      <c r="E776" s="6" t="s">
        <v>334</v>
      </c>
      <c r="F776" s="5">
        <f>decoded[[#This Row],[FRT_DEC]]-B775</f>
        <v>3</v>
      </c>
      <c r="G7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INFO]]))),G775)</f>
        <v>287</v>
      </c>
    </row>
    <row r="777" spans="1:7" x14ac:dyDescent="0.25">
      <c r="A777" s="4" t="s">
        <v>594</v>
      </c>
      <c r="B777" s="5">
        <v>2050674954</v>
      </c>
      <c r="C777" s="4" t="s">
        <v>6712</v>
      </c>
      <c r="D777" s="4" t="s">
        <v>273</v>
      </c>
      <c r="E777" s="6" t="s">
        <v>6244</v>
      </c>
      <c r="F777" s="5">
        <f>decoded[[#This Row],[FRT_DEC]]-B776</f>
        <v>4</v>
      </c>
      <c r="G7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INFO]]))),G776)</f>
        <v>287</v>
      </c>
    </row>
    <row r="778" spans="1:7" x14ac:dyDescent="0.25">
      <c r="A778" s="4" t="s">
        <v>595</v>
      </c>
      <c r="B778" s="5">
        <v>2050674963</v>
      </c>
      <c r="C778" s="4" t="s">
        <v>6713</v>
      </c>
      <c r="D778" s="4" t="s">
        <v>1144</v>
      </c>
      <c r="E778" s="6" t="s">
        <v>6001</v>
      </c>
      <c r="F778" s="5">
        <f>decoded[[#This Row],[FRT_DEC]]-B777</f>
        <v>9</v>
      </c>
      <c r="G7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INFO]]))),G777)</f>
        <v>287</v>
      </c>
    </row>
    <row r="779" spans="1:7" x14ac:dyDescent="0.25">
      <c r="A779" s="4" t="s">
        <v>692</v>
      </c>
      <c r="B779" s="5">
        <v>2050674969</v>
      </c>
      <c r="C779" s="4" t="s">
        <v>6714</v>
      </c>
      <c r="D779" s="4" t="s">
        <v>98</v>
      </c>
      <c r="E779" s="6" t="s">
        <v>6003</v>
      </c>
      <c r="F779" s="5">
        <f>decoded[[#This Row],[FRT_DEC]]-B778</f>
        <v>6</v>
      </c>
      <c r="G7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INFO]]))),G778)</f>
        <v>287</v>
      </c>
    </row>
    <row r="780" spans="1:7" x14ac:dyDescent="0.25">
      <c r="A780" s="4" t="s">
        <v>693</v>
      </c>
      <c r="B780" s="5">
        <v>2050674974</v>
      </c>
      <c r="C780" s="4" t="s">
        <v>6715</v>
      </c>
      <c r="D780" s="4" t="s">
        <v>98</v>
      </c>
      <c r="E780" s="6" t="s">
        <v>6005</v>
      </c>
      <c r="F780" s="5">
        <f>decoded[[#This Row],[FRT_DEC]]-B779</f>
        <v>5</v>
      </c>
      <c r="G7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INFO]]))),G779)</f>
        <v>287</v>
      </c>
    </row>
    <row r="781" spans="1:7" x14ac:dyDescent="0.25">
      <c r="A781" s="4" t="s">
        <v>596</v>
      </c>
      <c r="B781" s="5">
        <v>2050674989</v>
      </c>
      <c r="C781" s="4" t="s">
        <v>6716</v>
      </c>
      <c r="D781" s="4" t="s">
        <v>277</v>
      </c>
      <c r="E781" s="6" t="s">
        <v>6717</v>
      </c>
      <c r="F781" s="5">
        <f>decoded[[#This Row],[FRT_DEC]]-B780</f>
        <v>15</v>
      </c>
      <c r="G7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INFO]]))),G780)</f>
        <v>287</v>
      </c>
    </row>
    <row r="782" spans="1:7" x14ac:dyDescent="0.25">
      <c r="A782" s="4" t="s">
        <v>597</v>
      </c>
      <c r="B782" s="5">
        <v>2050675306</v>
      </c>
      <c r="C782" s="4" t="s">
        <v>6718</v>
      </c>
      <c r="D782" s="4" t="s">
        <v>1144</v>
      </c>
      <c r="E782" s="6" t="s">
        <v>6009</v>
      </c>
      <c r="F782" s="5">
        <f>decoded[[#This Row],[FRT_DEC]]-B781</f>
        <v>317</v>
      </c>
      <c r="G7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INFO]]))),G781)</f>
        <v>287</v>
      </c>
    </row>
    <row r="783" spans="1:7" x14ac:dyDescent="0.25">
      <c r="A783" s="4" t="s">
        <v>694</v>
      </c>
      <c r="B783" s="5">
        <v>2050675312</v>
      </c>
      <c r="C783" s="4" t="s">
        <v>6719</v>
      </c>
      <c r="D783" s="4" t="s">
        <v>98</v>
      </c>
      <c r="E783" s="6" t="s">
        <v>6011</v>
      </c>
      <c r="F783" s="5">
        <f>decoded[[#This Row],[FRT_DEC]]-B782</f>
        <v>6</v>
      </c>
      <c r="G7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INFO]]))),G782)</f>
        <v>287</v>
      </c>
    </row>
    <row r="784" spans="1:7" x14ac:dyDescent="0.25">
      <c r="A784" s="4" t="s">
        <v>695</v>
      </c>
      <c r="B784" s="5">
        <v>2050675325</v>
      </c>
      <c r="C784" s="4" t="s">
        <v>6720</v>
      </c>
      <c r="D784" s="4" t="s">
        <v>275</v>
      </c>
      <c r="E784" s="6" t="s">
        <v>1102</v>
      </c>
      <c r="F784" s="5">
        <f>decoded[[#This Row],[FRT_DEC]]-B783</f>
        <v>13</v>
      </c>
      <c r="G7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INFO]]))),G783)</f>
        <v>287</v>
      </c>
    </row>
    <row r="785" spans="1:7" x14ac:dyDescent="0.25">
      <c r="A785" s="4" t="s">
        <v>696</v>
      </c>
      <c r="B785" s="5">
        <v>2050675460</v>
      </c>
      <c r="C785" s="4" t="s">
        <v>6721</v>
      </c>
      <c r="D785" s="4" t="s">
        <v>295</v>
      </c>
      <c r="E785" s="6" t="s">
        <v>296</v>
      </c>
      <c r="F785" s="5">
        <f>decoded[[#This Row],[FRT_DEC]]-B784</f>
        <v>135</v>
      </c>
      <c r="G7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INFO]]))),G784)</f>
        <v>287</v>
      </c>
    </row>
    <row r="786" spans="1:7" x14ac:dyDescent="0.25">
      <c r="A786" s="4" t="s">
        <v>697</v>
      </c>
      <c r="B786" s="5">
        <v>2050676881</v>
      </c>
      <c r="C786" s="4" t="s">
        <v>6722</v>
      </c>
      <c r="D786" s="4" t="s">
        <v>110</v>
      </c>
      <c r="E786" s="6" t="s">
        <v>335</v>
      </c>
      <c r="F786" s="5">
        <f>decoded[[#This Row],[FRT_DEC]]-B785</f>
        <v>1421</v>
      </c>
      <c r="G7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INFO]]))),G785)</f>
        <v>287</v>
      </c>
    </row>
    <row r="787" spans="1:7" x14ac:dyDescent="0.25">
      <c r="A787" s="4" t="s">
        <v>698</v>
      </c>
      <c r="B787" s="5">
        <v>2050676898</v>
      </c>
      <c r="C787" s="4" t="s">
        <v>6723</v>
      </c>
      <c r="D787" s="4" t="s">
        <v>1144</v>
      </c>
      <c r="E787" s="6" t="s">
        <v>6017</v>
      </c>
      <c r="F787" s="5">
        <f>decoded[[#This Row],[FRT_DEC]]-B786</f>
        <v>17</v>
      </c>
      <c r="G7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INFO]]))),G786)</f>
        <v>287</v>
      </c>
    </row>
    <row r="788" spans="1:7" x14ac:dyDescent="0.25">
      <c r="A788" s="4" t="s">
        <v>699</v>
      </c>
      <c r="B788" s="5">
        <v>2050676905</v>
      </c>
      <c r="C788" s="4" t="s">
        <v>6724</v>
      </c>
      <c r="D788" s="4" t="s">
        <v>98</v>
      </c>
      <c r="E788" s="6" t="s">
        <v>6019</v>
      </c>
      <c r="F788" s="5">
        <f>decoded[[#This Row],[FRT_DEC]]-B787</f>
        <v>7</v>
      </c>
      <c r="G7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INFO]]))),G787)</f>
        <v>287</v>
      </c>
    </row>
    <row r="789" spans="1:7" x14ac:dyDescent="0.25">
      <c r="A789" s="4" t="s">
        <v>598</v>
      </c>
      <c r="B789" s="5">
        <v>2050676973</v>
      </c>
      <c r="C789" s="4" t="s">
        <v>6725</v>
      </c>
      <c r="D789" s="4" t="s">
        <v>111</v>
      </c>
      <c r="E789" s="6" t="s">
        <v>297</v>
      </c>
      <c r="F789" s="5">
        <f>decoded[[#This Row],[FRT_DEC]]-B788</f>
        <v>68</v>
      </c>
      <c r="G7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INFO]]))),G788)</f>
        <v>287</v>
      </c>
    </row>
    <row r="790" spans="1:7" x14ac:dyDescent="0.25">
      <c r="A790" s="4" t="s">
        <v>599</v>
      </c>
      <c r="B790" s="5">
        <v>2050676988</v>
      </c>
      <c r="C790" s="4" t="s">
        <v>6726</v>
      </c>
      <c r="D790" s="4" t="s">
        <v>1144</v>
      </c>
      <c r="E790" s="6" t="s">
        <v>6022</v>
      </c>
      <c r="F790" s="5">
        <f>decoded[[#This Row],[FRT_DEC]]-B789</f>
        <v>15</v>
      </c>
      <c r="G7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INFO]]))),G789)</f>
        <v>287</v>
      </c>
    </row>
    <row r="791" spans="1:7" x14ac:dyDescent="0.25">
      <c r="A791" s="4" t="s">
        <v>1157</v>
      </c>
      <c r="B791" s="5">
        <v>2050676994</v>
      </c>
      <c r="C791" s="4" t="s">
        <v>6727</v>
      </c>
      <c r="D791" s="4" t="s">
        <v>98</v>
      </c>
      <c r="E791" s="6" t="s">
        <v>6024</v>
      </c>
      <c r="F791" s="5">
        <f>decoded[[#This Row],[FRT_DEC]]-B790</f>
        <v>6</v>
      </c>
      <c r="G7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INFO]]))),G790)</f>
        <v>287</v>
      </c>
    </row>
    <row r="792" spans="1:7" x14ac:dyDescent="0.25">
      <c r="A792" s="4" t="s">
        <v>1158</v>
      </c>
      <c r="B792" s="5">
        <v>2050677629</v>
      </c>
      <c r="C792" s="4" t="s">
        <v>6728</v>
      </c>
      <c r="D792" s="4" t="s">
        <v>113</v>
      </c>
      <c r="E792" s="6" t="s">
        <v>114</v>
      </c>
      <c r="F792" s="5">
        <f>decoded[[#This Row],[FRT_DEC]]-B791</f>
        <v>635</v>
      </c>
      <c r="G7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INFO]]))),G791)</f>
        <v>287</v>
      </c>
    </row>
    <row r="793" spans="1:7" x14ac:dyDescent="0.25">
      <c r="A793" s="4" t="s">
        <v>700</v>
      </c>
      <c r="B793" s="5">
        <v>2050677644</v>
      </c>
      <c r="C793" s="4" t="s">
        <v>6729</v>
      </c>
      <c r="D793" s="4" t="s">
        <v>1144</v>
      </c>
      <c r="E793" s="6" t="s">
        <v>6027</v>
      </c>
      <c r="F793" s="5">
        <f>decoded[[#This Row],[FRT_DEC]]-B792</f>
        <v>15</v>
      </c>
      <c r="G7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INFO]]))),G792)</f>
        <v>287</v>
      </c>
    </row>
    <row r="794" spans="1:7" x14ac:dyDescent="0.25">
      <c r="A794" s="4" t="s">
        <v>600</v>
      </c>
      <c r="B794" s="5">
        <v>2050677650</v>
      </c>
      <c r="C794" s="4" t="s">
        <v>6730</v>
      </c>
      <c r="D794" s="4" t="s">
        <v>98</v>
      </c>
      <c r="E794" s="6" t="s">
        <v>6029</v>
      </c>
      <c r="F794" s="5">
        <f>decoded[[#This Row],[FRT_DEC]]-B793</f>
        <v>6</v>
      </c>
      <c r="G7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INFO]]))),G793)</f>
        <v>287</v>
      </c>
    </row>
    <row r="795" spans="1:7" x14ac:dyDescent="0.25">
      <c r="A795" s="4" t="s">
        <v>1159</v>
      </c>
      <c r="B795" s="5">
        <v>2050677659</v>
      </c>
      <c r="C795" s="4" t="s">
        <v>6731</v>
      </c>
      <c r="D795" s="4" t="s">
        <v>11</v>
      </c>
      <c r="E795" s="6" t="s">
        <v>4710</v>
      </c>
      <c r="F795" s="5">
        <f>decoded[[#This Row],[FRT_DEC]]-B794</f>
        <v>9</v>
      </c>
      <c r="G7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INFO]]))),G794)</f>
        <v>287</v>
      </c>
    </row>
    <row r="796" spans="1:7" x14ac:dyDescent="0.25">
      <c r="A796" s="4" t="s">
        <v>1160</v>
      </c>
      <c r="B796" s="5">
        <v>2050677669</v>
      </c>
      <c r="C796" s="4" t="s">
        <v>6732</v>
      </c>
      <c r="D796" s="4" t="s">
        <v>52</v>
      </c>
      <c r="E796" s="6" t="s">
        <v>4648</v>
      </c>
      <c r="F796" s="5">
        <f>decoded[[#This Row],[FRT_DEC]]-B795</f>
        <v>10</v>
      </c>
      <c r="G7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INFO]]))),G795)</f>
        <v>287</v>
      </c>
    </row>
    <row r="797" spans="1:7" x14ac:dyDescent="0.25">
      <c r="A797" s="4" t="s">
        <v>1161</v>
      </c>
      <c r="B797" s="5">
        <v>2050677673</v>
      </c>
      <c r="C797" s="4" t="s">
        <v>6733</v>
      </c>
      <c r="D797" s="4" t="s">
        <v>4649</v>
      </c>
      <c r="E797" s="6" t="s">
        <v>6734</v>
      </c>
      <c r="F797" s="5">
        <f>decoded[[#This Row],[FRT_DEC]]-B796</f>
        <v>4</v>
      </c>
      <c r="G7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INFO]]))),G796)</f>
        <v>287</v>
      </c>
    </row>
    <row r="798" spans="1:7" x14ac:dyDescent="0.25">
      <c r="A798" s="4" t="s">
        <v>1162</v>
      </c>
      <c r="B798" s="5">
        <v>2050677719</v>
      </c>
      <c r="C798" s="4" t="s">
        <v>6735</v>
      </c>
      <c r="D798" s="4" t="s">
        <v>12</v>
      </c>
      <c r="E798" s="6" t="s">
        <v>4</v>
      </c>
      <c r="F798" s="5">
        <f>decoded[[#This Row],[FRT_DEC]]-B797</f>
        <v>46</v>
      </c>
      <c r="G7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INFO]]))),G797)</f>
        <v>287</v>
      </c>
    </row>
    <row r="799" spans="1:7" x14ac:dyDescent="0.25">
      <c r="A799" s="4" t="s">
        <v>1163</v>
      </c>
      <c r="B799" s="5">
        <v>2050677725</v>
      </c>
      <c r="C799" s="4" t="s">
        <v>6736</v>
      </c>
      <c r="D799" s="4" t="s">
        <v>8</v>
      </c>
      <c r="E799" s="6" t="s">
        <v>6440</v>
      </c>
      <c r="F799" s="5">
        <f>decoded[[#This Row],[FRT_DEC]]-B798</f>
        <v>6</v>
      </c>
      <c r="G7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INFO]]))),G798)</f>
        <v>287</v>
      </c>
    </row>
    <row r="800" spans="1:7" x14ac:dyDescent="0.25">
      <c r="A800" s="4" t="s">
        <v>1164</v>
      </c>
      <c r="B800" s="5">
        <v>2050677963</v>
      </c>
      <c r="C800" s="4" t="s">
        <v>6737</v>
      </c>
      <c r="D800" s="4" t="s">
        <v>13</v>
      </c>
      <c r="E800" s="6" t="s">
        <v>5</v>
      </c>
      <c r="F800" s="5">
        <f>decoded[[#This Row],[FRT_DEC]]-B799</f>
        <v>238</v>
      </c>
      <c r="G8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INFO]]))),G799)</f>
        <v>287</v>
      </c>
    </row>
    <row r="801" spans="1:7" x14ac:dyDescent="0.25">
      <c r="A801" s="4" t="s">
        <v>601</v>
      </c>
      <c r="B801" s="5">
        <v>2050677968</v>
      </c>
      <c r="C801" s="4" t="s">
        <v>6738</v>
      </c>
      <c r="D801" s="4" t="s">
        <v>11</v>
      </c>
      <c r="E801" s="6" t="s">
        <v>4660</v>
      </c>
      <c r="F801" s="5">
        <f>decoded[[#This Row],[FRT_DEC]]-B800</f>
        <v>5</v>
      </c>
      <c r="G8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INFO]]))),G800)</f>
        <v>287</v>
      </c>
    </row>
    <row r="802" spans="1:7" x14ac:dyDescent="0.25">
      <c r="A802" s="4" t="s">
        <v>602</v>
      </c>
      <c r="B802" s="5">
        <v>2050678061</v>
      </c>
      <c r="C802" s="4" t="s">
        <v>6739</v>
      </c>
      <c r="D802" s="4" t="s">
        <v>12</v>
      </c>
      <c r="E802" s="6" t="s">
        <v>4</v>
      </c>
      <c r="F802" s="5">
        <f>decoded[[#This Row],[FRT_DEC]]-B801</f>
        <v>93</v>
      </c>
      <c r="G8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INFO]]))),G801)</f>
        <v>287</v>
      </c>
    </row>
    <row r="803" spans="1:7" x14ac:dyDescent="0.25">
      <c r="A803" s="4" t="s">
        <v>603</v>
      </c>
      <c r="B803" s="5">
        <v>2050678065</v>
      </c>
      <c r="C803" s="4" t="s">
        <v>6740</v>
      </c>
      <c r="D803" s="4" t="s">
        <v>14</v>
      </c>
      <c r="E803" s="6" t="s">
        <v>6</v>
      </c>
      <c r="F803" s="5">
        <f>decoded[[#This Row],[FRT_DEC]]-B802</f>
        <v>4</v>
      </c>
      <c r="G8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INFO]]))),G802)</f>
        <v>287</v>
      </c>
    </row>
    <row r="804" spans="1:7" x14ac:dyDescent="0.25">
      <c r="A804" s="4" t="s">
        <v>1165</v>
      </c>
      <c r="B804" s="5">
        <v>2050678075</v>
      </c>
      <c r="C804" s="4" t="s">
        <v>6741</v>
      </c>
      <c r="D804" s="4" t="s">
        <v>14</v>
      </c>
      <c r="E804" s="6" t="s">
        <v>72</v>
      </c>
      <c r="F804" s="5">
        <f>decoded[[#This Row],[FRT_DEC]]-B803</f>
        <v>10</v>
      </c>
      <c r="G8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INFO]]))),G803)</f>
        <v>287</v>
      </c>
    </row>
    <row r="805" spans="1:7" x14ac:dyDescent="0.25">
      <c r="A805" s="4" t="s">
        <v>1166</v>
      </c>
      <c r="B805" s="5">
        <v>2050678082</v>
      </c>
      <c r="C805" s="4" t="s">
        <v>6742</v>
      </c>
      <c r="D805" s="4" t="s">
        <v>74</v>
      </c>
      <c r="E805" s="6" t="s">
        <v>4650</v>
      </c>
      <c r="F805" s="5">
        <f>decoded[[#This Row],[FRT_DEC]]-B804</f>
        <v>7</v>
      </c>
      <c r="G8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INFO]]))),G804)</f>
        <v>287</v>
      </c>
    </row>
    <row r="806" spans="1:7" x14ac:dyDescent="0.25">
      <c r="A806" s="4" t="s">
        <v>604</v>
      </c>
      <c r="B806" s="5">
        <v>2050678088</v>
      </c>
      <c r="C806" s="4" t="s">
        <v>6743</v>
      </c>
      <c r="D806" s="4" t="s">
        <v>4651</v>
      </c>
      <c r="E806" s="6" t="s">
        <v>4672</v>
      </c>
      <c r="F806" s="5">
        <f>decoded[[#This Row],[FRT_DEC]]-B805</f>
        <v>6</v>
      </c>
      <c r="G8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INFO]]))),G805)</f>
        <v>287</v>
      </c>
    </row>
    <row r="807" spans="1:7" x14ac:dyDescent="0.25">
      <c r="A807" s="4" t="s">
        <v>605</v>
      </c>
      <c r="B807" s="5">
        <v>2050678327</v>
      </c>
      <c r="C807" s="4" t="s">
        <v>6744</v>
      </c>
      <c r="D807" s="4" t="s">
        <v>55</v>
      </c>
      <c r="E807" s="6" t="s">
        <v>56</v>
      </c>
      <c r="F807" s="5">
        <f>decoded[[#This Row],[FRT_DEC]]-B806</f>
        <v>239</v>
      </c>
      <c r="G8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INFO]]))),G806)</f>
        <v>287</v>
      </c>
    </row>
    <row r="808" spans="1:7" x14ac:dyDescent="0.25">
      <c r="A808" s="4" t="s">
        <v>1167</v>
      </c>
      <c r="B808" s="5">
        <v>2050678351</v>
      </c>
      <c r="C808" s="4" t="s">
        <v>6745</v>
      </c>
      <c r="D808" s="4" t="s">
        <v>275</v>
      </c>
      <c r="E808" s="6" t="s">
        <v>6746</v>
      </c>
      <c r="F808" s="5">
        <f>decoded[[#This Row],[FRT_DEC]]-B807</f>
        <v>24</v>
      </c>
      <c r="G8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INFO]]))),G807)</f>
        <v>287</v>
      </c>
    </row>
    <row r="809" spans="1:7" x14ac:dyDescent="0.25">
      <c r="A809" s="4" t="s">
        <v>606</v>
      </c>
      <c r="B809" s="5">
        <v>2050678357</v>
      </c>
      <c r="C809" s="4" t="s">
        <v>6747</v>
      </c>
      <c r="D809" s="4" t="s">
        <v>277</v>
      </c>
      <c r="E809" s="6" t="s">
        <v>6748</v>
      </c>
      <c r="F809" s="5">
        <f>decoded[[#This Row],[FRT_DEC]]-B808</f>
        <v>6</v>
      </c>
      <c r="G8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INFO]]))),G808)</f>
        <v>287</v>
      </c>
    </row>
    <row r="810" spans="1:7" ht="30" x14ac:dyDescent="0.25">
      <c r="A810" s="4" t="s">
        <v>607</v>
      </c>
      <c r="B810" s="5">
        <v>2050678360</v>
      </c>
      <c r="C810" s="4" t="s">
        <v>6749</v>
      </c>
      <c r="D810" s="4" t="s">
        <v>271</v>
      </c>
      <c r="E810" s="6" t="s">
        <v>341</v>
      </c>
      <c r="F810" s="5">
        <f>decoded[[#This Row],[FRT_DEC]]-B809</f>
        <v>3</v>
      </c>
      <c r="G8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INFO]]))),G809)</f>
        <v>287</v>
      </c>
    </row>
    <row r="811" spans="1:7" x14ac:dyDescent="0.25">
      <c r="A811" s="4" t="s">
        <v>608</v>
      </c>
      <c r="B811" s="5">
        <v>2050678364</v>
      </c>
      <c r="C811" s="4" t="s">
        <v>6750</v>
      </c>
      <c r="D811" s="4" t="s">
        <v>273</v>
      </c>
      <c r="E811" s="6" t="s">
        <v>289</v>
      </c>
      <c r="F811" s="5">
        <f>decoded[[#This Row],[FRT_DEC]]-B810</f>
        <v>4</v>
      </c>
      <c r="G8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INFO]]))),G810)</f>
        <v>287</v>
      </c>
    </row>
    <row r="812" spans="1:7" x14ac:dyDescent="0.25">
      <c r="A812" s="4" t="s">
        <v>609</v>
      </c>
      <c r="B812" s="5">
        <v>2050678387</v>
      </c>
      <c r="C812" s="4" t="s">
        <v>6751</v>
      </c>
      <c r="D812" s="4" t="s">
        <v>11</v>
      </c>
      <c r="E812" s="6" t="s">
        <v>4683</v>
      </c>
      <c r="F812" s="5">
        <f>decoded[[#This Row],[FRT_DEC]]-B811</f>
        <v>23</v>
      </c>
      <c r="G8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INFO]]))),G811)</f>
        <v>287</v>
      </c>
    </row>
    <row r="813" spans="1:7" x14ac:dyDescent="0.25">
      <c r="A813" s="4" t="s">
        <v>610</v>
      </c>
      <c r="B813" s="5">
        <v>2050678409</v>
      </c>
      <c r="C813" s="4" t="s">
        <v>6752</v>
      </c>
      <c r="D813" s="4" t="s">
        <v>52</v>
      </c>
      <c r="E813" s="6" t="s">
        <v>57</v>
      </c>
      <c r="F813" s="5">
        <f>decoded[[#This Row],[FRT_DEC]]-B812</f>
        <v>22</v>
      </c>
      <c r="G8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INFO]]))),G812)</f>
        <v>287</v>
      </c>
    </row>
    <row r="814" spans="1:7" x14ac:dyDescent="0.25">
      <c r="A814" s="4" t="s">
        <v>611</v>
      </c>
      <c r="B814" s="5">
        <v>2050678419</v>
      </c>
      <c r="C814" s="4" t="s">
        <v>6753</v>
      </c>
      <c r="D814" s="4" t="s">
        <v>1144</v>
      </c>
      <c r="E814" s="6" t="s">
        <v>6057</v>
      </c>
      <c r="F814" s="5">
        <f>decoded[[#This Row],[FRT_DEC]]-B813</f>
        <v>10</v>
      </c>
      <c r="G8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INFO]]))),G813)</f>
        <v>287</v>
      </c>
    </row>
    <row r="815" spans="1:7" x14ac:dyDescent="0.25">
      <c r="A815" s="4" t="s">
        <v>612</v>
      </c>
      <c r="B815" s="5">
        <v>2050678425</v>
      </c>
      <c r="C815" s="4" t="s">
        <v>6754</v>
      </c>
      <c r="D815" s="4" t="s">
        <v>1144</v>
      </c>
      <c r="E815" s="6" t="s">
        <v>6059</v>
      </c>
      <c r="F815" s="5">
        <f>decoded[[#This Row],[FRT_DEC]]-B814</f>
        <v>6</v>
      </c>
      <c r="G8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INFO]]))),G814)</f>
        <v>287</v>
      </c>
    </row>
    <row r="816" spans="1:7" x14ac:dyDescent="0.25">
      <c r="A816" s="4" t="s">
        <v>613</v>
      </c>
      <c r="B816" s="5">
        <v>2050678444</v>
      </c>
      <c r="C816" s="4" t="s">
        <v>6755</v>
      </c>
      <c r="D816" s="4" t="s">
        <v>98</v>
      </c>
      <c r="E816" s="6" t="s">
        <v>5713</v>
      </c>
      <c r="F816" s="5">
        <f>decoded[[#This Row],[FRT_DEC]]-B815</f>
        <v>19</v>
      </c>
      <c r="G8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INFO]]))),G815)</f>
        <v>287</v>
      </c>
    </row>
    <row r="817" spans="1:7" x14ac:dyDescent="0.25">
      <c r="A817" s="4" t="s">
        <v>614</v>
      </c>
      <c r="B817" s="5">
        <v>2050678474</v>
      </c>
      <c r="C817" s="4" t="s">
        <v>6756</v>
      </c>
      <c r="D817" s="4" t="s">
        <v>4652</v>
      </c>
      <c r="E817" s="6" t="s">
        <v>4716</v>
      </c>
      <c r="F817" s="5">
        <f>decoded[[#This Row],[FRT_DEC]]-B816</f>
        <v>30</v>
      </c>
      <c r="G8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INFO]]))),G816)</f>
        <v>287</v>
      </c>
    </row>
    <row r="818" spans="1:7" x14ac:dyDescent="0.25">
      <c r="A818" s="4" t="s">
        <v>615</v>
      </c>
      <c r="B818" s="5">
        <v>2050678481</v>
      </c>
      <c r="C818" s="4" t="s">
        <v>6757</v>
      </c>
      <c r="D818" s="4" t="s">
        <v>275</v>
      </c>
      <c r="E818" s="6" t="s">
        <v>6758</v>
      </c>
      <c r="F818" s="5">
        <f>decoded[[#This Row],[FRT_DEC]]-B817</f>
        <v>7</v>
      </c>
      <c r="G8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INFO]]))),G817)</f>
        <v>287</v>
      </c>
    </row>
    <row r="819" spans="1:7" x14ac:dyDescent="0.25">
      <c r="A819" s="4" t="s">
        <v>616</v>
      </c>
      <c r="B819" s="5">
        <v>2050679282</v>
      </c>
      <c r="C819" s="4" t="s">
        <v>6759</v>
      </c>
      <c r="D819" s="4" t="s">
        <v>280</v>
      </c>
      <c r="E819" s="6" t="s">
        <v>281</v>
      </c>
      <c r="F819" s="5">
        <f>decoded[[#This Row],[FRT_DEC]]-B818</f>
        <v>801</v>
      </c>
      <c r="G8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INFO]]))),G818)</f>
        <v>287</v>
      </c>
    </row>
    <row r="820" spans="1:7" x14ac:dyDescent="0.25">
      <c r="A820" s="4" t="s">
        <v>617</v>
      </c>
      <c r="B820" s="5">
        <v>2050679323</v>
      </c>
      <c r="C820" s="4" t="s">
        <v>6760</v>
      </c>
      <c r="D820" s="4" t="s">
        <v>12</v>
      </c>
      <c r="E820" s="6" t="s">
        <v>4</v>
      </c>
      <c r="F820" s="5">
        <f>decoded[[#This Row],[FRT_DEC]]-B819</f>
        <v>41</v>
      </c>
      <c r="G8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INFO]]))),G819)</f>
        <v>287</v>
      </c>
    </row>
    <row r="821" spans="1:7" x14ac:dyDescent="0.25">
      <c r="A821" s="4" t="s">
        <v>618</v>
      </c>
      <c r="B821" s="5">
        <v>2050679329</v>
      </c>
      <c r="C821" s="4" t="s">
        <v>6761</v>
      </c>
      <c r="D821" s="4" t="s">
        <v>8</v>
      </c>
      <c r="E821" s="6" t="s">
        <v>6294</v>
      </c>
      <c r="F821" s="5">
        <f>decoded[[#This Row],[FRT_DEC]]-B820</f>
        <v>6</v>
      </c>
      <c r="G8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INFO]]))),G820)</f>
        <v>287</v>
      </c>
    </row>
    <row r="822" spans="1:7" x14ac:dyDescent="0.25">
      <c r="A822" s="4" t="s">
        <v>851</v>
      </c>
      <c r="B822" s="5">
        <v>2050688205</v>
      </c>
      <c r="C822" s="4" t="s">
        <v>6762</v>
      </c>
      <c r="D822" s="4" t="s">
        <v>15</v>
      </c>
      <c r="E822" s="6" t="s">
        <v>6763</v>
      </c>
      <c r="F822" s="5">
        <f>decoded[[#This Row],[FRT_DEC]]-B821</f>
        <v>8876</v>
      </c>
      <c r="G8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INFO]]))),G821)</f>
        <v>287</v>
      </c>
    </row>
    <row r="823" spans="1:7" x14ac:dyDescent="0.25">
      <c r="A823" s="4" t="s">
        <v>852</v>
      </c>
      <c r="B823" s="5">
        <v>2050688210</v>
      </c>
      <c r="C823" s="4" t="s">
        <v>6764</v>
      </c>
      <c r="D823" s="4" t="s">
        <v>15</v>
      </c>
      <c r="E823" s="6" t="s">
        <v>5995</v>
      </c>
      <c r="F823" s="5">
        <f>decoded[[#This Row],[FRT_DEC]]-B822</f>
        <v>5</v>
      </c>
      <c r="G8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INFO]]))),G822)</f>
        <v>287</v>
      </c>
    </row>
    <row r="824" spans="1:7" x14ac:dyDescent="0.25">
      <c r="A824" s="4" t="s">
        <v>853</v>
      </c>
      <c r="B824" s="5">
        <v>2050688294</v>
      </c>
      <c r="C824" s="4" t="s">
        <v>6765</v>
      </c>
      <c r="D824" s="4" t="s">
        <v>275</v>
      </c>
      <c r="E824" s="6" t="s">
        <v>6766</v>
      </c>
      <c r="F824" s="5">
        <f>decoded[[#This Row],[FRT_DEC]]-B823</f>
        <v>84</v>
      </c>
      <c r="G8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INFO]]))),G823)</f>
        <v>287</v>
      </c>
    </row>
    <row r="825" spans="1:7" ht="30" x14ac:dyDescent="0.25">
      <c r="A825" s="4" t="s">
        <v>854</v>
      </c>
      <c r="B825" s="5">
        <v>2050688297</v>
      </c>
      <c r="C825" s="4" t="s">
        <v>6767</v>
      </c>
      <c r="D825" s="4" t="s">
        <v>271</v>
      </c>
      <c r="E825" s="6" t="s">
        <v>5714</v>
      </c>
      <c r="F825" s="5">
        <f>decoded[[#This Row],[FRT_DEC]]-B824</f>
        <v>3</v>
      </c>
      <c r="G8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INFO]]))),G824)</f>
        <v>287</v>
      </c>
    </row>
    <row r="826" spans="1:7" x14ac:dyDescent="0.25">
      <c r="A826" s="4" t="s">
        <v>855</v>
      </c>
      <c r="B826" s="5">
        <v>2050688301</v>
      </c>
      <c r="C826" s="4" t="s">
        <v>6768</v>
      </c>
      <c r="D826" s="4" t="s">
        <v>273</v>
      </c>
      <c r="E826" s="6" t="s">
        <v>6769</v>
      </c>
      <c r="F826" s="5">
        <f>decoded[[#This Row],[FRT_DEC]]-B825</f>
        <v>4</v>
      </c>
      <c r="G8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INFO]]))),G825)</f>
        <v>287</v>
      </c>
    </row>
    <row r="827" spans="1:7" x14ac:dyDescent="0.25">
      <c r="A827" s="4" t="s">
        <v>856</v>
      </c>
      <c r="B827" s="5">
        <v>2050688310</v>
      </c>
      <c r="C827" s="4" t="s">
        <v>6770</v>
      </c>
      <c r="D827" s="4" t="s">
        <v>1144</v>
      </c>
      <c r="E827" s="6" t="s">
        <v>6001</v>
      </c>
      <c r="F827" s="5">
        <f>decoded[[#This Row],[FRT_DEC]]-B826</f>
        <v>9</v>
      </c>
      <c r="G8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INFO]]))),G826)</f>
        <v>287</v>
      </c>
    </row>
    <row r="828" spans="1:7" x14ac:dyDescent="0.25">
      <c r="A828" s="4" t="s">
        <v>857</v>
      </c>
      <c r="B828" s="5">
        <v>2050688317</v>
      </c>
      <c r="C828" s="4" t="s">
        <v>6771</v>
      </c>
      <c r="D828" s="4" t="s">
        <v>98</v>
      </c>
      <c r="E828" s="6" t="s">
        <v>6003</v>
      </c>
      <c r="F828" s="5">
        <f>decoded[[#This Row],[FRT_DEC]]-B827</f>
        <v>7</v>
      </c>
      <c r="G8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INFO]]))),G827)</f>
        <v>287</v>
      </c>
    </row>
    <row r="829" spans="1:7" x14ac:dyDescent="0.25">
      <c r="A829" s="4" t="s">
        <v>858</v>
      </c>
      <c r="B829" s="5">
        <v>2050688322</v>
      </c>
      <c r="C829" s="4" t="s">
        <v>6772</v>
      </c>
      <c r="D829" s="4" t="s">
        <v>98</v>
      </c>
      <c r="E829" s="6" t="s">
        <v>6005</v>
      </c>
      <c r="F829" s="5">
        <f>decoded[[#This Row],[FRT_DEC]]-B828</f>
        <v>5</v>
      </c>
      <c r="G8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INFO]]))),G828)</f>
        <v>287</v>
      </c>
    </row>
    <row r="830" spans="1:7" x14ac:dyDescent="0.25">
      <c r="A830" s="4" t="s">
        <v>859</v>
      </c>
      <c r="B830" s="5">
        <v>2050688336</v>
      </c>
      <c r="C830" s="4" t="s">
        <v>6773</v>
      </c>
      <c r="D830" s="4" t="s">
        <v>277</v>
      </c>
      <c r="E830" s="6" t="s">
        <v>6774</v>
      </c>
      <c r="F830" s="5">
        <f>decoded[[#This Row],[FRT_DEC]]-B829</f>
        <v>14</v>
      </c>
      <c r="G8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INFO]]))),G829)</f>
        <v>287</v>
      </c>
    </row>
    <row r="831" spans="1:7" x14ac:dyDescent="0.25">
      <c r="A831" s="4" t="s">
        <v>895</v>
      </c>
      <c r="B831" s="5">
        <v>2050688644</v>
      </c>
      <c r="C831" s="4" t="s">
        <v>6775</v>
      </c>
      <c r="D831" s="4" t="s">
        <v>1144</v>
      </c>
      <c r="E831" s="6" t="s">
        <v>6009</v>
      </c>
      <c r="F831" s="5">
        <f>decoded[[#This Row],[FRT_DEC]]-B830</f>
        <v>308</v>
      </c>
      <c r="G8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INFO]]))),G830)</f>
        <v>287</v>
      </c>
    </row>
    <row r="832" spans="1:7" x14ac:dyDescent="0.25">
      <c r="A832" s="4" t="s">
        <v>896</v>
      </c>
      <c r="B832" s="5">
        <v>2050688652</v>
      </c>
      <c r="C832" s="4" t="s">
        <v>6776</v>
      </c>
      <c r="D832" s="4" t="s">
        <v>98</v>
      </c>
      <c r="E832" s="6" t="s">
        <v>6011</v>
      </c>
      <c r="F832" s="5">
        <f>decoded[[#This Row],[FRT_DEC]]-B831</f>
        <v>8</v>
      </c>
      <c r="G8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INFO]]))),G831)</f>
        <v>287</v>
      </c>
    </row>
    <row r="833" spans="1:7" x14ac:dyDescent="0.25">
      <c r="A833" s="4" t="s">
        <v>1072</v>
      </c>
      <c r="B833" s="5">
        <v>2050688664</v>
      </c>
      <c r="C833" s="4" t="s">
        <v>6777</v>
      </c>
      <c r="D833" s="4" t="s">
        <v>275</v>
      </c>
      <c r="E833" s="6" t="s">
        <v>1102</v>
      </c>
      <c r="F833" s="5">
        <f>decoded[[#This Row],[FRT_DEC]]-B832</f>
        <v>12</v>
      </c>
      <c r="G8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INFO]]))),G832)</f>
        <v>287</v>
      </c>
    </row>
    <row r="834" spans="1:7" x14ac:dyDescent="0.25">
      <c r="A834" s="4" t="s">
        <v>1073</v>
      </c>
      <c r="B834" s="5">
        <v>2050688680</v>
      </c>
      <c r="C834" s="4" t="s">
        <v>6778</v>
      </c>
      <c r="D834" s="4" t="s">
        <v>295</v>
      </c>
      <c r="E834" s="6" t="s">
        <v>296</v>
      </c>
      <c r="F834" s="5">
        <f>decoded[[#This Row],[FRT_DEC]]-B833</f>
        <v>16</v>
      </c>
      <c r="G8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INFO]]))),G833)</f>
        <v>287</v>
      </c>
    </row>
    <row r="835" spans="1:7" x14ac:dyDescent="0.25">
      <c r="A835" s="4" t="s">
        <v>1074</v>
      </c>
      <c r="B835" s="5">
        <v>2050690201</v>
      </c>
      <c r="C835" s="4" t="s">
        <v>6779</v>
      </c>
      <c r="D835" s="4" t="s">
        <v>110</v>
      </c>
      <c r="E835" s="6" t="s">
        <v>2725</v>
      </c>
      <c r="F835" s="5">
        <f>decoded[[#This Row],[FRT_DEC]]-B834</f>
        <v>1521</v>
      </c>
      <c r="G8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INFO]]))),G834)</f>
        <v>287</v>
      </c>
    </row>
    <row r="836" spans="1:7" x14ac:dyDescent="0.25">
      <c r="A836" s="4" t="s">
        <v>1075</v>
      </c>
      <c r="B836" s="5">
        <v>2050690218</v>
      </c>
      <c r="C836" s="4" t="s">
        <v>6780</v>
      </c>
      <c r="D836" s="4" t="s">
        <v>1144</v>
      </c>
      <c r="E836" s="6" t="s">
        <v>6017</v>
      </c>
      <c r="F836" s="5">
        <f>decoded[[#This Row],[FRT_DEC]]-B835</f>
        <v>17</v>
      </c>
      <c r="G8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INFO]]))),G835)</f>
        <v>287</v>
      </c>
    </row>
    <row r="837" spans="1:7" x14ac:dyDescent="0.25">
      <c r="A837" s="4" t="s">
        <v>1076</v>
      </c>
      <c r="B837" s="5">
        <v>2050690225</v>
      </c>
      <c r="C837" s="4" t="s">
        <v>6781</v>
      </c>
      <c r="D837" s="4" t="s">
        <v>98</v>
      </c>
      <c r="E837" s="6" t="s">
        <v>6019</v>
      </c>
      <c r="F837" s="5">
        <f>decoded[[#This Row],[FRT_DEC]]-B836</f>
        <v>7</v>
      </c>
      <c r="G8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INFO]]))),G836)</f>
        <v>287</v>
      </c>
    </row>
    <row r="838" spans="1:7" x14ac:dyDescent="0.25">
      <c r="A838" s="4" t="s">
        <v>1077</v>
      </c>
      <c r="B838" s="5">
        <v>2050690293</v>
      </c>
      <c r="C838" s="4" t="s">
        <v>6782</v>
      </c>
      <c r="D838" s="4" t="s">
        <v>111</v>
      </c>
      <c r="E838" s="6" t="s">
        <v>297</v>
      </c>
      <c r="F838" s="5">
        <f>decoded[[#This Row],[FRT_DEC]]-B837</f>
        <v>68</v>
      </c>
      <c r="G8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INFO]]))),G837)</f>
        <v>287</v>
      </c>
    </row>
    <row r="839" spans="1:7" x14ac:dyDescent="0.25">
      <c r="A839" s="4" t="s">
        <v>897</v>
      </c>
      <c r="B839" s="5">
        <v>2050690308</v>
      </c>
      <c r="C839" s="4" t="s">
        <v>6783</v>
      </c>
      <c r="D839" s="4" t="s">
        <v>1144</v>
      </c>
      <c r="E839" s="6" t="s">
        <v>6022</v>
      </c>
      <c r="F839" s="5">
        <f>decoded[[#This Row],[FRT_DEC]]-B838</f>
        <v>15</v>
      </c>
      <c r="G8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INFO]]))),G838)</f>
        <v>287</v>
      </c>
    </row>
    <row r="840" spans="1:7" x14ac:dyDescent="0.25">
      <c r="A840" s="4" t="s">
        <v>898</v>
      </c>
      <c r="B840" s="5">
        <v>2050690314</v>
      </c>
      <c r="C840" s="4" t="s">
        <v>6784</v>
      </c>
      <c r="D840" s="4" t="s">
        <v>98</v>
      </c>
      <c r="E840" s="6" t="s">
        <v>6024</v>
      </c>
      <c r="F840" s="5">
        <f>decoded[[#This Row],[FRT_DEC]]-B839</f>
        <v>6</v>
      </c>
      <c r="G8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INFO]]))),G839)</f>
        <v>287</v>
      </c>
    </row>
    <row r="841" spans="1:7" x14ac:dyDescent="0.25">
      <c r="A841" s="4" t="s">
        <v>899</v>
      </c>
      <c r="B841" s="5">
        <v>2050690949</v>
      </c>
      <c r="C841" s="4" t="s">
        <v>6785</v>
      </c>
      <c r="D841" s="4" t="s">
        <v>113</v>
      </c>
      <c r="E841" s="6" t="s">
        <v>114</v>
      </c>
      <c r="F841" s="5">
        <f>decoded[[#This Row],[FRT_DEC]]-B840</f>
        <v>635</v>
      </c>
      <c r="G8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INFO]]))),G840)</f>
        <v>287</v>
      </c>
    </row>
    <row r="842" spans="1:7" x14ac:dyDescent="0.25">
      <c r="A842" s="4" t="s">
        <v>1078</v>
      </c>
      <c r="B842" s="5">
        <v>2050690965</v>
      </c>
      <c r="C842" s="4" t="s">
        <v>6786</v>
      </c>
      <c r="D842" s="4" t="s">
        <v>1144</v>
      </c>
      <c r="E842" s="6" t="s">
        <v>6027</v>
      </c>
      <c r="F842" s="5">
        <f>decoded[[#This Row],[FRT_DEC]]-B841</f>
        <v>16</v>
      </c>
      <c r="G8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INFO]]))),G841)</f>
        <v>287</v>
      </c>
    </row>
    <row r="843" spans="1:7" x14ac:dyDescent="0.25">
      <c r="A843" s="4" t="s">
        <v>1079</v>
      </c>
      <c r="B843" s="5">
        <v>2050690970</v>
      </c>
      <c r="C843" s="4" t="s">
        <v>6787</v>
      </c>
      <c r="D843" s="4" t="s">
        <v>98</v>
      </c>
      <c r="E843" s="6" t="s">
        <v>6029</v>
      </c>
      <c r="F843" s="5">
        <f>decoded[[#This Row],[FRT_DEC]]-B842</f>
        <v>5</v>
      </c>
      <c r="G8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INFO]]))),G842)</f>
        <v>287</v>
      </c>
    </row>
    <row r="844" spans="1:7" x14ac:dyDescent="0.25">
      <c r="A844" s="4" t="s">
        <v>900</v>
      </c>
      <c r="B844" s="5">
        <v>2050690977</v>
      </c>
      <c r="C844" s="4" t="s">
        <v>6788</v>
      </c>
      <c r="D844" s="4" t="s">
        <v>298</v>
      </c>
      <c r="E844" s="6" t="s">
        <v>6789</v>
      </c>
      <c r="F844" s="5">
        <f>decoded[[#This Row],[FRT_DEC]]-B843</f>
        <v>7</v>
      </c>
      <c r="G8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INFO]]))),G843)</f>
        <v>287</v>
      </c>
    </row>
    <row r="845" spans="1:7" x14ac:dyDescent="0.25">
      <c r="A845" s="4" t="s">
        <v>901</v>
      </c>
      <c r="B845" s="5">
        <v>2050690982</v>
      </c>
      <c r="C845" s="4" t="s">
        <v>6790</v>
      </c>
      <c r="D845" s="4" t="s">
        <v>11</v>
      </c>
      <c r="E845" s="6" t="s">
        <v>4712</v>
      </c>
      <c r="F845" s="5">
        <f>decoded[[#This Row],[FRT_DEC]]-B844</f>
        <v>5</v>
      </c>
      <c r="G8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INFO]]))),G844)</f>
        <v>287</v>
      </c>
    </row>
    <row r="846" spans="1:7" x14ac:dyDescent="0.25">
      <c r="A846" s="4" t="s">
        <v>1080</v>
      </c>
      <c r="B846" s="5">
        <v>2050690994</v>
      </c>
      <c r="C846" s="4" t="s">
        <v>6791</v>
      </c>
      <c r="D846" s="4" t="s">
        <v>52</v>
      </c>
      <c r="E846" s="6" t="s">
        <v>367</v>
      </c>
      <c r="F846" s="5">
        <f>decoded[[#This Row],[FRT_DEC]]-B845</f>
        <v>12</v>
      </c>
      <c r="G8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INFO]]))),G845)</f>
        <v>287</v>
      </c>
    </row>
    <row r="847" spans="1:7" x14ac:dyDescent="0.25">
      <c r="A847" s="4" t="s">
        <v>902</v>
      </c>
      <c r="B847" s="5">
        <v>2050690997</v>
      </c>
      <c r="C847" s="4" t="s">
        <v>6792</v>
      </c>
      <c r="D847" s="4" t="s">
        <v>369</v>
      </c>
      <c r="E847" s="6" t="s">
        <v>6793</v>
      </c>
      <c r="F847" s="5">
        <f>decoded[[#This Row],[FRT_DEC]]-B846</f>
        <v>3</v>
      </c>
      <c r="G8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INFO]]))),G846)</f>
        <v>287</v>
      </c>
    </row>
    <row r="848" spans="1:7" x14ac:dyDescent="0.25">
      <c r="A848" s="4" t="s">
        <v>903</v>
      </c>
      <c r="B848" s="5">
        <v>2050691001</v>
      </c>
      <c r="C848" s="4" t="s">
        <v>6794</v>
      </c>
      <c r="D848" s="4" t="s">
        <v>8</v>
      </c>
      <c r="E848" s="6" t="s">
        <v>4685</v>
      </c>
      <c r="F848" s="5">
        <f>decoded[[#This Row],[FRT_DEC]]-B847</f>
        <v>4</v>
      </c>
      <c r="G8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INFO]]))),G847)</f>
        <v>287</v>
      </c>
    </row>
    <row r="849" spans="1:7" x14ac:dyDescent="0.25">
      <c r="A849" s="4" t="s">
        <v>904</v>
      </c>
      <c r="B849" s="5">
        <v>2050691006</v>
      </c>
      <c r="C849" s="4" t="s">
        <v>6795</v>
      </c>
      <c r="D849" s="4" t="s">
        <v>4652</v>
      </c>
      <c r="E849" s="6" t="s">
        <v>4662</v>
      </c>
      <c r="F849" s="5">
        <f>decoded[[#This Row],[FRT_DEC]]-B848</f>
        <v>5</v>
      </c>
      <c r="G8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INFO]]))),G848)</f>
        <v>287</v>
      </c>
    </row>
    <row r="850" spans="1:7" x14ac:dyDescent="0.25">
      <c r="A850" s="4" t="s">
        <v>905</v>
      </c>
      <c r="B850" s="5">
        <v>2050691009</v>
      </c>
      <c r="C850" s="4" t="s">
        <v>6796</v>
      </c>
      <c r="D850" s="4" t="s">
        <v>4652</v>
      </c>
      <c r="E850" s="6" t="s">
        <v>4686</v>
      </c>
      <c r="F850" s="5">
        <f>decoded[[#This Row],[FRT_DEC]]-B849</f>
        <v>3</v>
      </c>
      <c r="G8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INFO]]))),G849)</f>
        <v>287</v>
      </c>
    </row>
    <row r="851" spans="1:7" x14ac:dyDescent="0.25">
      <c r="A851" s="4" t="s">
        <v>1049</v>
      </c>
      <c r="B851" s="5">
        <v>2050691037</v>
      </c>
      <c r="C851" s="4" t="s">
        <v>6797</v>
      </c>
      <c r="D851" s="4" t="s">
        <v>11</v>
      </c>
      <c r="E851" s="6" t="s">
        <v>4678</v>
      </c>
      <c r="F851" s="5">
        <f>decoded[[#This Row],[FRT_DEC]]-B850</f>
        <v>28</v>
      </c>
      <c r="G8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INFO]]))),G850)</f>
        <v>287</v>
      </c>
    </row>
    <row r="852" spans="1:7" x14ac:dyDescent="0.25">
      <c r="A852" s="4" t="s">
        <v>906</v>
      </c>
      <c r="B852" s="5">
        <v>2050691047</v>
      </c>
      <c r="C852" s="4" t="s">
        <v>6798</v>
      </c>
      <c r="D852" s="4" t="s">
        <v>52</v>
      </c>
      <c r="E852" s="6" t="s">
        <v>4648</v>
      </c>
      <c r="F852" s="5">
        <f>decoded[[#This Row],[FRT_DEC]]-B851</f>
        <v>10</v>
      </c>
      <c r="G8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INFO]]))),G851)</f>
        <v>287</v>
      </c>
    </row>
    <row r="853" spans="1:7" x14ac:dyDescent="0.25">
      <c r="A853" s="4" t="s">
        <v>907</v>
      </c>
      <c r="B853" s="5">
        <v>2050691050</v>
      </c>
      <c r="C853" s="4" t="s">
        <v>6799</v>
      </c>
      <c r="D853" s="4" t="s">
        <v>4649</v>
      </c>
      <c r="E853" s="6" t="s">
        <v>6734</v>
      </c>
      <c r="F853" s="5">
        <f>decoded[[#This Row],[FRT_DEC]]-B852</f>
        <v>3</v>
      </c>
      <c r="G8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INFO]]))),G852)</f>
        <v>287</v>
      </c>
    </row>
    <row r="854" spans="1:7" x14ac:dyDescent="0.25">
      <c r="A854" s="4" t="s">
        <v>908</v>
      </c>
      <c r="B854" s="5">
        <v>2050691076</v>
      </c>
      <c r="C854" s="4" t="s">
        <v>6800</v>
      </c>
      <c r="D854" s="4" t="s">
        <v>12</v>
      </c>
      <c r="E854" s="6" t="s">
        <v>4</v>
      </c>
      <c r="F854" s="5">
        <f>decoded[[#This Row],[FRT_DEC]]-B853</f>
        <v>26</v>
      </c>
      <c r="G8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INFO]]))),G853)</f>
        <v>287</v>
      </c>
    </row>
    <row r="855" spans="1:7" x14ac:dyDescent="0.25">
      <c r="A855" s="4" t="s">
        <v>909</v>
      </c>
      <c r="B855" s="5">
        <v>2050691082</v>
      </c>
      <c r="C855" s="4" t="s">
        <v>6801</v>
      </c>
      <c r="D855" s="4" t="s">
        <v>8</v>
      </c>
      <c r="E855" s="6" t="s">
        <v>6440</v>
      </c>
      <c r="F855" s="5">
        <f>decoded[[#This Row],[FRT_DEC]]-B854</f>
        <v>6</v>
      </c>
      <c r="G8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INFO]]))),G854)</f>
        <v>287</v>
      </c>
    </row>
    <row r="856" spans="1:7" x14ac:dyDescent="0.25">
      <c r="A856" s="4" t="s">
        <v>910</v>
      </c>
      <c r="B856" s="5">
        <v>2050691332</v>
      </c>
      <c r="C856" s="4" t="s">
        <v>6802</v>
      </c>
      <c r="D856" s="4" t="s">
        <v>12</v>
      </c>
      <c r="E856" s="6" t="s">
        <v>4</v>
      </c>
      <c r="F856" s="5">
        <f>decoded[[#This Row],[FRT_DEC]]-B855</f>
        <v>250</v>
      </c>
      <c r="G8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INFO]]))),G855)</f>
        <v>287</v>
      </c>
    </row>
    <row r="857" spans="1:7" x14ac:dyDescent="0.25">
      <c r="A857" s="4" t="s">
        <v>911</v>
      </c>
      <c r="B857" s="5">
        <v>2050691338</v>
      </c>
      <c r="C857" s="4" t="s">
        <v>6803</v>
      </c>
      <c r="D857" s="4" t="s">
        <v>8</v>
      </c>
      <c r="E857" s="6" t="s">
        <v>5963</v>
      </c>
      <c r="F857" s="5">
        <f>decoded[[#This Row],[FRT_DEC]]-B856</f>
        <v>6</v>
      </c>
      <c r="G8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INFO]]))),G856)</f>
        <v>287</v>
      </c>
    </row>
    <row r="858" spans="1:7" x14ac:dyDescent="0.25">
      <c r="A858" s="4" t="s">
        <v>912</v>
      </c>
      <c r="B858" s="5">
        <v>2050691770</v>
      </c>
      <c r="C858" s="4" t="s">
        <v>6804</v>
      </c>
      <c r="D858" s="4" t="s">
        <v>13</v>
      </c>
      <c r="E858" s="6" t="s">
        <v>5</v>
      </c>
      <c r="F858" s="5">
        <f>decoded[[#This Row],[FRT_DEC]]-B857</f>
        <v>432</v>
      </c>
      <c r="G8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INFO]]))),G857)</f>
        <v>287</v>
      </c>
    </row>
    <row r="859" spans="1:7" x14ac:dyDescent="0.25">
      <c r="A859" s="4" t="s">
        <v>913</v>
      </c>
      <c r="B859" s="5">
        <v>2050691775</v>
      </c>
      <c r="C859" s="4" t="s">
        <v>6805</v>
      </c>
      <c r="D859" s="4" t="s">
        <v>11</v>
      </c>
      <c r="E859" s="6" t="s">
        <v>4715</v>
      </c>
      <c r="F859" s="5">
        <f>decoded[[#This Row],[FRT_DEC]]-B858</f>
        <v>5</v>
      </c>
      <c r="G8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INFO]]))),G858)</f>
        <v>287</v>
      </c>
    </row>
    <row r="860" spans="1:7" x14ac:dyDescent="0.25">
      <c r="A860" s="4" t="s">
        <v>914</v>
      </c>
      <c r="B860" s="5">
        <v>2050691862</v>
      </c>
      <c r="C860" s="4" t="s">
        <v>6806</v>
      </c>
      <c r="D860" s="4" t="s">
        <v>12</v>
      </c>
      <c r="E860" s="6" t="s">
        <v>4</v>
      </c>
      <c r="F860" s="5">
        <f>decoded[[#This Row],[FRT_DEC]]-B859</f>
        <v>87</v>
      </c>
      <c r="G8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INFO]]))),G859)</f>
        <v>287</v>
      </c>
    </row>
    <row r="861" spans="1:7" x14ac:dyDescent="0.25">
      <c r="A861" s="4" t="s">
        <v>915</v>
      </c>
      <c r="B861" s="5">
        <v>2050691867</v>
      </c>
      <c r="C861" s="4" t="s">
        <v>6807</v>
      </c>
      <c r="D861" s="4" t="s">
        <v>14</v>
      </c>
      <c r="E861" s="6" t="s">
        <v>6</v>
      </c>
      <c r="F861" s="5">
        <f>decoded[[#This Row],[FRT_DEC]]-B860</f>
        <v>5</v>
      </c>
      <c r="G8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INFO]]))),G860)</f>
        <v>287</v>
      </c>
    </row>
    <row r="862" spans="1:7" x14ac:dyDescent="0.25">
      <c r="A862" s="4" t="s">
        <v>916</v>
      </c>
      <c r="B862" s="5">
        <v>2050691877</v>
      </c>
      <c r="C862" s="4" t="s">
        <v>6808</v>
      </c>
      <c r="D862" s="4" t="s">
        <v>14</v>
      </c>
      <c r="E862" s="6" t="s">
        <v>72</v>
      </c>
      <c r="F862" s="5">
        <f>decoded[[#This Row],[FRT_DEC]]-B861</f>
        <v>10</v>
      </c>
      <c r="G8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INFO]]))),G861)</f>
        <v>287</v>
      </c>
    </row>
    <row r="863" spans="1:7" x14ac:dyDescent="0.25">
      <c r="A863" s="4" t="s">
        <v>917</v>
      </c>
      <c r="B863" s="5">
        <v>2050691883</v>
      </c>
      <c r="C863" s="4" t="s">
        <v>6809</v>
      </c>
      <c r="D863" s="4" t="s">
        <v>74</v>
      </c>
      <c r="E863" s="6" t="s">
        <v>4650</v>
      </c>
      <c r="F863" s="5">
        <f>decoded[[#This Row],[FRT_DEC]]-B862</f>
        <v>6</v>
      </c>
      <c r="G8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INFO]]))),G862)</f>
        <v>287</v>
      </c>
    </row>
    <row r="864" spans="1:7" x14ac:dyDescent="0.25">
      <c r="A864" s="4" t="s">
        <v>918</v>
      </c>
      <c r="B864" s="5">
        <v>2050691889</v>
      </c>
      <c r="C864" s="4" t="s">
        <v>6810</v>
      </c>
      <c r="D864" s="4" t="s">
        <v>4651</v>
      </c>
      <c r="E864" s="6" t="s">
        <v>4653</v>
      </c>
      <c r="F864" s="5">
        <f>decoded[[#This Row],[FRT_DEC]]-B863</f>
        <v>6</v>
      </c>
      <c r="G8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INFO]]))),G863)</f>
        <v>287</v>
      </c>
    </row>
    <row r="865" spans="1:7" x14ac:dyDescent="0.25">
      <c r="A865" s="4" t="s">
        <v>919</v>
      </c>
      <c r="B865" s="5">
        <v>2050691895</v>
      </c>
      <c r="C865" s="4" t="s">
        <v>6811</v>
      </c>
      <c r="D865" s="4" t="s">
        <v>8</v>
      </c>
      <c r="E865" s="6" t="s">
        <v>6043</v>
      </c>
      <c r="F865" s="5">
        <f>decoded[[#This Row],[FRT_DEC]]-B864</f>
        <v>6</v>
      </c>
      <c r="G8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INFO]]))),G864)</f>
        <v>287</v>
      </c>
    </row>
    <row r="866" spans="1:7" x14ac:dyDescent="0.25">
      <c r="A866" s="4" t="s">
        <v>920</v>
      </c>
      <c r="B866" s="5">
        <v>2050692208</v>
      </c>
      <c r="C866" s="4" t="s">
        <v>6812</v>
      </c>
      <c r="D866" s="4" t="s">
        <v>55</v>
      </c>
      <c r="E866" s="6" t="s">
        <v>56</v>
      </c>
      <c r="F866" s="5">
        <f>decoded[[#This Row],[FRT_DEC]]-B865</f>
        <v>313</v>
      </c>
      <c r="G8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INFO]]))),G865)</f>
        <v>287</v>
      </c>
    </row>
    <row r="867" spans="1:7" x14ac:dyDescent="0.25">
      <c r="A867" s="4" t="s">
        <v>921</v>
      </c>
      <c r="B867" s="5">
        <v>2050692246</v>
      </c>
      <c r="C867" s="4" t="s">
        <v>6813</v>
      </c>
      <c r="D867" s="4" t="s">
        <v>275</v>
      </c>
      <c r="E867" s="6" t="s">
        <v>6814</v>
      </c>
      <c r="F867" s="5">
        <f>decoded[[#This Row],[FRT_DEC]]-B866</f>
        <v>38</v>
      </c>
      <c r="G8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INFO]]))),G866)</f>
        <v>287</v>
      </c>
    </row>
    <row r="868" spans="1:7" x14ac:dyDescent="0.25">
      <c r="A868" s="4" t="s">
        <v>922</v>
      </c>
      <c r="B868" s="5">
        <v>2050692249</v>
      </c>
      <c r="C868" s="4" t="s">
        <v>6815</v>
      </c>
      <c r="D868" s="4" t="s">
        <v>277</v>
      </c>
      <c r="E868" s="6" t="s">
        <v>6816</v>
      </c>
      <c r="F868" s="5">
        <f>decoded[[#This Row],[FRT_DEC]]-B867</f>
        <v>3</v>
      </c>
      <c r="G8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INFO]]))),G867)</f>
        <v>287</v>
      </c>
    </row>
    <row r="869" spans="1:7" ht="30" x14ac:dyDescent="0.25">
      <c r="A869" s="4" t="s">
        <v>923</v>
      </c>
      <c r="B869" s="5">
        <v>2050692253</v>
      </c>
      <c r="C869" s="4" t="s">
        <v>6817</v>
      </c>
      <c r="D869" s="4" t="s">
        <v>271</v>
      </c>
      <c r="E869" s="6" t="s">
        <v>5723</v>
      </c>
      <c r="F869" s="5">
        <f>decoded[[#This Row],[FRT_DEC]]-B868</f>
        <v>4</v>
      </c>
      <c r="G8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INFO]]))),G868)</f>
        <v>287</v>
      </c>
    </row>
    <row r="870" spans="1:7" x14ac:dyDescent="0.25">
      <c r="A870" s="4" t="s">
        <v>924</v>
      </c>
      <c r="B870" s="5">
        <v>2050692257</v>
      </c>
      <c r="C870" s="4" t="s">
        <v>6818</v>
      </c>
      <c r="D870" s="4" t="s">
        <v>273</v>
      </c>
      <c r="E870" s="6" t="s">
        <v>289</v>
      </c>
      <c r="F870" s="5">
        <f>decoded[[#This Row],[FRT_DEC]]-B869</f>
        <v>4</v>
      </c>
      <c r="G8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INFO]]))),G869)</f>
        <v>287</v>
      </c>
    </row>
    <row r="871" spans="1:7" x14ac:dyDescent="0.25">
      <c r="A871" s="4" t="s">
        <v>925</v>
      </c>
      <c r="B871" s="5">
        <v>2050692275</v>
      </c>
      <c r="C871" s="4" t="s">
        <v>6819</v>
      </c>
      <c r="D871" s="4" t="s">
        <v>11</v>
      </c>
      <c r="E871" s="6" t="s">
        <v>4699</v>
      </c>
      <c r="F871" s="5">
        <f>decoded[[#This Row],[FRT_DEC]]-B870</f>
        <v>18</v>
      </c>
      <c r="G8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INFO]]))),G870)</f>
        <v>287</v>
      </c>
    </row>
    <row r="872" spans="1:7" x14ac:dyDescent="0.25">
      <c r="A872" s="4" t="s">
        <v>926</v>
      </c>
      <c r="B872" s="5">
        <v>2050692298</v>
      </c>
      <c r="C872" s="4" t="s">
        <v>6820</v>
      </c>
      <c r="D872" s="4" t="s">
        <v>52</v>
      </c>
      <c r="E872" s="6" t="s">
        <v>57</v>
      </c>
      <c r="F872" s="5">
        <f>decoded[[#This Row],[FRT_DEC]]-B871</f>
        <v>23</v>
      </c>
      <c r="G8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INFO]]))),G871)</f>
        <v>287</v>
      </c>
    </row>
    <row r="873" spans="1:7" x14ac:dyDescent="0.25">
      <c r="A873" s="4" t="s">
        <v>927</v>
      </c>
      <c r="B873" s="5">
        <v>2050692308</v>
      </c>
      <c r="C873" s="4" t="s">
        <v>6821</v>
      </c>
      <c r="D873" s="4" t="s">
        <v>1144</v>
      </c>
      <c r="E873" s="6" t="s">
        <v>6057</v>
      </c>
      <c r="F873" s="5">
        <f>decoded[[#This Row],[FRT_DEC]]-B872</f>
        <v>10</v>
      </c>
      <c r="G8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INFO]]))),G872)</f>
        <v>287</v>
      </c>
    </row>
    <row r="874" spans="1:7" x14ac:dyDescent="0.25">
      <c r="A874" s="4" t="s">
        <v>928</v>
      </c>
      <c r="B874" s="5">
        <v>2050692314</v>
      </c>
      <c r="C874" s="4" t="s">
        <v>6822</v>
      </c>
      <c r="D874" s="4" t="s">
        <v>1144</v>
      </c>
      <c r="E874" s="6" t="s">
        <v>6059</v>
      </c>
      <c r="F874" s="5">
        <f>decoded[[#This Row],[FRT_DEC]]-B873</f>
        <v>6</v>
      </c>
      <c r="G8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INFO]]))),G873)</f>
        <v>287</v>
      </c>
    </row>
    <row r="875" spans="1:7" x14ac:dyDescent="0.25">
      <c r="A875" s="4" t="s">
        <v>929</v>
      </c>
      <c r="B875" s="5">
        <v>2050692332</v>
      </c>
      <c r="C875" s="4" t="s">
        <v>6823</v>
      </c>
      <c r="D875" s="4" t="s">
        <v>98</v>
      </c>
      <c r="E875" s="6" t="s">
        <v>5713</v>
      </c>
      <c r="F875" s="5">
        <f>decoded[[#This Row],[FRT_DEC]]-B874</f>
        <v>18</v>
      </c>
      <c r="G8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INFO]]))),G874)</f>
        <v>287</v>
      </c>
    </row>
    <row r="876" spans="1:7" x14ac:dyDescent="0.25">
      <c r="A876" s="4" t="s">
        <v>930</v>
      </c>
      <c r="B876" s="5">
        <v>2050692358</v>
      </c>
      <c r="C876" s="4" t="s">
        <v>6824</v>
      </c>
      <c r="D876" s="4" t="s">
        <v>4652</v>
      </c>
      <c r="E876" s="6" t="s">
        <v>4686</v>
      </c>
      <c r="F876" s="5">
        <f>decoded[[#This Row],[FRT_DEC]]-B875</f>
        <v>26</v>
      </c>
      <c r="G8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INFO]]))),G875)</f>
        <v>287</v>
      </c>
    </row>
    <row r="877" spans="1:7" x14ac:dyDescent="0.25">
      <c r="A877" s="4" t="s">
        <v>931</v>
      </c>
      <c r="B877" s="5">
        <v>2050692365</v>
      </c>
      <c r="C877" s="4" t="s">
        <v>6825</v>
      </c>
      <c r="D877" s="4" t="s">
        <v>275</v>
      </c>
      <c r="E877" s="6" t="s">
        <v>6826</v>
      </c>
      <c r="F877" s="5">
        <f>decoded[[#This Row],[FRT_DEC]]-B876</f>
        <v>7</v>
      </c>
      <c r="G8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INFO]]))),G876)</f>
        <v>287</v>
      </c>
    </row>
    <row r="878" spans="1:7" x14ac:dyDescent="0.25">
      <c r="A878" s="4" t="s">
        <v>932</v>
      </c>
      <c r="B878" s="5">
        <v>2050693161</v>
      </c>
      <c r="C878" s="4" t="s">
        <v>6827</v>
      </c>
      <c r="D878" s="4" t="s">
        <v>280</v>
      </c>
      <c r="E878" s="6" t="s">
        <v>281</v>
      </c>
      <c r="F878" s="5">
        <f>decoded[[#This Row],[FRT_DEC]]-B877</f>
        <v>796</v>
      </c>
      <c r="G8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INFO]]))),G877)</f>
        <v>287</v>
      </c>
    </row>
    <row r="879" spans="1:7" x14ac:dyDescent="0.25">
      <c r="A879" s="4" t="s">
        <v>933</v>
      </c>
      <c r="B879" s="5">
        <v>2050693205</v>
      </c>
      <c r="C879" s="4" t="s">
        <v>6828</v>
      </c>
      <c r="D879" s="4" t="s">
        <v>12</v>
      </c>
      <c r="E879" s="6" t="s">
        <v>4</v>
      </c>
      <c r="F879" s="5">
        <f>decoded[[#This Row],[FRT_DEC]]-B878</f>
        <v>44</v>
      </c>
      <c r="G8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INFO]]))),G878)</f>
        <v>287</v>
      </c>
    </row>
    <row r="880" spans="1:7" x14ac:dyDescent="0.25">
      <c r="A880" s="4" t="s">
        <v>934</v>
      </c>
      <c r="B880" s="5">
        <v>2050693211</v>
      </c>
      <c r="C880" s="4" t="s">
        <v>6829</v>
      </c>
      <c r="D880" s="4" t="s">
        <v>8</v>
      </c>
      <c r="E880" s="6" t="s">
        <v>5991</v>
      </c>
      <c r="F880" s="5">
        <f>decoded[[#This Row],[FRT_DEC]]-B879</f>
        <v>6</v>
      </c>
      <c r="G8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INFO]]))),G879)</f>
        <v>287</v>
      </c>
    </row>
    <row r="881" spans="1:7" x14ac:dyDescent="0.25">
      <c r="A881" s="4" t="s">
        <v>935</v>
      </c>
      <c r="B881" s="5">
        <v>2050710805</v>
      </c>
      <c r="C881" s="4" t="s">
        <v>6830</v>
      </c>
      <c r="D881" s="4" t="s">
        <v>15</v>
      </c>
      <c r="E881" s="6" t="s">
        <v>6831</v>
      </c>
      <c r="F881" s="5">
        <f>decoded[[#This Row],[FRT_DEC]]-B880</f>
        <v>17594</v>
      </c>
      <c r="G8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INFO]]))),G880)</f>
        <v>287</v>
      </c>
    </row>
    <row r="882" spans="1:7" x14ac:dyDescent="0.25">
      <c r="A882" s="4" t="s">
        <v>936</v>
      </c>
      <c r="B882" s="5">
        <v>2050710808</v>
      </c>
      <c r="C882" s="4" t="s">
        <v>6832</v>
      </c>
      <c r="D882" s="4" t="s">
        <v>15</v>
      </c>
      <c r="E882" s="6" t="s">
        <v>5995</v>
      </c>
      <c r="F882" s="5">
        <f>decoded[[#This Row],[FRT_DEC]]-B881</f>
        <v>3</v>
      </c>
      <c r="G8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INFO]]))),G881)</f>
        <v>287</v>
      </c>
    </row>
    <row r="883" spans="1:7" x14ac:dyDescent="0.25">
      <c r="A883" s="4" t="s">
        <v>937</v>
      </c>
      <c r="B883" s="5">
        <v>2050710890</v>
      </c>
      <c r="C883" s="4" t="s">
        <v>6833</v>
      </c>
      <c r="D883" s="4" t="s">
        <v>275</v>
      </c>
      <c r="E883" s="6" t="s">
        <v>6834</v>
      </c>
      <c r="F883" s="5">
        <f>decoded[[#This Row],[FRT_DEC]]-B882</f>
        <v>82</v>
      </c>
      <c r="G8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INFO]]))),G882)</f>
        <v>287</v>
      </c>
    </row>
    <row r="884" spans="1:7" ht="30" x14ac:dyDescent="0.25">
      <c r="A884" s="4" t="s">
        <v>938</v>
      </c>
      <c r="B884" s="5">
        <v>2050710894</v>
      </c>
      <c r="C884" s="4" t="s">
        <v>6835</v>
      </c>
      <c r="D884" s="4" t="s">
        <v>271</v>
      </c>
      <c r="E884" s="6" t="s">
        <v>5723</v>
      </c>
      <c r="F884" s="5">
        <f>decoded[[#This Row],[FRT_DEC]]-B883</f>
        <v>4</v>
      </c>
      <c r="G8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INFO]]))),G883)</f>
        <v>287</v>
      </c>
    </row>
    <row r="885" spans="1:7" x14ac:dyDescent="0.25">
      <c r="A885" s="4" t="s">
        <v>939</v>
      </c>
      <c r="B885" s="5">
        <v>2050710898</v>
      </c>
      <c r="C885" s="4" t="s">
        <v>6836</v>
      </c>
      <c r="D885" s="4" t="s">
        <v>273</v>
      </c>
      <c r="E885" s="6" t="s">
        <v>289</v>
      </c>
      <c r="F885" s="5">
        <f>decoded[[#This Row],[FRT_DEC]]-B884</f>
        <v>4</v>
      </c>
      <c r="G8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INFO]]))),G884)</f>
        <v>287</v>
      </c>
    </row>
    <row r="886" spans="1:7" x14ac:dyDescent="0.25">
      <c r="A886" s="4" t="s">
        <v>940</v>
      </c>
      <c r="B886" s="5">
        <v>2050710908</v>
      </c>
      <c r="C886" s="4" t="s">
        <v>6837</v>
      </c>
      <c r="D886" s="4" t="s">
        <v>1144</v>
      </c>
      <c r="E886" s="6" t="s">
        <v>6001</v>
      </c>
      <c r="F886" s="5">
        <f>decoded[[#This Row],[FRT_DEC]]-B885</f>
        <v>10</v>
      </c>
      <c r="G8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INFO]]))),G885)</f>
        <v>287</v>
      </c>
    </row>
    <row r="887" spans="1:7" x14ac:dyDescent="0.25">
      <c r="A887" s="4" t="s">
        <v>941</v>
      </c>
      <c r="B887" s="5">
        <v>2050710914</v>
      </c>
      <c r="C887" s="4" t="s">
        <v>6838</v>
      </c>
      <c r="D887" s="4" t="s">
        <v>98</v>
      </c>
      <c r="E887" s="6" t="s">
        <v>6003</v>
      </c>
      <c r="F887" s="5">
        <f>decoded[[#This Row],[FRT_DEC]]-B886</f>
        <v>6</v>
      </c>
      <c r="G8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INFO]]))),G886)</f>
        <v>287</v>
      </c>
    </row>
    <row r="888" spans="1:7" x14ac:dyDescent="0.25">
      <c r="A888" s="4" t="s">
        <v>942</v>
      </c>
      <c r="B888" s="5">
        <v>2050710919</v>
      </c>
      <c r="C888" s="4" t="s">
        <v>6839</v>
      </c>
      <c r="D888" s="4" t="s">
        <v>98</v>
      </c>
      <c r="E888" s="6" t="s">
        <v>6005</v>
      </c>
      <c r="F888" s="5">
        <f>decoded[[#This Row],[FRT_DEC]]-B887</f>
        <v>5</v>
      </c>
      <c r="G8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INFO]]))),G887)</f>
        <v>287</v>
      </c>
    </row>
    <row r="889" spans="1:7" x14ac:dyDescent="0.25">
      <c r="A889" s="4" t="s">
        <v>943</v>
      </c>
      <c r="B889" s="5">
        <v>2050710931</v>
      </c>
      <c r="C889" s="4" t="s">
        <v>6840</v>
      </c>
      <c r="D889" s="4" t="s">
        <v>277</v>
      </c>
      <c r="E889" s="6" t="s">
        <v>6841</v>
      </c>
      <c r="F889" s="5">
        <f>decoded[[#This Row],[FRT_DEC]]-B888</f>
        <v>12</v>
      </c>
      <c r="G8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INFO]]))),G888)</f>
        <v>287</v>
      </c>
    </row>
    <row r="890" spans="1:7" x14ac:dyDescent="0.25">
      <c r="A890" s="4" t="s">
        <v>944</v>
      </c>
      <c r="B890" s="5">
        <v>2050711245</v>
      </c>
      <c r="C890" s="4" t="s">
        <v>6842</v>
      </c>
      <c r="D890" s="4" t="s">
        <v>1144</v>
      </c>
      <c r="E890" s="6" t="s">
        <v>6009</v>
      </c>
      <c r="F890" s="5">
        <f>decoded[[#This Row],[FRT_DEC]]-B889</f>
        <v>314</v>
      </c>
      <c r="G8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INFO]]))),G889)</f>
        <v>287</v>
      </c>
    </row>
    <row r="891" spans="1:7" x14ac:dyDescent="0.25">
      <c r="A891" s="4" t="s">
        <v>945</v>
      </c>
      <c r="B891" s="5">
        <v>2050711252</v>
      </c>
      <c r="C891" s="4" t="s">
        <v>6843</v>
      </c>
      <c r="D891" s="4" t="s">
        <v>98</v>
      </c>
      <c r="E891" s="6" t="s">
        <v>6011</v>
      </c>
      <c r="F891" s="5">
        <f>decoded[[#This Row],[FRT_DEC]]-B890</f>
        <v>7</v>
      </c>
      <c r="G8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INFO]]))),G890)</f>
        <v>287</v>
      </c>
    </row>
    <row r="892" spans="1:7" x14ac:dyDescent="0.25">
      <c r="A892" s="4" t="s">
        <v>946</v>
      </c>
      <c r="B892" s="5">
        <v>2050711265</v>
      </c>
      <c r="C892" s="4" t="s">
        <v>6844</v>
      </c>
      <c r="D892" s="4" t="s">
        <v>275</v>
      </c>
      <c r="E892" s="6" t="s">
        <v>1102</v>
      </c>
      <c r="F892" s="5">
        <f>decoded[[#This Row],[FRT_DEC]]-B891</f>
        <v>13</v>
      </c>
      <c r="G8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INFO]]))),G891)</f>
        <v>287</v>
      </c>
    </row>
    <row r="893" spans="1:7" x14ac:dyDescent="0.25">
      <c r="A893" s="4" t="s">
        <v>947</v>
      </c>
      <c r="B893" s="5">
        <v>2050711282</v>
      </c>
      <c r="C893" s="4" t="s">
        <v>6845</v>
      </c>
      <c r="D893" s="4" t="s">
        <v>295</v>
      </c>
      <c r="E893" s="6" t="s">
        <v>296</v>
      </c>
      <c r="F893" s="5">
        <f>decoded[[#This Row],[FRT_DEC]]-B892</f>
        <v>17</v>
      </c>
      <c r="G8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INFO]]))),G892)</f>
        <v>287</v>
      </c>
    </row>
    <row r="894" spans="1:7" x14ac:dyDescent="0.25">
      <c r="A894" s="4" t="s">
        <v>948</v>
      </c>
      <c r="B894" s="5">
        <v>2050712800</v>
      </c>
      <c r="C894" s="4" t="s">
        <v>6846</v>
      </c>
      <c r="D894" s="4" t="s">
        <v>110</v>
      </c>
      <c r="E894" s="6" t="s">
        <v>2723</v>
      </c>
      <c r="F894" s="5">
        <f>decoded[[#This Row],[FRT_DEC]]-B893</f>
        <v>1518</v>
      </c>
      <c r="G8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INFO]]))),G893)</f>
        <v>287</v>
      </c>
    </row>
    <row r="895" spans="1:7" x14ac:dyDescent="0.25">
      <c r="A895" s="4" t="s">
        <v>949</v>
      </c>
      <c r="B895" s="5">
        <v>2050712817</v>
      </c>
      <c r="C895" s="4" t="s">
        <v>6847</v>
      </c>
      <c r="D895" s="4" t="s">
        <v>1144</v>
      </c>
      <c r="E895" s="6" t="s">
        <v>6017</v>
      </c>
      <c r="F895" s="5">
        <f>decoded[[#This Row],[FRT_DEC]]-B894</f>
        <v>17</v>
      </c>
      <c r="G8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INFO]]))),G894)</f>
        <v>287</v>
      </c>
    </row>
    <row r="896" spans="1:7" x14ac:dyDescent="0.25">
      <c r="A896" s="4" t="s">
        <v>950</v>
      </c>
      <c r="B896" s="5">
        <v>2050712823</v>
      </c>
      <c r="C896" s="4" t="s">
        <v>6848</v>
      </c>
      <c r="D896" s="4" t="s">
        <v>98</v>
      </c>
      <c r="E896" s="6" t="s">
        <v>6019</v>
      </c>
      <c r="F896" s="5">
        <f>decoded[[#This Row],[FRT_DEC]]-B895</f>
        <v>6</v>
      </c>
      <c r="G8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INFO]]))),G895)</f>
        <v>287</v>
      </c>
    </row>
    <row r="897" spans="1:7" x14ac:dyDescent="0.25">
      <c r="A897" s="4" t="s">
        <v>951</v>
      </c>
      <c r="B897" s="5">
        <v>2050712892</v>
      </c>
      <c r="C897" s="4" t="s">
        <v>6849</v>
      </c>
      <c r="D897" s="4" t="s">
        <v>111</v>
      </c>
      <c r="E897" s="6" t="s">
        <v>297</v>
      </c>
      <c r="F897" s="5">
        <f>decoded[[#This Row],[FRT_DEC]]-B896</f>
        <v>69</v>
      </c>
      <c r="G8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INFO]]))),G896)</f>
        <v>287</v>
      </c>
    </row>
    <row r="898" spans="1:7" x14ac:dyDescent="0.25">
      <c r="A898" s="4" t="s">
        <v>952</v>
      </c>
      <c r="B898" s="5">
        <v>2050712907</v>
      </c>
      <c r="C898" s="4" t="s">
        <v>6850</v>
      </c>
      <c r="D898" s="4" t="s">
        <v>1144</v>
      </c>
      <c r="E898" s="6" t="s">
        <v>6022</v>
      </c>
      <c r="F898" s="5">
        <f>decoded[[#This Row],[FRT_DEC]]-B897</f>
        <v>15</v>
      </c>
      <c r="G8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INFO]]))),G897)</f>
        <v>287</v>
      </c>
    </row>
    <row r="899" spans="1:7" x14ac:dyDescent="0.25">
      <c r="A899" s="4" t="s">
        <v>953</v>
      </c>
      <c r="B899" s="5">
        <v>2050712913</v>
      </c>
      <c r="C899" s="4" t="s">
        <v>6851</v>
      </c>
      <c r="D899" s="4" t="s">
        <v>98</v>
      </c>
      <c r="E899" s="6" t="s">
        <v>6024</v>
      </c>
      <c r="F899" s="5">
        <f>decoded[[#This Row],[FRT_DEC]]-B898</f>
        <v>6</v>
      </c>
      <c r="G8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INFO]]))),G898)</f>
        <v>287</v>
      </c>
    </row>
    <row r="900" spans="1:7" x14ac:dyDescent="0.25">
      <c r="A900" s="4" t="s">
        <v>954</v>
      </c>
      <c r="B900" s="5">
        <v>2050713548</v>
      </c>
      <c r="C900" s="4" t="s">
        <v>6852</v>
      </c>
      <c r="D900" s="4" t="s">
        <v>113</v>
      </c>
      <c r="E900" s="6" t="s">
        <v>114</v>
      </c>
      <c r="F900" s="5">
        <f>decoded[[#This Row],[FRT_DEC]]-B899</f>
        <v>635</v>
      </c>
      <c r="G9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INFO]]))),G899)</f>
        <v>287</v>
      </c>
    </row>
    <row r="901" spans="1:7" x14ac:dyDescent="0.25">
      <c r="A901" s="4" t="s">
        <v>955</v>
      </c>
      <c r="B901" s="5">
        <v>2050713564</v>
      </c>
      <c r="C901" s="4" t="s">
        <v>6853</v>
      </c>
      <c r="D901" s="4" t="s">
        <v>1144</v>
      </c>
      <c r="E901" s="6" t="s">
        <v>6027</v>
      </c>
      <c r="F901" s="5">
        <f>decoded[[#This Row],[FRT_DEC]]-B900</f>
        <v>16</v>
      </c>
      <c r="G9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INFO]]))),G900)</f>
        <v>287</v>
      </c>
    </row>
    <row r="902" spans="1:7" x14ac:dyDescent="0.25">
      <c r="A902" s="4" t="s">
        <v>956</v>
      </c>
      <c r="B902" s="5">
        <v>2050713569</v>
      </c>
      <c r="C902" s="4" t="s">
        <v>6854</v>
      </c>
      <c r="D902" s="4" t="s">
        <v>98</v>
      </c>
      <c r="E902" s="6" t="s">
        <v>6029</v>
      </c>
      <c r="F902" s="5">
        <f>decoded[[#This Row],[FRT_DEC]]-B901</f>
        <v>5</v>
      </c>
      <c r="G9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INFO]]))),G901)</f>
        <v>287</v>
      </c>
    </row>
    <row r="903" spans="1:7" x14ac:dyDescent="0.25">
      <c r="A903" s="4" t="s">
        <v>957</v>
      </c>
      <c r="B903" s="5">
        <v>2050713575</v>
      </c>
      <c r="C903" s="4" t="s">
        <v>6855</v>
      </c>
      <c r="D903" s="4" t="s">
        <v>298</v>
      </c>
      <c r="E903" s="6" t="s">
        <v>6856</v>
      </c>
      <c r="F903" s="5">
        <f>decoded[[#This Row],[FRT_DEC]]-B902</f>
        <v>6</v>
      </c>
      <c r="G9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INFO]]))),G902)</f>
        <v>287</v>
      </c>
    </row>
    <row r="904" spans="1:7" x14ac:dyDescent="0.25">
      <c r="A904" s="4" t="s">
        <v>958</v>
      </c>
      <c r="B904" s="5">
        <v>2050713580</v>
      </c>
      <c r="C904" s="4" t="s">
        <v>6857</v>
      </c>
      <c r="D904" s="4" t="s">
        <v>11</v>
      </c>
      <c r="E904" s="6" t="s">
        <v>4684</v>
      </c>
      <c r="F904" s="5">
        <f>decoded[[#This Row],[FRT_DEC]]-B903</f>
        <v>5</v>
      </c>
      <c r="G9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INFO]]))),G903)</f>
        <v>287</v>
      </c>
    </row>
    <row r="905" spans="1:7" x14ac:dyDescent="0.25">
      <c r="A905" s="4" t="s">
        <v>959</v>
      </c>
      <c r="B905" s="5">
        <v>2050713591</v>
      </c>
      <c r="C905" s="4" t="s">
        <v>6858</v>
      </c>
      <c r="D905" s="4" t="s">
        <v>52</v>
      </c>
      <c r="E905" s="6" t="s">
        <v>367</v>
      </c>
      <c r="F905" s="5">
        <f>decoded[[#This Row],[FRT_DEC]]-B904</f>
        <v>11</v>
      </c>
      <c r="G9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INFO]]))),G904)</f>
        <v>287</v>
      </c>
    </row>
    <row r="906" spans="1:7" x14ac:dyDescent="0.25">
      <c r="A906" s="4" t="s">
        <v>960</v>
      </c>
      <c r="B906" s="5">
        <v>2050713594</v>
      </c>
      <c r="C906" s="4" t="s">
        <v>6859</v>
      </c>
      <c r="D906" s="4" t="s">
        <v>369</v>
      </c>
      <c r="E906" s="6" t="s">
        <v>6793</v>
      </c>
      <c r="F906" s="5">
        <f>decoded[[#This Row],[FRT_DEC]]-B905</f>
        <v>3</v>
      </c>
      <c r="G9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INFO]]))),G905)</f>
        <v>287</v>
      </c>
    </row>
    <row r="907" spans="1:7" x14ac:dyDescent="0.25">
      <c r="A907" s="4" t="s">
        <v>961</v>
      </c>
      <c r="B907" s="5">
        <v>2050713600</v>
      </c>
      <c r="C907" s="4" t="s">
        <v>6860</v>
      </c>
      <c r="D907" s="4" t="s">
        <v>8</v>
      </c>
      <c r="E907" s="6" t="s">
        <v>4671</v>
      </c>
      <c r="F907" s="5">
        <f>decoded[[#This Row],[FRT_DEC]]-B906</f>
        <v>6</v>
      </c>
      <c r="G9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INFO]]))),G906)</f>
        <v>287</v>
      </c>
    </row>
    <row r="908" spans="1:7" x14ac:dyDescent="0.25">
      <c r="A908" s="4" t="s">
        <v>962</v>
      </c>
      <c r="B908" s="5">
        <v>2050713606</v>
      </c>
      <c r="C908" s="4" t="s">
        <v>6861</v>
      </c>
      <c r="D908" s="4" t="s">
        <v>11</v>
      </c>
      <c r="E908" s="6" t="s">
        <v>4710</v>
      </c>
      <c r="F908" s="5">
        <f>decoded[[#This Row],[FRT_DEC]]-B907</f>
        <v>6</v>
      </c>
      <c r="G9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INFO]]))),G907)</f>
        <v>287</v>
      </c>
    </row>
    <row r="909" spans="1:7" x14ac:dyDescent="0.25">
      <c r="A909" s="4" t="s">
        <v>963</v>
      </c>
      <c r="B909" s="5">
        <v>2050713637</v>
      </c>
      <c r="C909" s="4" t="s">
        <v>6862</v>
      </c>
      <c r="D909" s="4" t="s">
        <v>52</v>
      </c>
      <c r="E909" s="6" t="s">
        <v>4648</v>
      </c>
      <c r="F909" s="5">
        <f>decoded[[#This Row],[FRT_DEC]]-B908</f>
        <v>31</v>
      </c>
      <c r="G9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INFO]]))),G908)</f>
        <v>287</v>
      </c>
    </row>
    <row r="910" spans="1:7" x14ac:dyDescent="0.25">
      <c r="A910" s="4" t="s">
        <v>964</v>
      </c>
      <c r="B910" s="5">
        <v>2050713640</v>
      </c>
      <c r="C910" s="4" t="s">
        <v>6863</v>
      </c>
      <c r="D910" s="4" t="s">
        <v>4649</v>
      </c>
      <c r="E910" s="6" t="s">
        <v>6734</v>
      </c>
      <c r="F910" s="5">
        <f>decoded[[#This Row],[FRT_DEC]]-B909</f>
        <v>3</v>
      </c>
      <c r="G9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INFO]]))),G909)</f>
        <v>287</v>
      </c>
    </row>
    <row r="911" spans="1:7" x14ac:dyDescent="0.25">
      <c r="A911" s="4" t="s">
        <v>965</v>
      </c>
      <c r="B911" s="5">
        <v>2050713666</v>
      </c>
      <c r="C911" s="4" t="s">
        <v>6864</v>
      </c>
      <c r="D911" s="4" t="s">
        <v>12</v>
      </c>
      <c r="E911" s="6" t="s">
        <v>4</v>
      </c>
      <c r="F911" s="5">
        <f>decoded[[#This Row],[FRT_DEC]]-B910</f>
        <v>26</v>
      </c>
      <c r="G9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INFO]]))),G910)</f>
        <v>287</v>
      </c>
    </row>
    <row r="912" spans="1:7" x14ac:dyDescent="0.25">
      <c r="A912" s="4" t="s">
        <v>1081</v>
      </c>
      <c r="B912" s="5">
        <v>2050713671</v>
      </c>
      <c r="C912" s="4" t="s">
        <v>6865</v>
      </c>
      <c r="D912" s="4" t="s">
        <v>8</v>
      </c>
      <c r="E912" s="6" t="s">
        <v>5963</v>
      </c>
      <c r="F912" s="5">
        <f>decoded[[#This Row],[FRT_DEC]]-B911</f>
        <v>5</v>
      </c>
      <c r="G9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INFO]]))),G911)</f>
        <v>287</v>
      </c>
    </row>
    <row r="913" spans="1:7" x14ac:dyDescent="0.25">
      <c r="A913" s="4" t="s">
        <v>1082</v>
      </c>
      <c r="B913" s="5">
        <v>2050713847</v>
      </c>
      <c r="C913" s="4" t="s">
        <v>6866</v>
      </c>
      <c r="D913" s="4" t="s">
        <v>55</v>
      </c>
      <c r="E913" s="6" t="s">
        <v>56</v>
      </c>
      <c r="F913" s="5">
        <f>decoded[[#This Row],[FRT_DEC]]-B912</f>
        <v>176</v>
      </c>
      <c r="G9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INFO]]))),G912)</f>
        <v>287</v>
      </c>
    </row>
    <row r="914" spans="1:7" x14ac:dyDescent="0.25">
      <c r="A914" s="4" t="s">
        <v>1050</v>
      </c>
      <c r="B914" s="5">
        <v>2050713869</v>
      </c>
      <c r="C914" s="4" t="s">
        <v>6867</v>
      </c>
      <c r="D914" s="4" t="s">
        <v>275</v>
      </c>
      <c r="E914" s="6" t="s">
        <v>6868</v>
      </c>
      <c r="F914" s="5">
        <f>decoded[[#This Row],[FRT_DEC]]-B913</f>
        <v>22</v>
      </c>
      <c r="G9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INFO]]))),G913)</f>
        <v>287</v>
      </c>
    </row>
    <row r="915" spans="1:7" x14ac:dyDescent="0.25">
      <c r="A915" s="4" t="s">
        <v>1051</v>
      </c>
      <c r="B915" s="5">
        <v>2050713873</v>
      </c>
      <c r="C915" s="4" t="s">
        <v>6869</v>
      </c>
      <c r="D915" s="4" t="s">
        <v>277</v>
      </c>
      <c r="E915" s="6" t="s">
        <v>6870</v>
      </c>
      <c r="F915" s="5">
        <f>decoded[[#This Row],[FRT_DEC]]-B914</f>
        <v>4</v>
      </c>
      <c r="G9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INFO]]))),G914)</f>
        <v>287</v>
      </c>
    </row>
    <row r="916" spans="1:7" ht="30" x14ac:dyDescent="0.25">
      <c r="A916" s="4" t="s">
        <v>1083</v>
      </c>
      <c r="B916" s="5">
        <v>2050713877</v>
      </c>
      <c r="C916" s="4" t="s">
        <v>6871</v>
      </c>
      <c r="D916" s="4" t="s">
        <v>271</v>
      </c>
      <c r="E916" s="6" t="s">
        <v>5724</v>
      </c>
      <c r="F916" s="5">
        <f>decoded[[#This Row],[FRT_DEC]]-B915</f>
        <v>4</v>
      </c>
      <c r="G9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INFO]]))),G915)</f>
        <v>287</v>
      </c>
    </row>
    <row r="917" spans="1:7" x14ac:dyDescent="0.25">
      <c r="A917" s="4" t="s">
        <v>1084</v>
      </c>
      <c r="B917" s="5">
        <v>2050713880</v>
      </c>
      <c r="C917" s="4" t="s">
        <v>6872</v>
      </c>
      <c r="D917" s="4" t="s">
        <v>273</v>
      </c>
      <c r="E917" s="6" t="s">
        <v>305</v>
      </c>
      <c r="F917" s="5">
        <f>decoded[[#This Row],[FRT_DEC]]-B916</f>
        <v>3</v>
      </c>
      <c r="G9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INFO]]))),G916)</f>
        <v>287</v>
      </c>
    </row>
    <row r="918" spans="1:7" x14ac:dyDescent="0.25">
      <c r="A918" s="4" t="s">
        <v>1085</v>
      </c>
      <c r="B918" s="5">
        <v>2050713889</v>
      </c>
      <c r="C918" s="4" t="s">
        <v>6873</v>
      </c>
      <c r="D918" s="4" t="s">
        <v>11</v>
      </c>
      <c r="E918" s="6" t="s">
        <v>4682</v>
      </c>
      <c r="F918" s="5">
        <f>decoded[[#This Row],[FRT_DEC]]-B917</f>
        <v>9</v>
      </c>
      <c r="G9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INFO]]))),G917)</f>
        <v>287</v>
      </c>
    </row>
    <row r="919" spans="1:7" x14ac:dyDescent="0.25">
      <c r="A919" s="4" t="s">
        <v>1086</v>
      </c>
      <c r="B919" s="5">
        <v>2050713916</v>
      </c>
      <c r="C919" s="4" t="s">
        <v>6874</v>
      </c>
      <c r="D919" s="4" t="s">
        <v>52</v>
      </c>
      <c r="E919" s="6" t="s">
        <v>57</v>
      </c>
      <c r="F919" s="5">
        <f>decoded[[#This Row],[FRT_DEC]]-B918</f>
        <v>27</v>
      </c>
      <c r="G9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INFO]]))),G918)</f>
        <v>287</v>
      </c>
    </row>
    <row r="920" spans="1:7" x14ac:dyDescent="0.25">
      <c r="A920" s="4" t="s">
        <v>1087</v>
      </c>
      <c r="B920" s="5">
        <v>2050713925</v>
      </c>
      <c r="C920" s="4" t="s">
        <v>6875</v>
      </c>
      <c r="D920" s="4" t="s">
        <v>58</v>
      </c>
      <c r="E920" s="6" t="s">
        <v>377</v>
      </c>
      <c r="F920" s="5">
        <f>decoded[[#This Row],[FRT_DEC]]-B919</f>
        <v>9</v>
      </c>
      <c r="G9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INFO]]))),G919)</f>
        <v>287</v>
      </c>
    </row>
    <row r="921" spans="1:7" x14ac:dyDescent="0.25">
      <c r="A921" s="4" t="s">
        <v>1088</v>
      </c>
      <c r="B921" s="5">
        <v>2050713932</v>
      </c>
      <c r="C921" s="4" t="s">
        <v>6876</v>
      </c>
      <c r="D921" s="4" t="s">
        <v>58</v>
      </c>
      <c r="E921" s="6" t="s">
        <v>379</v>
      </c>
      <c r="F921" s="5">
        <f>decoded[[#This Row],[FRT_DEC]]-B920</f>
        <v>7</v>
      </c>
      <c r="G9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INFO]]))),G920)</f>
        <v>287</v>
      </c>
    </row>
    <row r="922" spans="1:7" x14ac:dyDescent="0.25">
      <c r="A922" s="4" t="s">
        <v>1052</v>
      </c>
      <c r="B922" s="5">
        <v>2050713937</v>
      </c>
      <c r="C922" s="4" t="s">
        <v>6877</v>
      </c>
      <c r="D922" s="4" t="s">
        <v>58</v>
      </c>
      <c r="E922" s="6" t="s">
        <v>60</v>
      </c>
      <c r="F922" s="5">
        <f>decoded[[#This Row],[FRT_DEC]]-B921</f>
        <v>5</v>
      </c>
      <c r="G9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INFO]]))),G921)</f>
        <v>287</v>
      </c>
    </row>
    <row r="923" spans="1:7" x14ac:dyDescent="0.25">
      <c r="A923" s="4" t="s">
        <v>1053</v>
      </c>
      <c r="B923" s="5">
        <v>2050713942</v>
      </c>
      <c r="C923" s="4" t="s">
        <v>6878</v>
      </c>
      <c r="D923" s="4" t="s">
        <v>58</v>
      </c>
      <c r="E923" s="6" t="s">
        <v>61</v>
      </c>
      <c r="F923" s="5">
        <f>decoded[[#This Row],[FRT_DEC]]-B922</f>
        <v>5</v>
      </c>
      <c r="G9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INFO]]))),G922)</f>
        <v>287</v>
      </c>
    </row>
    <row r="924" spans="1:7" x14ac:dyDescent="0.25">
      <c r="A924" s="4" t="s">
        <v>966</v>
      </c>
      <c r="B924" s="5">
        <v>2050713945</v>
      </c>
      <c r="C924" s="4" t="s">
        <v>6879</v>
      </c>
      <c r="D924" s="4" t="s">
        <v>62</v>
      </c>
      <c r="E924" s="6" t="s">
        <v>6880</v>
      </c>
      <c r="F924" s="5">
        <f>decoded[[#This Row],[FRT_DEC]]-B923</f>
        <v>3</v>
      </c>
      <c r="G9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INFO]]))),G923)</f>
        <v>287</v>
      </c>
    </row>
    <row r="925" spans="1:7" x14ac:dyDescent="0.25">
      <c r="A925" s="4" t="s">
        <v>1089</v>
      </c>
      <c r="B925" s="5">
        <v>2050713950</v>
      </c>
      <c r="C925" s="4" t="s">
        <v>6881</v>
      </c>
      <c r="D925" s="4" t="s">
        <v>63</v>
      </c>
      <c r="E925" s="6" t="s">
        <v>64</v>
      </c>
      <c r="F925" s="5">
        <f>decoded[[#This Row],[FRT_DEC]]-B924</f>
        <v>5</v>
      </c>
      <c r="G9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INFO]]))),G924)</f>
        <v>287</v>
      </c>
    </row>
    <row r="926" spans="1:7" x14ac:dyDescent="0.25">
      <c r="A926" s="4" t="s">
        <v>1090</v>
      </c>
      <c r="B926" s="5">
        <v>2050713978</v>
      </c>
      <c r="C926" s="4" t="s">
        <v>6882</v>
      </c>
      <c r="D926" s="4" t="s">
        <v>1144</v>
      </c>
      <c r="E926" s="6" t="s">
        <v>6057</v>
      </c>
      <c r="F926" s="5">
        <f>decoded[[#This Row],[FRT_DEC]]-B925</f>
        <v>28</v>
      </c>
      <c r="G9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INFO]]))),G925)</f>
        <v>287</v>
      </c>
    </row>
    <row r="927" spans="1:7" x14ac:dyDescent="0.25">
      <c r="A927" s="4" t="s">
        <v>1054</v>
      </c>
      <c r="B927" s="5">
        <v>2050713983</v>
      </c>
      <c r="C927" s="4" t="s">
        <v>6883</v>
      </c>
      <c r="D927" s="4" t="s">
        <v>1144</v>
      </c>
      <c r="E927" s="6" t="s">
        <v>6059</v>
      </c>
      <c r="F927" s="5">
        <f>decoded[[#This Row],[FRT_DEC]]-B926</f>
        <v>5</v>
      </c>
      <c r="G9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INFO]]))),G926)</f>
        <v>287</v>
      </c>
    </row>
    <row r="928" spans="1:7" x14ac:dyDescent="0.25">
      <c r="A928" s="4" t="s">
        <v>1055</v>
      </c>
      <c r="B928" s="5">
        <v>2050714002</v>
      </c>
      <c r="C928" s="4" t="s">
        <v>6884</v>
      </c>
      <c r="D928" s="4" t="s">
        <v>1144</v>
      </c>
      <c r="E928" s="6" t="s">
        <v>6082</v>
      </c>
      <c r="F928" s="5">
        <f>decoded[[#This Row],[FRT_DEC]]-B927</f>
        <v>19</v>
      </c>
      <c r="G9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INFO]]))),G927)</f>
        <v>287</v>
      </c>
    </row>
    <row r="929" spans="1:7" x14ac:dyDescent="0.25">
      <c r="A929" s="4" t="s">
        <v>1091</v>
      </c>
      <c r="B929" s="5">
        <v>2050714007</v>
      </c>
      <c r="C929" s="4" t="s">
        <v>6885</v>
      </c>
      <c r="D929" s="4" t="s">
        <v>8</v>
      </c>
      <c r="E929" s="6" t="s">
        <v>4687</v>
      </c>
      <c r="F929" s="5">
        <f>decoded[[#This Row],[FRT_DEC]]-B928</f>
        <v>5</v>
      </c>
      <c r="G9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INFO]]))),G928)</f>
        <v>287</v>
      </c>
    </row>
    <row r="930" spans="1:7" x14ac:dyDescent="0.25">
      <c r="A930" s="4" t="s">
        <v>967</v>
      </c>
      <c r="B930" s="5">
        <v>2050714012</v>
      </c>
      <c r="C930" s="4" t="s">
        <v>6886</v>
      </c>
      <c r="D930" s="4" t="s">
        <v>66</v>
      </c>
      <c r="E930" s="6" t="s">
        <v>67</v>
      </c>
      <c r="F930" s="5">
        <f>decoded[[#This Row],[FRT_DEC]]-B929</f>
        <v>5</v>
      </c>
      <c r="G9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INFO]]))),G929)</f>
        <v>287</v>
      </c>
    </row>
    <row r="931" spans="1:7" x14ac:dyDescent="0.25">
      <c r="A931" s="4" t="s">
        <v>1056</v>
      </c>
      <c r="B931" s="5">
        <v>2050714022</v>
      </c>
      <c r="C931" s="4" t="s">
        <v>6887</v>
      </c>
      <c r="D931" s="4" t="s">
        <v>11</v>
      </c>
      <c r="E931" s="6" t="s">
        <v>4702</v>
      </c>
      <c r="F931" s="5">
        <f>decoded[[#This Row],[FRT_DEC]]-B930</f>
        <v>10</v>
      </c>
      <c r="G9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INFO]]))),G930)</f>
        <v>287</v>
      </c>
    </row>
    <row r="932" spans="1:7" x14ac:dyDescent="0.25">
      <c r="A932" s="4" t="s">
        <v>968</v>
      </c>
      <c r="B932" s="5">
        <v>2050714033</v>
      </c>
      <c r="C932" s="4" t="s">
        <v>6888</v>
      </c>
      <c r="D932" s="4" t="s">
        <v>52</v>
      </c>
      <c r="E932" s="6" t="s">
        <v>765</v>
      </c>
      <c r="F932" s="5">
        <f>decoded[[#This Row],[FRT_DEC]]-B931</f>
        <v>11</v>
      </c>
      <c r="G9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INFO]]))),G931)</f>
        <v>287</v>
      </c>
    </row>
    <row r="933" spans="1:7" x14ac:dyDescent="0.25">
      <c r="A933" s="4" t="s">
        <v>969</v>
      </c>
      <c r="B933" s="5">
        <v>2050714039</v>
      </c>
      <c r="C933" s="4" t="s">
        <v>6889</v>
      </c>
      <c r="D933" s="4" t="s">
        <v>11</v>
      </c>
      <c r="E933" s="6" t="s">
        <v>4654</v>
      </c>
      <c r="F933" s="5">
        <f>decoded[[#This Row],[FRT_DEC]]-B932</f>
        <v>6</v>
      </c>
      <c r="G9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INFO]]))),G932)</f>
        <v>287</v>
      </c>
    </row>
    <row r="934" spans="1:7" x14ac:dyDescent="0.25">
      <c r="A934" s="4" t="s">
        <v>970</v>
      </c>
      <c r="B934" s="5">
        <v>2050714050</v>
      </c>
      <c r="C934" s="4" t="s">
        <v>6890</v>
      </c>
      <c r="D934" s="4" t="s">
        <v>52</v>
      </c>
      <c r="E934" s="6" t="s">
        <v>65</v>
      </c>
      <c r="F934" s="5">
        <f>decoded[[#This Row],[FRT_DEC]]-B933</f>
        <v>11</v>
      </c>
      <c r="G9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INFO]]))),G933)</f>
        <v>287</v>
      </c>
    </row>
    <row r="935" spans="1:7" x14ac:dyDescent="0.25">
      <c r="A935" s="4" t="s">
        <v>971</v>
      </c>
      <c r="B935" s="5">
        <v>2050714056</v>
      </c>
      <c r="C935" s="4" t="s">
        <v>6891</v>
      </c>
      <c r="D935" s="4" t="s">
        <v>68</v>
      </c>
      <c r="E935" s="6" t="s">
        <v>6892</v>
      </c>
      <c r="F935" s="5">
        <f>decoded[[#This Row],[FRT_DEC]]-B934</f>
        <v>6</v>
      </c>
      <c r="G9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INFO]]))),G934)</f>
        <v>287</v>
      </c>
    </row>
    <row r="936" spans="1:7" x14ac:dyDescent="0.25">
      <c r="A936" s="4" t="s">
        <v>972</v>
      </c>
      <c r="B936" s="5">
        <v>2050715365</v>
      </c>
      <c r="C936" s="4" t="s">
        <v>6893</v>
      </c>
      <c r="D936" s="4" t="s">
        <v>98</v>
      </c>
      <c r="E936" s="6" t="s">
        <v>5705</v>
      </c>
      <c r="F936" s="5">
        <f>decoded[[#This Row],[FRT_DEC]]-B935</f>
        <v>1309</v>
      </c>
      <c r="G9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INFO]]))),G935)</f>
        <v>287</v>
      </c>
    </row>
    <row r="937" spans="1:7" x14ac:dyDescent="0.25">
      <c r="A937" s="4" t="s">
        <v>973</v>
      </c>
      <c r="B937" s="5">
        <v>2050715371</v>
      </c>
      <c r="C937" s="4" t="s">
        <v>6894</v>
      </c>
      <c r="D937" s="4" t="s">
        <v>98</v>
      </c>
      <c r="E937" s="6" t="s">
        <v>5706</v>
      </c>
      <c r="F937" s="5">
        <f>decoded[[#This Row],[FRT_DEC]]-B936</f>
        <v>6</v>
      </c>
      <c r="G9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INFO]]))),G936)</f>
        <v>287</v>
      </c>
    </row>
    <row r="938" spans="1:7" x14ac:dyDescent="0.25">
      <c r="A938" s="4" t="s">
        <v>974</v>
      </c>
      <c r="B938" s="5">
        <v>2050715384</v>
      </c>
      <c r="C938" s="4" t="s">
        <v>6895</v>
      </c>
      <c r="D938" s="4" t="s">
        <v>9</v>
      </c>
      <c r="E938" s="6" t="s">
        <v>4655</v>
      </c>
      <c r="F938" s="5">
        <f>decoded[[#This Row],[FRT_DEC]]-B937</f>
        <v>13</v>
      </c>
      <c r="G9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INFO]]))),G937)</f>
        <v>287</v>
      </c>
    </row>
    <row r="939" spans="1:7" x14ac:dyDescent="0.25">
      <c r="A939" s="4" t="s">
        <v>975</v>
      </c>
      <c r="B939" s="5">
        <v>2050715389</v>
      </c>
      <c r="C939" s="4" t="s">
        <v>6896</v>
      </c>
      <c r="D939" s="4" t="s">
        <v>98</v>
      </c>
      <c r="E939" s="6" t="s">
        <v>5707</v>
      </c>
      <c r="F939" s="5">
        <f>decoded[[#This Row],[FRT_DEC]]-B938</f>
        <v>5</v>
      </c>
      <c r="G9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INFO]]))),G938)</f>
        <v>287</v>
      </c>
    </row>
    <row r="940" spans="1:7" x14ac:dyDescent="0.25">
      <c r="A940" s="4" t="s">
        <v>976</v>
      </c>
      <c r="B940" s="5">
        <v>2050715563</v>
      </c>
      <c r="C940" s="4" t="s">
        <v>6897</v>
      </c>
      <c r="D940" s="4" t="s">
        <v>12</v>
      </c>
      <c r="E940" s="6" t="s">
        <v>4</v>
      </c>
      <c r="F940" s="5">
        <f>decoded[[#This Row],[FRT_DEC]]-B939</f>
        <v>174</v>
      </c>
      <c r="G9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INFO]]))),G939)</f>
        <v>287</v>
      </c>
    </row>
    <row r="941" spans="1:7" x14ac:dyDescent="0.25">
      <c r="A941" s="4" t="s">
        <v>977</v>
      </c>
      <c r="B941" s="5">
        <v>2050715570</v>
      </c>
      <c r="C941" s="4" t="s">
        <v>6898</v>
      </c>
      <c r="D941" s="4" t="s">
        <v>8</v>
      </c>
      <c r="E941" s="6" t="s">
        <v>6440</v>
      </c>
      <c r="F941" s="5">
        <f>decoded[[#This Row],[FRT_DEC]]-B940</f>
        <v>7</v>
      </c>
      <c r="G9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INFO]]))),G940)</f>
        <v>287</v>
      </c>
    </row>
    <row r="942" spans="1:7" x14ac:dyDescent="0.25">
      <c r="A942" s="4" t="s">
        <v>978</v>
      </c>
      <c r="B942" s="5">
        <v>2050715692</v>
      </c>
      <c r="C942" s="4" t="s">
        <v>6899</v>
      </c>
      <c r="D942" s="4" t="s">
        <v>12</v>
      </c>
      <c r="E942" s="6" t="s">
        <v>4</v>
      </c>
      <c r="F942" s="5">
        <f>decoded[[#This Row],[FRT_DEC]]-B941</f>
        <v>122</v>
      </c>
      <c r="G9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INFO]]))),G941)</f>
        <v>287</v>
      </c>
    </row>
    <row r="943" spans="1:7" x14ac:dyDescent="0.25">
      <c r="A943" s="4" t="s">
        <v>979</v>
      </c>
      <c r="B943" s="5">
        <v>2050715701</v>
      </c>
      <c r="C943" s="4" t="s">
        <v>6900</v>
      </c>
      <c r="D943" s="4" t="s">
        <v>8</v>
      </c>
      <c r="E943" s="6" t="s">
        <v>6097</v>
      </c>
      <c r="F943" s="5">
        <f>decoded[[#This Row],[FRT_DEC]]-B942</f>
        <v>9</v>
      </c>
      <c r="G9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INFO]]))),G942)</f>
        <v>287</v>
      </c>
    </row>
    <row r="944" spans="1:7" x14ac:dyDescent="0.25">
      <c r="A944" s="4" t="s">
        <v>980</v>
      </c>
      <c r="B944" s="5">
        <v>2050715787</v>
      </c>
      <c r="C944" s="4" t="s">
        <v>6901</v>
      </c>
      <c r="D944" s="4" t="s">
        <v>12</v>
      </c>
      <c r="E944" s="6" t="s">
        <v>4</v>
      </c>
      <c r="F944" s="5">
        <f>decoded[[#This Row],[FRT_DEC]]-B943</f>
        <v>86</v>
      </c>
      <c r="G9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INFO]]))),G943)</f>
        <v>287</v>
      </c>
    </row>
    <row r="945" spans="1:7" x14ac:dyDescent="0.25">
      <c r="A945" s="4" t="s">
        <v>981</v>
      </c>
      <c r="B945" s="5">
        <v>2050715793</v>
      </c>
      <c r="C945" s="4" t="s">
        <v>6902</v>
      </c>
      <c r="D945" s="4" t="s">
        <v>8</v>
      </c>
      <c r="E945" s="6" t="s">
        <v>5856</v>
      </c>
      <c r="F945" s="5">
        <f>decoded[[#This Row],[FRT_DEC]]-B944</f>
        <v>6</v>
      </c>
      <c r="G9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INFO]]))),G944)</f>
        <v>287</v>
      </c>
    </row>
    <row r="946" spans="1:7" x14ac:dyDescent="0.25">
      <c r="A946" s="4" t="s">
        <v>982</v>
      </c>
      <c r="B946" s="5">
        <v>2050715891</v>
      </c>
      <c r="C946" s="4" t="s">
        <v>6903</v>
      </c>
      <c r="D946" s="4" t="s">
        <v>13</v>
      </c>
      <c r="E946" s="6" t="s">
        <v>5</v>
      </c>
      <c r="F946" s="5">
        <f>decoded[[#This Row],[FRT_DEC]]-B945</f>
        <v>98</v>
      </c>
      <c r="G9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INFO]]))),G945)</f>
        <v>287</v>
      </c>
    </row>
    <row r="947" spans="1:7" x14ac:dyDescent="0.25">
      <c r="A947" s="4" t="s">
        <v>983</v>
      </c>
      <c r="B947" s="5">
        <v>2050715897</v>
      </c>
      <c r="C947" s="4" t="s">
        <v>6904</v>
      </c>
      <c r="D947" s="4" t="s">
        <v>11</v>
      </c>
      <c r="E947" s="6" t="s">
        <v>4660</v>
      </c>
      <c r="F947" s="5">
        <f>decoded[[#This Row],[FRT_DEC]]-B946</f>
        <v>6</v>
      </c>
      <c r="G9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INFO]]))),G946)</f>
        <v>287</v>
      </c>
    </row>
    <row r="948" spans="1:7" x14ac:dyDescent="0.25">
      <c r="A948" s="4" t="s">
        <v>984</v>
      </c>
      <c r="B948" s="5">
        <v>2050715936</v>
      </c>
      <c r="C948" s="4" t="s">
        <v>6905</v>
      </c>
      <c r="D948" s="4" t="s">
        <v>12</v>
      </c>
      <c r="E948" s="6" t="s">
        <v>4</v>
      </c>
      <c r="F948" s="5">
        <f>decoded[[#This Row],[FRT_DEC]]-B947</f>
        <v>39</v>
      </c>
      <c r="G9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INFO]]))),G947)</f>
        <v>287</v>
      </c>
    </row>
    <row r="949" spans="1:7" x14ac:dyDescent="0.25">
      <c r="A949" s="4" t="s">
        <v>985</v>
      </c>
      <c r="B949" s="5">
        <v>2050715944</v>
      </c>
      <c r="C949" s="4" t="s">
        <v>6906</v>
      </c>
      <c r="D949" s="4" t="s">
        <v>8</v>
      </c>
      <c r="E949" s="6" t="s">
        <v>5960</v>
      </c>
      <c r="F949" s="5">
        <f>decoded[[#This Row],[FRT_DEC]]-B948</f>
        <v>8</v>
      </c>
      <c r="G9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INFO]]))),G948)</f>
        <v>287</v>
      </c>
    </row>
    <row r="950" spans="1:7" x14ac:dyDescent="0.25">
      <c r="A950" s="4" t="s">
        <v>986</v>
      </c>
      <c r="B950" s="5">
        <v>2050716057</v>
      </c>
      <c r="C950" s="4" t="s">
        <v>6907</v>
      </c>
      <c r="D950" s="4" t="s">
        <v>12</v>
      </c>
      <c r="E950" s="6" t="s">
        <v>4</v>
      </c>
      <c r="F950" s="5">
        <f>decoded[[#This Row],[FRT_DEC]]-B949</f>
        <v>113</v>
      </c>
      <c r="G9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INFO]]))),G949)</f>
        <v>287</v>
      </c>
    </row>
    <row r="951" spans="1:7" x14ac:dyDescent="0.25">
      <c r="A951" s="4" t="s">
        <v>987</v>
      </c>
      <c r="B951" s="5">
        <v>2050716061</v>
      </c>
      <c r="C951" s="4" t="s">
        <v>6908</v>
      </c>
      <c r="D951" s="4" t="s">
        <v>14</v>
      </c>
      <c r="E951" s="6" t="s">
        <v>6</v>
      </c>
      <c r="F951" s="5">
        <f>decoded[[#This Row],[FRT_DEC]]-B950</f>
        <v>4</v>
      </c>
      <c r="G9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INFO]]))),G950)</f>
        <v>287</v>
      </c>
    </row>
    <row r="952" spans="1:7" x14ac:dyDescent="0.25">
      <c r="A952" s="4" t="s">
        <v>1092</v>
      </c>
      <c r="B952" s="5">
        <v>2050716073</v>
      </c>
      <c r="C952" s="4" t="s">
        <v>6909</v>
      </c>
      <c r="D952" s="4" t="s">
        <v>14</v>
      </c>
      <c r="E952" s="6" t="s">
        <v>72</v>
      </c>
      <c r="F952" s="5">
        <f>decoded[[#This Row],[FRT_DEC]]-B951</f>
        <v>12</v>
      </c>
      <c r="G9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INFO]]))),G951)</f>
        <v>287</v>
      </c>
    </row>
    <row r="953" spans="1:7" x14ac:dyDescent="0.25">
      <c r="A953" s="4" t="s">
        <v>988</v>
      </c>
      <c r="B953" s="5">
        <v>2050716080</v>
      </c>
      <c r="C953" s="4" t="s">
        <v>6910</v>
      </c>
      <c r="D953" s="4" t="s">
        <v>74</v>
      </c>
      <c r="E953" s="6" t="s">
        <v>4650</v>
      </c>
      <c r="F953" s="5">
        <f>decoded[[#This Row],[FRT_DEC]]-B952</f>
        <v>7</v>
      </c>
      <c r="G9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INFO]]))),G952)</f>
        <v>287</v>
      </c>
    </row>
    <row r="954" spans="1:7" x14ac:dyDescent="0.25">
      <c r="A954" s="4" t="s">
        <v>1057</v>
      </c>
      <c r="B954" s="5">
        <v>2050716304</v>
      </c>
      <c r="C954" s="4" t="s">
        <v>6911</v>
      </c>
      <c r="D954" s="4" t="s">
        <v>4651</v>
      </c>
      <c r="E954" s="6" t="s">
        <v>4714</v>
      </c>
      <c r="F954" s="5">
        <f>decoded[[#This Row],[FRT_DEC]]-B953</f>
        <v>224</v>
      </c>
      <c r="G9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INFO]]))),G953)</f>
        <v>287</v>
      </c>
    </row>
    <row r="955" spans="1:7" x14ac:dyDescent="0.25">
      <c r="A955" s="4" t="s">
        <v>989</v>
      </c>
      <c r="B955" s="5">
        <v>2050716308</v>
      </c>
      <c r="C955" s="4" t="s">
        <v>6912</v>
      </c>
      <c r="D955" s="4" t="s">
        <v>8</v>
      </c>
      <c r="E955" s="6" t="s">
        <v>6344</v>
      </c>
      <c r="F955" s="5">
        <f>decoded[[#This Row],[FRT_DEC]]-B954</f>
        <v>4</v>
      </c>
      <c r="G9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INFO]]))),G954)</f>
        <v>287</v>
      </c>
    </row>
    <row r="956" spans="1:7" x14ac:dyDescent="0.25">
      <c r="A956" s="4" t="s">
        <v>990</v>
      </c>
      <c r="B956" s="5">
        <v>2050776969</v>
      </c>
      <c r="C956" s="4" t="s">
        <v>6913</v>
      </c>
      <c r="D956" s="4" t="s">
        <v>1144</v>
      </c>
      <c r="E956" s="6" t="s">
        <v>5831</v>
      </c>
      <c r="F956" s="5">
        <f>decoded[[#This Row],[FRT_DEC]]-B955</f>
        <v>60661</v>
      </c>
      <c r="G9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INFO]]))),G955)</f>
        <v>287</v>
      </c>
    </row>
    <row r="957" spans="1:7" x14ac:dyDescent="0.25">
      <c r="A957" s="4" t="s">
        <v>991</v>
      </c>
      <c r="B957" s="5">
        <v>2050776974</v>
      </c>
      <c r="C957" s="4" t="s">
        <v>6914</v>
      </c>
      <c r="D957" s="4" t="s">
        <v>98</v>
      </c>
      <c r="E957" s="6" t="s">
        <v>5833</v>
      </c>
      <c r="F957" s="5">
        <f>decoded[[#This Row],[FRT_DEC]]-B956</f>
        <v>5</v>
      </c>
      <c r="G9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INFO]]))),G956)</f>
        <v>287</v>
      </c>
    </row>
    <row r="958" spans="1:7" x14ac:dyDescent="0.25">
      <c r="A958" s="4" t="s">
        <v>992</v>
      </c>
      <c r="B958" s="5">
        <v>2050777121</v>
      </c>
      <c r="C958" s="4" t="s">
        <v>6915</v>
      </c>
      <c r="D958" s="4" t="s">
        <v>110</v>
      </c>
      <c r="E958" s="6" t="s">
        <v>234</v>
      </c>
      <c r="F958" s="5">
        <f>decoded[[#This Row],[FRT_DEC]]-B957</f>
        <v>147</v>
      </c>
      <c r="G9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INFO]]))),G957)</f>
        <v>287</v>
      </c>
    </row>
    <row r="959" spans="1:7" x14ac:dyDescent="0.25">
      <c r="A959" s="4" t="s">
        <v>1173</v>
      </c>
      <c r="B959" s="5">
        <v>2050777137</v>
      </c>
      <c r="C959" s="4" t="s">
        <v>6916</v>
      </c>
      <c r="D959" s="4" t="s">
        <v>1144</v>
      </c>
      <c r="E959" s="6" t="s">
        <v>5836</v>
      </c>
      <c r="F959" s="5">
        <f>decoded[[#This Row],[FRT_DEC]]-B958</f>
        <v>16</v>
      </c>
      <c r="G9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INFO]]))),G958)</f>
        <v>287</v>
      </c>
    </row>
    <row r="960" spans="1:7" x14ac:dyDescent="0.25">
      <c r="A960" s="4" t="s">
        <v>1174</v>
      </c>
      <c r="B960" s="5">
        <v>2050777142</v>
      </c>
      <c r="C960" s="4" t="s">
        <v>6917</v>
      </c>
      <c r="D960" s="4" t="s">
        <v>98</v>
      </c>
      <c r="E960" s="6" t="s">
        <v>5838</v>
      </c>
      <c r="F960" s="5">
        <f>decoded[[#This Row],[FRT_DEC]]-B959</f>
        <v>5</v>
      </c>
      <c r="G9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INFO]]))),G959)</f>
        <v>287</v>
      </c>
    </row>
    <row r="961" spans="1:7" x14ac:dyDescent="0.25">
      <c r="A961" s="4" t="s">
        <v>993</v>
      </c>
      <c r="B961" s="5">
        <v>2050777212</v>
      </c>
      <c r="C961" s="4" t="s">
        <v>6918</v>
      </c>
      <c r="D961" s="4" t="s">
        <v>111</v>
      </c>
      <c r="E961" s="6" t="s">
        <v>237</v>
      </c>
      <c r="F961" s="5">
        <f>decoded[[#This Row],[FRT_DEC]]-B960</f>
        <v>70</v>
      </c>
      <c r="G9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INFO]]))),G960)</f>
        <v>287</v>
      </c>
    </row>
    <row r="962" spans="1:7" x14ac:dyDescent="0.25">
      <c r="A962" s="4" t="s">
        <v>994</v>
      </c>
      <c r="B962" s="5">
        <v>2050777227</v>
      </c>
      <c r="C962" s="4" t="s">
        <v>6919</v>
      </c>
      <c r="D962" s="4" t="s">
        <v>1144</v>
      </c>
      <c r="E962" s="6" t="s">
        <v>5841</v>
      </c>
      <c r="F962" s="5">
        <f>decoded[[#This Row],[FRT_DEC]]-B961</f>
        <v>15</v>
      </c>
      <c r="G9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INFO]]))),G961)</f>
        <v>287</v>
      </c>
    </row>
    <row r="963" spans="1:7" x14ac:dyDescent="0.25">
      <c r="A963" s="4" t="s">
        <v>1175</v>
      </c>
      <c r="B963" s="5">
        <v>2050777233</v>
      </c>
      <c r="C963" s="4" t="s">
        <v>6920</v>
      </c>
      <c r="D963" s="4" t="s">
        <v>98</v>
      </c>
      <c r="E963" s="6" t="s">
        <v>5843</v>
      </c>
      <c r="F963" s="5">
        <f>decoded[[#This Row],[FRT_DEC]]-B962</f>
        <v>6</v>
      </c>
      <c r="G9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INFO]]))),G962)</f>
        <v>287</v>
      </c>
    </row>
    <row r="964" spans="1:7" x14ac:dyDescent="0.25">
      <c r="A964" s="4" t="s">
        <v>1176</v>
      </c>
      <c r="B964" s="5">
        <v>2050778524</v>
      </c>
      <c r="C964" s="4" t="s">
        <v>6921</v>
      </c>
      <c r="D964" s="4" t="s">
        <v>113</v>
      </c>
      <c r="E964" s="6" t="s">
        <v>240</v>
      </c>
      <c r="F964" s="5">
        <f>decoded[[#This Row],[FRT_DEC]]-B963</f>
        <v>1291</v>
      </c>
      <c r="G9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INFO]]))),G963)</f>
        <v>287</v>
      </c>
    </row>
    <row r="965" spans="1:7" x14ac:dyDescent="0.25">
      <c r="A965" s="4" t="s">
        <v>1177</v>
      </c>
      <c r="B965" s="5">
        <v>2050778539</v>
      </c>
      <c r="C965" s="4" t="s">
        <v>6922</v>
      </c>
      <c r="D965" s="4" t="s">
        <v>242</v>
      </c>
      <c r="E965" s="6" t="s">
        <v>243</v>
      </c>
      <c r="F965" s="5">
        <f>decoded[[#This Row],[FRT_DEC]]-B964</f>
        <v>15</v>
      </c>
      <c r="G9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INFO]]))),G964)</f>
        <v>287</v>
      </c>
    </row>
    <row r="966" spans="1:7" x14ac:dyDescent="0.25">
      <c r="A966" s="4" t="s">
        <v>1178</v>
      </c>
      <c r="B966" s="5">
        <v>2050778543</v>
      </c>
      <c r="C966" s="4" t="s">
        <v>6923</v>
      </c>
      <c r="D966" s="4" t="s">
        <v>245</v>
      </c>
      <c r="E966" s="6" t="s">
        <v>5712</v>
      </c>
      <c r="F966" s="5">
        <f>decoded[[#This Row],[FRT_DEC]]-B965</f>
        <v>4</v>
      </c>
      <c r="G9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INFO]]))),G965)</f>
        <v>287</v>
      </c>
    </row>
    <row r="967" spans="1:7" x14ac:dyDescent="0.25">
      <c r="A967" s="4" t="s">
        <v>1179</v>
      </c>
      <c r="B967" s="5">
        <v>2050778547</v>
      </c>
      <c r="C967" s="4" t="s">
        <v>6924</v>
      </c>
      <c r="D967" s="4" t="s">
        <v>75</v>
      </c>
      <c r="E967" s="6" t="s">
        <v>247</v>
      </c>
      <c r="F967" s="5">
        <f>decoded[[#This Row],[FRT_DEC]]-B966</f>
        <v>4</v>
      </c>
      <c r="G9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INFO]]))),G966)</f>
        <v>287</v>
      </c>
    </row>
    <row r="968" spans="1:7" x14ac:dyDescent="0.25">
      <c r="A968" s="4" t="s">
        <v>1180</v>
      </c>
      <c r="B968" s="5">
        <v>2050778550</v>
      </c>
      <c r="C968" s="4" t="s">
        <v>6925</v>
      </c>
      <c r="D968" s="4" t="s">
        <v>75</v>
      </c>
      <c r="E968" s="6" t="s">
        <v>77</v>
      </c>
      <c r="F968" s="5">
        <f>decoded[[#This Row],[FRT_DEC]]-B967</f>
        <v>3</v>
      </c>
      <c r="G9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INFO]]))),G967)</f>
        <v>287</v>
      </c>
    </row>
    <row r="969" spans="1:7" x14ac:dyDescent="0.25">
      <c r="A969" s="4" t="s">
        <v>995</v>
      </c>
      <c r="B969" s="5">
        <v>2050778564</v>
      </c>
      <c r="C969" s="4" t="s">
        <v>6926</v>
      </c>
      <c r="D969" s="4" t="s">
        <v>51</v>
      </c>
      <c r="E969" s="6" t="s">
        <v>2640</v>
      </c>
      <c r="F969" s="5">
        <f>decoded[[#This Row],[FRT_DEC]]-B968</f>
        <v>14</v>
      </c>
      <c r="G9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INFO]]))),G968)</f>
        <v>287</v>
      </c>
    </row>
    <row r="970" spans="1:7" x14ac:dyDescent="0.25">
      <c r="A970" s="4" t="s">
        <v>996</v>
      </c>
      <c r="B970" s="5">
        <v>2050778574</v>
      </c>
      <c r="C970" s="4" t="s">
        <v>6927</v>
      </c>
      <c r="D970" s="4" t="s">
        <v>51</v>
      </c>
      <c r="E970" s="6" t="s">
        <v>6928</v>
      </c>
      <c r="F970" s="5">
        <f>decoded[[#This Row],[FRT_DEC]]-B969</f>
        <v>10</v>
      </c>
      <c r="G9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INFO]]))),G969)</f>
        <v>287</v>
      </c>
    </row>
    <row r="971" spans="1:7" x14ac:dyDescent="0.25">
      <c r="A971" s="4" t="s">
        <v>997</v>
      </c>
      <c r="B971" s="5">
        <v>2050778577</v>
      </c>
      <c r="C971" s="4" t="s">
        <v>6929</v>
      </c>
      <c r="D971" s="4" t="s">
        <v>251</v>
      </c>
      <c r="E971" s="6" t="s">
        <v>252</v>
      </c>
      <c r="F971" s="5">
        <f>decoded[[#This Row],[FRT_DEC]]-B970</f>
        <v>3</v>
      </c>
      <c r="G9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INFO]]))),G970)</f>
        <v>287</v>
      </c>
    </row>
    <row r="972" spans="1:7" x14ac:dyDescent="0.25">
      <c r="A972" s="4" t="s">
        <v>1181</v>
      </c>
      <c r="B972" s="5">
        <v>2050778584</v>
      </c>
      <c r="C972" s="4" t="s">
        <v>6930</v>
      </c>
      <c r="D972" s="4" t="s">
        <v>11</v>
      </c>
      <c r="E972" s="6" t="s">
        <v>4695</v>
      </c>
      <c r="F972" s="5">
        <f>decoded[[#This Row],[FRT_DEC]]-B971</f>
        <v>7</v>
      </c>
      <c r="G9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INFO]]))),G971)</f>
        <v>287</v>
      </c>
    </row>
    <row r="973" spans="1:7" x14ac:dyDescent="0.25">
      <c r="A973" s="4" t="s">
        <v>1182</v>
      </c>
      <c r="B973" s="5">
        <v>2050778616</v>
      </c>
      <c r="C973" s="4" t="s">
        <v>6931</v>
      </c>
      <c r="D973" s="4" t="s">
        <v>9</v>
      </c>
      <c r="E973" s="6" t="s">
        <v>4664</v>
      </c>
      <c r="F973" s="5">
        <f>decoded[[#This Row],[FRT_DEC]]-B972</f>
        <v>32</v>
      </c>
      <c r="G9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INFO]]))),G972)</f>
        <v>287</v>
      </c>
    </row>
    <row r="974" spans="1:7" x14ac:dyDescent="0.25">
      <c r="A974" s="4" t="s">
        <v>998</v>
      </c>
      <c r="B974" s="5">
        <v>2050778622</v>
      </c>
      <c r="C974" s="4" t="s">
        <v>6932</v>
      </c>
      <c r="D974" s="4" t="s">
        <v>11</v>
      </c>
      <c r="E974" s="6" t="s">
        <v>4677</v>
      </c>
      <c r="F974" s="5">
        <f>decoded[[#This Row],[FRT_DEC]]-B973</f>
        <v>6</v>
      </c>
      <c r="G9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INFO]]))),G973)</f>
        <v>287</v>
      </c>
    </row>
    <row r="975" spans="1:7" x14ac:dyDescent="0.25">
      <c r="A975" s="4" t="s">
        <v>999</v>
      </c>
      <c r="B975" s="5">
        <v>2050778632</v>
      </c>
      <c r="C975" s="4" t="s">
        <v>6933</v>
      </c>
      <c r="D975" s="4" t="s">
        <v>52</v>
      </c>
      <c r="E975" s="6" t="s">
        <v>53</v>
      </c>
      <c r="F975" s="5">
        <f>decoded[[#This Row],[FRT_DEC]]-B974</f>
        <v>10</v>
      </c>
      <c r="G9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INFO]]))),G974)</f>
        <v>287</v>
      </c>
    </row>
    <row r="976" spans="1:7" x14ac:dyDescent="0.25">
      <c r="A976" s="4" t="s">
        <v>1183</v>
      </c>
      <c r="B976" s="5">
        <v>2050778636</v>
      </c>
      <c r="C976" s="4" t="s">
        <v>6934</v>
      </c>
      <c r="D976" s="4" t="s">
        <v>54</v>
      </c>
      <c r="E976" s="6" t="s">
        <v>6935</v>
      </c>
      <c r="F976" s="5">
        <f>decoded[[#This Row],[FRT_DEC]]-B975</f>
        <v>4</v>
      </c>
      <c r="G9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INFO]]))),G975)</f>
        <v>287</v>
      </c>
    </row>
    <row r="977" spans="1:7" x14ac:dyDescent="0.25">
      <c r="A977" s="4" t="s">
        <v>1000</v>
      </c>
      <c r="B977" s="5">
        <v>2050778644</v>
      </c>
      <c r="C977" s="4" t="s">
        <v>6936</v>
      </c>
      <c r="D977" s="4" t="s">
        <v>1144</v>
      </c>
      <c r="E977" s="6" t="s">
        <v>5846</v>
      </c>
      <c r="F977" s="5">
        <f>decoded[[#This Row],[FRT_DEC]]-B976</f>
        <v>8</v>
      </c>
      <c r="G9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INFO]]))),G976)</f>
        <v>287</v>
      </c>
    </row>
    <row r="978" spans="1:7" x14ac:dyDescent="0.25">
      <c r="A978" s="4" t="s">
        <v>1001</v>
      </c>
      <c r="B978" s="5">
        <v>2050778650</v>
      </c>
      <c r="C978" s="4" t="s">
        <v>6937</v>
      </c>
      <c r="D978" s="4" t="s">
        <v>98</v>
      </c>
      <c r="E978" s="6" t="s">
        <v>5940</v>
      </c>
      <c r="F978" s="5">
        <f>decoded[[#This Row],[FRT_DEC]]-B977</f>
        <v>6</v>
      </c>
      <c r="G9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INFO]]))),G977)</f>
        <v>287</v>
      </c>
    </row>
    <row r="979" spans="1:7" ht="30" x14ac:dyDescent="0.25">
      <c r="A979" s="4" t="s">
        <v>1002</v>
      </c>
      <c r="B979" s="5">
        <v>2050778669</v>
      </c>
      <c r="C979" s="4" t="s">
        <v>6938</v>
      </c>
      <c r="D979" s="4" t="s">
        <v>10</v>
      </c>
      <c r="E979" s="6" t="s">
        <v>6939</v>
      </c>
      <c r="F979" s="5">
        <f>decoded[[#This Row],[FRT_DEC]]-B978</f>
        <v>19</v>
      </c>
      <c r="G9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INFO]]))),G978)</f>
        <v>287</v>
      </c>
    </row>
    <row r="980" spans="1:7" ht="30" x14ac:dyDescent="0.25">
      <c r="A980" s="4" t="s">
        <v>1003</v>
      </c>
      <c r="B980" s="5">
        <v>2050778694</v>
      </c>
      <c r="C980" s="4" t="s">
        <v>6940</v>
      </c>
      <c r="D980" s="4" t="s">
        <v>10</v>
      </c>
      <c r="E980" s="6" t="s">
        <v>6939</v>
      </c>
      <c r="F980" s="5">
        <f>decoded[[#This Row],[FRT_DEC]]-B979</f>
        <v>25</v>
      </c>
      <c r="G9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INFO]]))),G979)</f>
        <v>287</v>
      </c>
    </row>
    <row r="981" spans="1:7" x14ac:dyDescent="0.25">
      <c r="A981" s="4" t="s">
        <v>1004</v>
      </c>
      <c r="B981" s="5">
        <v>2050778698</v>
      </c>
      <c r="C981" s="4" t="s">
        <v>6941</v>
      </c>
      <c r="D981" s="4" t="s">
        <v>10</v>
      </c>
      <c r="E981" s="6" t="s">
        <v>6942</v>
      </c>
      <c r="F981" s="5">
        <f>decoded[[#This Row],[FRT_DEC]]-B980</f>
        <v>4</v>
      </c>
      <c r="G9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INFO]]))),G980)</f>
        <v>287</v>
      </c>
    </row>
    <row r="982" spans="1:7" x14ac:dyDescent="0.25">
      <c r="A982" s="4" t="s">
        <v>1005</v>
      </c>
      <c r="B982" s="5">
        <v>2050778704</v>
      </c>
      <c r="C982" s="4" t="s">
        <v>6943</v>
      </c>
      <c r="D982" s="4" t="s">
        <v>1144</v>
      </c>
      <c r="E982" s="6" t="s">
        <v>5865</v>
      </c>
      <c r="F982" s="5">
        <f>decoded[[#This Row],[FRT_DEC]]-B981</f>
        <v>6</v>
      </c>
      <c r="G9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INFO]]))),G981)</f>
        <v>287</v>
      </c>
    </row>
    <row r="983" spans="1:7" x14ac:dyDescent="0.25">
      <c r="A983" s="4" t="s">
        <v>1058</v>
      </c>
      <c r="B983" s="5">
        <v>2050778708</v>
      </c>
      <c r="C983" s="4" t="s">
        <v>6944</v>
      </c>
      <c r="D983" s="4" t="s">
        <v>1144</v>
      </c>
      <c r="E983" s="6" t="s">
        <v>5865</v>
      </c>
      <c r="F983" s="5">
        <f>decoded[[#This Row],[FRT_DEC]]-B982</f>
        <v>4</v>
      </c>
      <c r="G9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INFO]]))),G982)</f>
        <v>287</v>
      </c>
    </row>
    <row r="984" spans="1:7" x14ac:dyDescent="0.25">
      <c r="A984" s="4" t="s">
        <v>1059</v>
      </c>
      <c r="B984" s="5">
        <v>2050778714</v>
      </c>
      <c r="C984" s="4" t="s">
        <v>6945</v>
      </c>
      <c r="D984" s="4" t="s">
        <v>98</v>
      </c>
      <c r="E984" s="6" t="s">
        <v>5949</v>
      </c>
      <c r="F984" s="5">
        <f>decoded[[#This Row],[FRT_DEC]]-B983</f>
        <v>6</v>
      </c>
      <c r="G9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INFO]]))),G983)</f>
        <v>287</v>
      </c>
    </row>
    <row r="985" spans="1:7" x14ac:dyDescent="0.25">
      <c r="A985" s="4" t="s">
        <v>1006</v>
      </c>
      <c r="B985" s="5">
        <v>2050778718</v>
      </c>
      <c r="C985" s="4" t="s">
        <v>6946</v>
      </c>
      <c r="D985" s="4" t="s">
        <v>16</v>
      </c>
      <c r="E985" s="6" t="s">
        <v>6947</v>
      </c>
      <c r="F985" s="5">
        <f>decoded[[#This Row],[FRT_DEC]]-B984</f>
        <v>4</v>
      </c>
      <c r="G9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INFO]]))),G984)</f>
        <v>288</v>
      </c>
    </row>
    <row r="986" spans="1:7" x14ac:dyDescent="0.25">
      <c r="A986" s="4" t="s">
        <v>1007</v>
      </c>
      <c r="B986" s="5">
        <v>2050778725</v>
      </c>
      <c r="C986" s="4" t="s">
        <v>6948</v>
      </c>
      <c r="D986" s="4" t="s">
        <v>98</v>
      </c>
      <c r="E986" s="6" t="s">
        <v>5953</v>
      </c>
      <c r="F986" s="5">
        <f>decoded[[#This Row],[FRT_DEC]]-B985</f>
        <v>7</v>
      </c>
      <c r="G9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INFO]]))),G985)</f>
        <v>288</v>
      </c>
    </row>
    <row r="987" spans="1:7" x14ac:dyDescent="0.25">
      <c r="A987" s="4" t="s">
        <v>1060</v>
      </c>
      <c r="B987" s="5">
        <v>2050778734</v>
      </c>
      <c r="C987" s="4" t="s">
        <v>6949</v>
      </c>
      <c r="D987" s="4" t="s">
        <v>11</v>
      </c>
      <c r="E987" s="6" t="s">
        <v>4678</v>
      </c>
      <c r="F987" s="5">
        <f>decoded[[#This Row],[FRT_DEC]]-B986</f>
        <v>9</v>
      </c>
      <c r="G9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INFO]]))),G986)</f>
        <v>288</v>
      </c>
    </row>
    <row r="988" spans="1:7" x14ac:dyDescent="0.25">
      <c r="A988" s="4" t="s">
        <v>1061</v>
      </c>
      <c r="B988" s="5">
        <v>2050778744</v>
      </c>
      <c r="C988" s="4" t="s">
        <v>6950</v>
      </c>
      <c r="D988" s="4" t="s">
        <v>52</v>
      </c>
      <c r="E988" s="6" t="s">
        <v>4648</v>
      </c>
      <c r="F988" s="5">
        <f>decoded[[#This Row],[FRT_DEC]]-B987</f>
        <v>10</v>
      </c>
      <c r="G9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INFO]]))),G987)</f>
        <v>288</v>
      </c>
    </row>
    <row r="989" spans="1:7" x14ac:dyDescent="0.25">
      <c r="A989" s="4" t="s">
        <v>1062</v>
      </c>
      <c r="B989" s="5">
        <v>2050778747</v>
      </c>
      <c r="C989" s="4" t="s">
        <v>6951</v>
      </c>
      <c r="D989" s="4" t="s">
        <v>4649</v>
      </c>
      <c r="E989" s="6" t="s">
        <v>6952</v>
      </c>
      <c r="F989" s="5">
        <f>decoded[[#This Row],[FRT_DEC]]-B988</f>
        <v>3</v>
      </c>
      <c r="G9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INFO]]))),G988)</f>
        <v>288</v>
      </c>
    </row>
    <row r="990" spans="1:7" x14ac:dyDescent="0.25">
      <c r="A990" s="4" t="s">
        <v>1063</v>
      </c>
      <c r="B990" s="5">
        <v>2050778795</v>
      </c>
      <c r="C990" s="4" t="s">
        <v>6953</v>
      </c>
      <c r="D990" s="4" t="s">
        <v>12</v>
      </c>
      <c r="E990" s="6" t="s">
        <v>4</v>
      </c>
      <c r="F990" s="5">
        <f>decoded[[#This Row],[FRT_DEC]]-B989</f>
        <v>48</v>
      </c>
      <c r="G9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INFO]]))),G989)</f>
        <v>288</v>
      </c>
    </row>
    <row r="991" spans="1:7" x14ac:dyDescent="0.25">
      <c r="A991" s="4" t="s">
        <v>1064</v>
      </c>
      <c r="B991" s="5">
        <v>2050778800</v>
      </c>
      <c r="C991" s="4" t="s">
        <v>6954</v>
      </c>
      <c r="D991" s="4" t="s">
        <v>8</v>
      </c>
      <c r="E991" s="6" t="s">
        <v>5960</v>
      </c>
      <c r="F991" s="5">
        <f>decoded[[#This Row],[FRT_DEC]]-B990</f>
        <v>5</v>
      </c>
      <c r="G9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INFO]]))),G990)</f>
        <v>288</v>
      </c>
    </row>
    <row r="992" spans="1:7" x14ac:dyDescent="0.25">
      <c r="A992" s="4" t="s">
        <v>1065</v>
      </c>
      <c r="B992" s="5">
        <v>2050779040</v>
      </c>
      <c r="C992" s="4" t="s">
        <v>6955</v>
      </c>
      <c r="D992" s="4" t="s">
        <v>12</v>
      </c>
      <c r="E992" s="6" t="s">
        <v>4</v>
      </c>
      <c r="F992" s="5">
        <f>decoded[[#This Row],[FRT_DEC]]-B991</f>
        <v>240</v>
      </c>
      <c r="G9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INFO]]))),G991)</f>
        <v>288</v>
      </c>
    </row>
    <row r="993" spans="1:7" x14ac:dyDescent="0.25">
      <c r="A993" s="4" t="s">
        <v>1008</v>
      </c>
      <c r="B993" s="5">
        <v>2050779048</v>
      </c>
      <c r="C993" s="4" t="s">
        <v>6956</v>
      </c>
      <c r="D993" s="4" t="s">
        <v>8</v>
      </c>
      <c r="E993" s="6" t="s">
        <v>5963</v>
      </c>
      <c r="F993" s="5">
        <f>decoded[[#This Row],[FRT_DEC]]-B992</f>
        <v>8</v>
      </c>
      <c r="G9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INFO]]))),G992)</f>
        <v>288</v>
      </c>
    </row>
    <row r="994" spans="1:7" x14ac:dyDescent="0.25">
      <c r="A994" s="4" t="s">
        <v>1009</v>
      </c>
      <c r="B994" s="5">
        <v>2050779207</v>
      </c>
      <c r="C994" s="4" t="s">
        <v>6957</v>
      </c>
      <c r="D994" s="4" t="s">
        <v>13</v>
      </c>
      <c r="E994" s="6" t="s">
        <v>5</v>
      </c>
      <c r="F994" s="5">
        <f>decoded[[#This Row],[FRT_DEC]]-B993</f>
        <v>159</v>
      </c>
      <c r="G9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INFO]]))),G993)</f>
        <v>288</v>
      </c>
    </row>
    <row r="995" spans="1:7" x14ac:dyDescent="0.25">
      <c r="A995" s="4" t="s">
        <v>1010</v>
      </c>
      <c r="B995" s="5">
        <v>2050779212</v>
      </c>
      <c r="C995" s="4" t="s">
        <v>6958</v>
      </c>
      <c r="D995" s="4" t="s">
        <v>11</v>
      </c>
      <c r="E995" s="6" t="s">
        <v>4675</v>
      </c>
      <c r="F995" s="5">
        <f>decoded[[#This Row],[FRT_DEC]]-B994</f>
        <v>5</v>
      </c>
      <c r="G9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INFO]]))),G994)</f>
        <v>288</v>
      </c>
    </row>
    <row r="996" spans="1:7" x14ac:dyDescent="0.25">
      <c r="A996" s="4" t="s">
        <v>1066</v>
      </c>
      <c r="B996" s="5">
        <v>2050779225</v>
      </c>
      <c r="C996" s="4" t="s">
        <v>6959</v>
      </c>
      <c r="D996" s="4" t="s">
        <v>55</v>
      </c>
      <c r="E996" s="6" t="s">
        <v>56</v>
      </c>
      <c r="F996" s="5">
        <f>decoded[[#This Row],[FRT_DEC]]-B995</f>
        <v>13</v>
      </c>
      <c r="G9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INFO]]))),G995)</f>
        <v>288</v>
      </c>
    </row>
    <row r="997" spans="1:7" x14ac:dyDescent="0.25">
      <c r="A997" s="4" t="s">
        <v>1067</v>
      </c>
      <c r="B997" s="5">
        <v>2050779254</v>
      </c>
      <c r="C997" s="4" t="s">
        <v>6960</v>
      </c>
      <c r="D997" s="4" t="s">
        <v>275</v>
      </c>
      <c r="E997" s="6" t="s">
        <v>6961</v>
      </c>
      <c r="F997" s="5">
        <f>decoded[[#This Row],[FRT_DEC]]-B996</f>
        <v>29</v>
      </c>
      <c r="G9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INFO]]))),G996)</f>
        <v>288</v>
      </c>
    </row>
    <row r="998" spans="1:7" x14ac:dyDescent="0.25">
      <c r="A998" s="4" t="s">
        <v>1011</v>
      </c>
      <c r="B998" s="5">
        <v>2050779258</v>
      </c>
      <c r="C998" s="4" t="s">
        <v>6962</v>
      </c>
      <c r="D998" s="4" t="s">
        <v>277</v>
      </c>
      <c r="E998" s="6" t="s">
        <v>6963</v>
      </c>
      <c r="F998" s="5">
        <f>decoded[[#This Row],[FRT_DEC]]-B997</f>
        <v>4</v>
      </c>
      <c r="G9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INFO]]))),G997)</f>
        <v>288</v>
      </c>
    </row>
    <row r="999" spans="1:7" x14ac:dyDescent="0.25">
      <c r="A999" s="4" t="s">
        <v>1012</v>
      </c>
      <c r="B999" s="5">
        <v>2050779263</v>
      </c>
      <c r="C999" s="4" t="s">
        <v>6964</v>
      </c>
      <c r="D999" s="4" t="s">
        <v>271</v>
      </c>
      <c r="E999" s="6" t="s">
        <v>1093</v>
      </c>
      <c r="F999" s="5">
        <f>decoded[[#This Row],[FRT_DEC]]-B998</f>
        <v>5</v>
      </c>
      <c r="G9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INFO]]))),G998)</f>
        <v>288</v>
      </c>
    </row>
    <row r="1000" spans="1:7" x14ac:dyDescent="0.25">
      <c r="A1000" s="4" t="s">
        <v>1068</v>
      </c>
      <c r="B1000" s="5">
        <v>2050779269</v>
      </c>
      <c r="C1000" s="4" t="s">
        <v>6965</v>
      </c>
      <c r="D1000" s="4" t="s">
        <v>273</v>
      </c>
      <c r="E1000" s="6" t="s">
        <v>5699</v>
      </c>
      <c r="F1000" s="5">
        <f>decoded[[#This Row],[FRT_DEC]]-B999</f>
        <v>6</v>
      </c>
      <c r="G10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INFO]]))),G999)</f>
        <v>288</v>
      </c>
    </row>
    <row r="1001" spans="1:7" x14ac:dyDescent="0.25">
      <c r="A1001" s="4" t="s">
        <v>1013</v>
      </c>
      <c r="B1001" s="5">
        <v>2050779281</v>
      </c>
      <c r="C1001" s="4" t="s">
        <v>6966</v>
      </c>
      <c r="D1001" s="4" t="s">
        <v>11</v>
      </c>
      <c r="E1001" s="6" t="s">
        <v>4699</v>
      </c>
      <c r="F1001" s="5">
        <f>decoded[[#This Row],[FRT_DEC]]-B1000</f>
        <v>12</v>
      </c>
      <c r="G10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INFO]]))),G1000)</f>
        <v>288</v>
      </c>
    </row>
    <row r="1002" spans="1:7" x14ac:dyDescent="0.25">
      <c r="A1002" s="4" t="s">
        <v>1014</v>
      </c>
      <c r="B1002" s="5">
        <v>2050779302</v>
      </c>
      <c r="C1002" s="4" t="s">
        <v>6967</v>
      </c>
      <c r="D1002" s="4" t="s">
        <v>12</v>
      </c>
      <c r="E1002" s="6" t="s">
        <v>4</v>
      </c>
      <c r="F1002" s="5">
        <f>decoded[[#This Row],[FRT_DEC]]-B1001</f>
        <v>21</v>
      </c>
      <c r="G10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INFO]]))),G1001)</f>
        <v>288</v>
      </c>
    </row>
    <row r="1003" spans="1:7" x14ac:dyDescent="0.25">
      <c r="A1003" s="4" t="s">
        <v>1015</v>
      </c>
      <c r="B1003" s="5">
        <v>2050779307</v>
      </c>
      <c r="C1003" s="4" t="s">
        <v>6968</v>
      </c>
      <c r="D1003" s="4" t="s">
        <v>14</v>
      </c>
      <c r="E1003" s="6" t="s">
        <v>6</v>
      </c>
      <c r="F1003" s="5">
        <f>decoded[[#This Row],[FRT_DEC]]-B1002</f>
        <v>5</v>
      </c>
      <c r="G10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INFO]]))),G1002)</f>
        <v>288</v>
      </c>
    </row>
    <row r="1004" spans="1:7" x14ac:dyDescent="0.25">
      <c r="A1004" s="4" t="s">
        <v>1016</v>
      </c>
      <c r="B1004" s="5">
        <v>2050779317</v>
      </c>
      <c r="C1004" s="4" t="s">
        <v>6969</v>
      </c>
      <c r="D1004" s="4" t="s">
        <v>14</v>
      </c>
      <c r="E1004" s="6" t="s">
        <v>72</v>
      </c>
      <c r="F1004" s="5">
        <f>decoded[[#This Row],[FRT_DEC]]-B1003</f>
        <v>10</v>
      </c>
      <c r="G10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INFO]]))),G1003)</f>
        <v>288</v>
      </c>
    </row>
    <row r="1005" spans="1:7" x14ac:dyDescent="0.25">
      <c r="A1005" s="4" t="s">
        <v>1017</v>
      </c>
      <c r="B1005" s="5">
        <v>2050779329</v>
      </c>
      <c r="C1005" s="4" t="s">
        <v>6970</v>
      </c>
      <c r="D1005" s="4" t="s">
        <v>52</v>
      </c>
      <c r="E1005" s="6" t="s">
        <v>57</v>
      </c>
      <c r="F1005" s="5">
        <f>decoded[[#This Row],[FRT_DEC]]-B1004</f>
        <v>12</v>
      </c>
      <c r="G10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INFO]]))),G1004)</f>
        <v>288</v>
      </c>
    </row>
    <row r="1006" spans="1:7" x14ac:dyDescent="0.25">
      <c r="A1006" s="4" t="s">
        <v>1018</v>
      </c>
      <c r="B1006" s="5">
        <v>2050779338</v>
      </c>
      <c r="C1006" s="4" t="s">
        <v>6971</v>
      </c>
      <c r="D1006" s="4" t="s">
        <v>1144</v>
      </c>
      <c r="E1006" s="6" t="s">
        <v>5979</v>
      </c>
      <c r="F1006" s="5">
        <f>decoded[[#This Row],[FRT_DEC]]-B1005</f>
        <v>9</v>
      </c>
      <c r="G10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INFO]]))),G1005)</f>
        <v>288</v>
      </c>
    </row>
    <row r="1007" spans="1:7" x14ac:dyDescent="0.25">
      <c r="A1007" s="4" t="s">
        <v>1019</v>
      </c>
      <c r="B1007" s="5">
        <v>2050779346</v>
      </c>
      <c r="C1007" s="4" t="s">
        <v>6972</v>
      </c>
      <c r="D1007" s="4" t="s">
        <v>98</v>
      </c>
      <c r="E1007" s="6" t="s">
        <v>5981</v>
      </c>
      <c r="F1007" s="5">
        <f>decoded[[#This Row],[FRT_DEC]]-B1006</f>
        <v>8</v>
      </c>
      <c r="G10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INFO]]))),G1006)</f>
        <v>288</v>
      </c>
    </row>
    <row r="1008" spans="1:7" x14ac:dyDescent="0.25">
      <c r="A1008" s="4" t="s">
        <v>1020</v>
      </c>
      <c r="B1008" s="5">
        <v>2050779367</v>
      </c>
      <c r="C1008" s="4" t="s">
        <v>6973</v>
      </c>
      <c r="D1008" s="4" t="s">
        <v>275</v>
      </c>
      <c r="E1008" s="6" t="s">
        <v>6974</v>
      </c>
      <c r="F1008" s="5">
        <f>decoded[[#This Row],[FRT_DEC]]-B1007</f>
        <v>21</v>
      </c>
      <c r="G10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INFO]]))),G1007)</f>
        <v>288</v>
      </c>
    </row>
    <row r="1009" spans="1:7" x14ac:dyDescent="0.25">
      <c r="A1009" s="4" t="s">
        <v>1021</v>
      </c>
      <c r="B1009" s="5">
        <v>2050780160</v>
      </c>
      <c r="C1009" s="4" t="s">
        <v>6975</v>
      </c>
      <c r="D1009" s="4" t="s">
        <v>280</v>
      </c>
      <c r="E1009" s="6" t="s">
        <v>281</v>
      </c>
      <c r="F1009" s="5">
        <f>decoded[[#This Row],[FRT_DEC]]-B1008</f>
        <v>793</v>
      </c>
      <c r="G10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INFO]]))),G1008)</f>
        <v>288</v>
      </c>
    </row>
    <row r="1010" spans="1:7" x14ac:dyDescent="0.25">
      <c r="A1010" s="4" t="s">
        <v>1022</v>
      </c>
      <c r="B1010" s="5">
        <v>2050780167</v>
      </c>
      <c r="C1010" s="4" t="s">
        <v>6976</v>
      </c>
      <c r="D1010" s="4" t="s">
        <v>74</v>
      </c>
      <c r="E1010" s="6" t="s">
        <v>4650</v>
      </c>
      <c r="F1010" s="5">
        <f>decoded[[#This Row],[FRT_DEC]]-B1009</f>
        <v>7</v>
      </c>
      <c r="G10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INFO]]))),G1009)</f>
        <v>288</v>
      </c>
    </row>
    <row r="1011" spans="1:7" x14ac:dyDescent="0.25">
      <c r="A1011" s="4" t="s">
        <v>1023</v>
      </c>
      <c r="B1011" s="5">
        <v>2050780172</v>
      </c>
      <c r="C1011" s="4" t="s">
        <v>6977</v>
      </c>
      <c r="D1011" s="4" t="s">
        <v>4651</v>
      </c>
      <c r="E1011" s="6" t="s">
        <v>4653</v>
      </c>
      <c r="F1011" s="5">
        <f>decoded[[#This Row],[FRT_DEC]]-B1010</f>
        <v>5</v>
      </c>
      <c r="G10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INFO]]))),G1010)</f>
        <v>288</v>
      </c>
    </row>
    <row r="1012" spans="1:7" x14ac:dyDescent="0.25">
      <c r="A1012" s="4" t="s">
        <v>1024</v>
      </c>
      <c r="B1012" s="5">
        <v>2050780176</v>
      </c>
      <c r="C1012" s="4" t="s">
        <v>6978</v>
      </c>
      <c r="D1012" s="4" t="s">
        <v>8</v>
      </c>
      <c r="E1012" s="6" t="s">
        <v>5988</v>
      </c>
      <c r="F1012" s="5">
        <f>decoded[[#This Row],[FRT_DEC]]-B1011</f>
        <v>4</v>
      </c>
      <c r="G10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INFO]]))),G1011)</f>
        <v>288</v>
      </c>
    </row>
    <row r="1013" spans="1:7" x14ac:dyDescent="0.25">
      <c r="A1013" s="4" t="s">
        <v>1025</v>
      </c>
      <c r="B1013" s="5">
        <v>2050780219</v>
      </c>
      <c r="C1013" s="4" t="s">
        <v>6979</v>
      </c>
      <c r="D1013" s="4" t="s">
        <v>12</v>
      </c>
      <c r="E1013" s="6" t="s">
        <v>4</v>
      </c>
      <c r="F1013" s="5">
        <f>decoded[[#This Row],[FRT_DEC]]-B1012</f>
        <v>43</v>
      </c>
      <c r="G10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INFO]]))),G1012)</f>
        <v>288</v>
      </c>
    </row>
    <row r="1014" spans="1:7" x14ac:dyDescent="0.25">
      <c r="A1014" s="4" t="s">
        <v>1026</v>
      </c>
      <c r="B1014" s="5">
        <v>2050780226</v>
      </c>
      <c r="C1014" s="4" t="s">
        <v>6980</v>
      </c>
      <c r="D1014" s="4" t="s">
        <v>8</v>
      </c>
      <c r="E1014" s="6" t="s">
        <v>5991</v>
      </c>
      <c r="F1014" s="5">
        <f>decoded[[#This Row],[FRT_DEC]]-B1013</f>
        <v>7</v>
      </c>
      <c r="G10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INFO]]))),G1013)</f>
        <v>288</v>
      </c>
    </row>
    <row r="1015" spans="1:7" x14ac:dyDescent="0.25">
      <c r="A1015" s="4" t="s">
        <v>1027</v>
      </c>
      <c r="B1015" s="5">
        <v>2050782603</v>
      </c>
      <c r="C1015" s="4" t="s">
        <v>6981</v>
      </c>
      <c r="D1015" s="4" t="s">
        <v>15</v>
      </c>
      <c r="E1015" s="6" t="s">
        <v>6982</v>
      </c>
      <c r="F1015" s="5">
        <f>decoded[[#This Row],[FRT_DEC]]-B1014</f>
        <v>2377</v>
      </c>
      <c r="G10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INFO]]))),G1014)</f>
        <v>288</v>
      </c>
    </row>
    <row r="1016" spans="1:7" x14ac:dyDescent="0.25">
      <c r="A1016" s="4" t="s">
        <v>1028</v>
      </c>
      <c r="B1016" s="5">
        <v>2050782607</v>
      </c>
      <c r="C1016" s="4" t="s">
        <v>6983</v>
      </c>
      <c r="D1016" s="4" t="s">
        <v>15</v>
      </c>
      <c r="E1016" s="6" t="s">
        <v>5995</v>
      </c>
      <c r="F1016" s="5">
        <f>decoded[[#This Row],[FRT_DEC]]-B1015</f>
        <v>4</v>
      </c>
      <c r="G10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INFO]]))),G1015)</f>
        <v>288</v>
      </c>
    </row>
    <row r="1017" spans="1:7" x14ac:dyDescent="0.25">
      <c r="A1017" s="4" t="s">
        <v>1029</v>
      </c>
      <c r="B1017" s="5">
        <v>2050782684</v>
      </c>
      <c r="C1017" s="4" t="s">
        <v>6984</v>
      </c>
      <c r="D1017" s="4" t="s">
        <v>275</v>
      </c>
      <c r="E1017" s="6" t="s">
        <v>6985</v>
      </c>
      <c r="F1017" s="5">
        <f>decoded[[#This Row],[FRT_DEC]]-B1016</f>
        <v>77</v>
      </c>
      <c r="G10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INFO]]))),G1016)</f>
        <v>288</v>
      </c>
    </row>
    <row r="1018" spans="1:7" ht="30" x14ac:dyDescent="0.25">
      <c r="A1018" s="4" t="s">
        <v>1030</v>
      </c>
      <c r="B1018" s="5">
        <v>2050782688</v>
      </c>
      <c r="C1018" s="4" t="s">
        <v>6986</v>
      </c>
      <c r="D1018" s="4" t="s">
        <v>271</v>
      </c>
      <c r="E1018" s="6" t="s">
        <v>287</v>
      </c>
      <c r="F1018" s="5">
        <f>decoded[[#This Row],[FRT_DEC]]-B1017</f>
        <v>4</v>
      </c>
      <c r="G10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INFO]]))),G1017)</f>
        <v>288</v>
      </c>
    </row>
    <row r="1019" spans="1:7" x14ac:dyDescent="0.25">
      <c r="A1019" s="4" t="s">
        <v>1031</v>
      </c>
      <c r="B1019" s="5">
        <v>2050782691</v>
      </c>
      <c r="C1019" s="4" t="s">
        <v>6987</v>
      </c>
      <c r="D1019" s="4" t="s">
        <v>273</v>
      </c>
      <c r="E1019" s="6" t="s">
        <v>289</v>
      </c>
      <c r="F1019" s="5">
        <f>decoded[[#This Row],[FRT_DEC]]-B1018</f>
        <v>3</v>
      </c>
      <c r="G10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INFO]]))),G1018)</f>
        <v>288</v>
      </c>
    </row>
    <row r="1020" spans="1:7" x14ac:dyDescent="0.25">
      <c r="A1020" s="4" t="s">
        <v>1032</v>
      </c>
      <c r="B1020" s="5">
        <v>2050782700</v>
      </c>
      <c r="C1020" s="4" t="s">
        <v>6988</v>
      </c>
      <c r="D1020" s="4" t="s">
        <v>1144</v>
      </c>
      <c r="E1020" s="6" t="s">
        <v>6001</v>
      </c>
      <c r="F1020" s="5">
        <f>decoded[[#This Row],[FRT_DEC]]-B1019</f>
        <v>9</v>
      </c>
      <c r="G10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INFO]]))),G1019)</f>
        <v>288</v>
      </c>
    </row>
    <row r="1021" spans="1:7" x14ac:dyDescent="0.25">
      <c r="A1021" s="4" t="s">
        <v>1033</v>
      </c>
      <c r="B1021" s="5">
        <v>2050782708</v>
      </c>
      <c r="C1021" s="4" t="s">
        <v>6989</v>
      </c>
      <c r="D1021" s="4" t="s">
        <v>98</v>
      </c>
      <c r="E1021" s="6" t="s">
        <v>6003</v>
      </c>
      <c r="F1021" s="5">
        <f>decoded[[#This Row],[FRT_DEC]]-B1020</f>
        <v>8</v>
      </c>
      <c r="G10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INFO]]))),G1020)</f>
        <v>288</v>
      </c>
    </row>
    <row r="1022" spans="1:7" x14ac:dyDescent="0.25">
      <c r="A1022" s="4" t="s">
        <v>1034</v>
      </c>
      <c r="B1022" s="5">
        <v>2050782713</v>
      </c>
      <c r="C1022" s="4" t="s">
        <v>6990</v>
      </c>
      <c r="D1022" s="4" t="s">
        <v>98</v>
      </c>
      <c r="E1022" s="6" t="s">
        <v>6005</v>
      </c>
      <c r="F1022" s="5">
        <f>decoded[[#This Row],[FRT_DEC]]-B1021</f>
        <v>5</v>
      </c>
      <c r="G10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INFO]]))),G1021)</f>
        <v>288</v>
      </c>
    </row>
    <row r="1023" spans="1:7" x14ac:dyDescent="0.25">
      <c r="A1023" s="4" t="s">
        <v>1069</v>
      </c>
      <c r="B1023" s="5">
        <v>2050782726</v>
      </c>
      <c r="C1023" s="4" t="s">
        <v>6991</v>
      </c>
      <c r="D1023" s="4" t="s">
        <v>277</v>
      </c>
      <c r="E1023" s="6" t="s">
        <v>6992</v>
      </c>
      <c r="F1023" s="5">
        <f>decoded[[#This Row],[FRT_DEC]]-B1022</f>
        <v>13</v>
      </c>
      <c r="G10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INFO]]))),G1022)</f>
        <v>288</v>
      </c>
    </row>
    <row r="1024" spans="1:7" x14ac:dyDescent="0.25">
      <c r="A1024" s="4" t="s">
        <v>1035</v>
      </c>
      <c r="B1024" s="5">
        <v>2050783044</v>
      </c>
      <c r="C1024" s="4" t="s">
        <v>6993</v>
      </c>
      <c r="D1024" s="4" t="s">
        <v>1144</v>
      </c>
      <c r="E1024" s="6" t="s">
        <v>6009</v>
      </c>
      <c r="F1024" s="5">
        <f>decoded[[#This Row],[FRT_DEC]]-B1023</f>
        <v>318</v>
      </c>
      <c r="G10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INFO]]))),G1023)</f>
        <v>288</v>
      </c>
    </row>
    <row r="1025" spans="1:7" x14ac:dyDescent="0.25">
      <c r="A1025" s="4" t="s">
        <v>1036</v>
      </c>
      <c r="B1025" s="5">
        <v>2050783051</v>
      </c>
      <c r="C1025" s="4" t="s">
        <v>6994</v>
      </c>
      <c r="D1025" s="4" t="s">
        <v>98</v>
      </c>
      <c r="E1025" s="6" t="s">
        <v>6011</v>
      </c>
      <c r="F1025" s="5">
        <f>decoded[[#This Row],[FRT_DEC]]-B1024</f>
        <v>7</v>
      </c>
      <c r="G10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INFO]]))),G1024)</f>
        <v>288</v>
      </c>
    </row>
    <row r="1026" spans="1:7" x14ac:dyDescent="0.25">
      <c r="A1026" s="4" t="s">
        <v>1037</v>
      </c>
      <c r="B1026" s="5">
        <v>2050783063</v>
      </c>
      <c r="C1026" s="4" t="s">
        <v>6995</v>
      </c>
      <c r="D1026" s="4" t="s">
        <v>275</v>
      </c>
      <c r="E1026" s="6" t="s">
        <v>1102</v>
      </c>
      <c r="F1026" s="5">
        <f>decoded[[#This Row],[FRT_DEC]]-B1025</f>
        <v>12</v>
      </c>
      <c r="G10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INFO]]))),G1025)</f>
        <v>288</v>
      </c>
    </row>
    <row r="1027" spans="1:7" x14ac:dyDescent="0.25">
      <c r="A1027" s="4" t="s">
        <v>1038</v>
      </c>
      <c r="B1027" s="5">
        <v>2050783198</v>
      </c>
      <c r="C1027" s="4" t="s">
        <v>6996</v>
      </c>
      <c r="D1027" s="4" t="s">
        <v>295</v>
      </c>
      <c r="E1027" s="6" t="s">
        <v>296</v>
      </c>
      <c r="F1027" s="5">
        <f>decoded[[#This Row],[FRT_DEC]]-B1026</f>
        <v>135</v>
      </c>
      <c r="G10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INFO]]))),G1026)</f>
        <v>288</v>
      </c>
    </row>
    <row r="1028" spans="1:7" x14ac:dyDescent="0.25">
      <c r="A1028" s="4" t="s">
        <v>1188</v>
      </c>
      <c r="B1028" s="5">
        <v>2050784600</v>
      </c>
      <c r="C1028" s="4" t="s">
        <v>6997</v>
      </c>
      <c r="D1028" s="4" t="s">
        <v>110</v>
      </c>
      <c r="E1028" s="6" t="s">
        <v>6015</v>
      </c>
      <c r="F1028" s="5">
        <f>decoded[[#This Row],[FRT_DEC]]-B1027</f>
        <v>1402</v>
      </c>
      <c r="G10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INFO]]))),G1027)</f>
        <v>288</v>
      </c>
    </row>
    <row r="1029" spans="1:7" x14ac:dyDescent="0.25">
      <c r="A1029" s="4" t="s">
        <v>1039</v>
      </c>
      <c r="B1029" s="5">
        <v>2050784617</v>
      </c>
      <c r="C1029" s="4" t="s">
        <v>6998</v>
      </c>
      <c r="D1029" s="4" t="s">
        <v>1144</v>
      </c>
      <c r="E1029" s="6" t="s">
        <v>6017</v>
      </c>
      <c r="F1029" s="5">
        <f>decoded[[#This Row],[FRT_DEC]]-B1028</f>
        <v>17</v>
      </c>
      <c r="G10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INFO]]))),G1028)</f>
        <v>288</v>
      </c>
    </row>
    <row r="1030" spans="1:7" x14ac:dyDescent="0.25">
      <c r="A1030" s="4" t="s">
        <v>1040</v>
      </c>
      <c r="B1030" s="5">
        <v>2050784622</v>
      </c>
      <c r="C1030" s="4" t="s">
        <v>6999</v>
      </c>
      <c r="D1030" s="4" t="s">
        <v>98</v>
      </c>
      <c r="E1030" s="6" t="s">
        <v>6019</v>
      </c>
      <c r="F1030" s="5">
        <f>decoded[[#This Row],[FRT_DEC]]-B1029</f>
        <v>5</v>
      </c>
      <c r="G10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INFO]]))),G1029)</f>
        <v>288</v>
      </c>
    </row>
    <row r="1031" spans="1:7" x14ac:dyDescent="0.25">
      <c r="A1031" s="4" t="s">
        <v>1041</v>
      </c>
      <c r="B1031" s="5">
        <v>2050784692</v>
      </c>
      <c r="C1031" s="4" t="s">
        <v>7000</v>
      </c>
      <c r="D1031" s="4" t="s">
        <v>111</v>
      </c>
      <c r="E1031" s="6" t="s">
        <v>297</v>
      </c>
      <c r="F1031" s="5">
        <f>decoded[[#This Row],[FRT_DEC]]-B1030</f>
        <v>70</v>
      </c>
      <c r="G10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INFO]]))),G1030)</f>
        <v>288</v>
      </c>
    </row>
    <row r="1032" spans="1:7" x14ac:dyDescent="0.25">
      <c r="A1032" s="4" t="s">
        <v>1042</v>
      </c>
      <c r="B1032" s="5">
        <v>2050784707</v>
      </c>
      <c r="C1032" s="4" t="s">
        <v>7001</v>
      </c>
      <c r="D1032" s="4" t="s">
        <v>1144</v>
      </c>
      <c r="E1032" s="6" t="s">
        <v>6022</v>
      </c>
      <c r="F1032" s="5">
        <f>decoded[[#This Row],[FRT_DEC]]-B1031</f>
        <v>15</v>
      </c>
      <c r="G10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INFO]]))),G1031)</f>
        <v>288</v>
      </c>
    </row>
    <row r="1033" spans="1:7" x14ac:dyDescent="0.25">
      <c r="A1033" s="4" t="s">
        <v>1043</v>
      </c>
      <c r="B1033" s="5">
        <v>2050784713</v>
      </c>
      <c r="C1033" s="4" t="s">
        <v>7002</v>
      </c>
      <c r="D1033" s="4" t="s">
        <v>98</v>
      </c>
      <c r="E1033" s="6" t="s">
        <v>6024</v>
      </c>
      <c r="F1033" s="5">
        <f>decoded[[#This Row],[FRT_DEC]]-B1032</f>
        <v>6</v>
      </c>
      <c r="G10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INFO]]))),G1032)</f>
        <v>288</v>
      </c>
    </row>
    <row r="1034" spans="1:7" x14ac:dyDescent="0.25">
      <c r="A1034" s="4" t="s">
        <v>1044</v>
      </c>
      <c r="B1034" s="5">
        <v>2050785348</v>
      </c>
      <c r="C1034" s="4" t="s">
        <v>7003</v>
      </c>
      <c r="D1034" s="4" t="s">
        <v>113</v>
      </c>
      <c r="E1034" s="6" t="s">
        <v>114</v>
      </c>
      <c r="F1034" s="5">
        <f>decoded[[#This Row],[FRT_DEC]]-B1033</f>
        <v>635</v>
      </c>
      <c r="G10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INFO]]))),G1033)</f>
        <v>288</v>
      </c>
    </row>
    <row r="1035" spans="1:7" x14ac:dyDescent="0.25">
      <c r="A1035" s="4" t="s">
        <v>1045</v>
      </c>
      <c r="B1035" s="5">
        <v>2050785366</v>
      </c>
      <c r="C1035" s="4" t="s">
        <v>7004</v>
      </c>
      <c r="D1035" s="4" t="s">
        <v>1144</v>
      </c>
      <c r="E1035" s="6" t="s">
        <v>6027</v>
      </c>
      <c r="F1035" s="5">
        <f>decoded[[#This Row],[FRT_DEC]]-B1034</f>
        <v>18</v>
      </c>
      <c r="G10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INFO]]))),G1034)</f>
        <v>288</v>
      </c>
    </row>
    <row r="1036" spans="1:7" x14ac:dyDescent="0.25">
      <c r="A1036" s="4" t="s">
        <v>1046</v>
      </c>
      <c r="B1036" s="5">
        <v>2050785371</v>
      </c>
      <c r="C1036" s="4" t="s">
        <v>7005</v>
      </c>
      <c r="D1036" s="4" t="s">
        <v>98</v>
      </c>
      <c r="E1036" s="6" t="s">
        <v>6029</v>
      </c>
      <c r="F1036" s="5">
        <f>decoded[[#This Row],[FRT_DEC]]-B1035</f>
        <v>5</v>
      </c>
      <c r="G10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INFO]]))),G1035)</f>
        <v>288</v>
      </c>
    </row>
    <row r="1037" spans="1:7" x14ac:dyDescent="0.25">
      <c r="A1037" s="4" t="s">
        <v>1047</v>
      </c>
      <c r="B1037" s="5">
        <v>2050785377</v>
      </c>
      <c r="C1037" s="4" t="s">
        <v>7006</v>
      </c>
      <c r="D1037" s="4" t="s">
        <v>11</v>
      </c>
      <c r="E1037" s="6" t="s">
        <v>4678</v>
      </c>
      <c r="F1037" s="5">
        <f>decoded[[#This Row],[FRT_DEC]]-B1036</f>
        <v>6</v>
      </c>
      <c r="G10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INFO]]))),G1036)</f>
        <v>288</v>
      </c>
    </row>
    <row r="1038" spans="1:7" x14ac:dyDescent="0.25">
      <c r="A1038" s="4" t="s">
        <v>1048</v>
      </c>
      <c r="B1038" s="5">
        <v>2050785388</v>
      </c>
      <c r="C1038" s="4" t="s">
        <v>7007</v>
      </c>
      <c r="D1038" s="4" t="s">
        <v>52</v>
      </c>
      <c r="E1038" s="6" t="s">
        <v>4648</v>
      </c>
      <c r="F1038" s="5">
        <f>decoded[[#This Row],[FRT_DEC]]-B1037</f>
        <v>11</v>
      </c>
      <c r="G10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INFO]]))),G1037)</f>
        <v>288</v>
      </c>
    </row>
    <row r="1039" spans="1:7" x14ac:dyDescent="0.25">
      <c r="A1039" s="4" t="s">
        <v>1189</v>
      </c>
      <c r="B1039" s="5">
        <v>2050785391</v>
      </c>
      <c r="C1039" s="4" t="s">
        <v>7008</v>
      </c>
      <c r="D1039" s="4" t="s">
        <v>4649</v>
      </c>
      <c r="E1039" s="6" t="s">
        <v>6952</v>
      </c>
      <c r="F1039" s="5">
        <f>decoded[[#This Row],[FRT_DEC]]-B1038</f>
        <v>3</v>
      </c>
      <c r="G10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INFO]]))),G1038)</f>
        <v>288</v>
      </c>
    </row>
    <row r="1040" spans="1:7" x14ac:dyDescent="0.25">
      <c r="A1040" s="4" t="s">
        <v>1190</v>
      </c>
      <c r="B1040" s="5">
        <v>2050785438</v>
      </c>
      <c r="C1040" s="4" t="s">
        <v>7009</v>
      </c>
      <c r="D1040" s="4" t="s">
        <v>12</v>
      </c>
      <c r="E1040" s="6" t="s">
        <v>4</v>
      </c>
      <c r="F1040" s="5">
        <f>decoded[[#This Row],[FRT_DEC]]-B1039</f>
        <v>47</v>
      </c>
      <c r="G10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INFO]]))),G1039)</f>
        <v>288</v>
      </c>
    </row>
    <row r="1041" spans="1:7" x14ac:dyDescent="0.25">
      <c r="A1041" s="4" t="s">
        <v>1191</v>
      </c>
      <c r="B1041" s="5">
        <v>2050785443</v>
      </c>
      <c r="C1041" s="4" t="s">
        <v>7010</v>
      </c>
      <c r="D1041" s="4" t="s">
        <v>8</v>
      </c>
      <c r="E1041" s="6" t="s">
        <v>5963</v>
      </c>
      <c r="F1041" s="5">
        <f>decoded[[#This Row],[FRT_DEC]]-B1040</f>
        <v>5</v>
      </c>
      <c r="G10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INFO]]))),G1040)</f>
        <v>288</v>
      </c>
    </row>
    <row r="1042" spans="1:7" x14ac:dyDescent="0.25">
      <c r="A1042" s="4" t="s">
        <v>1192</v>
      </c>
      <c r="B1042" s="5">
        <v>2050785622</v>
      </c>
      <c r="C1042" s="4" t="s">
        <v>7011</v>
      </c>
      <c r="D1042" s="4" t="s">
        <v>13</v>
      </c>
      <c r="E1042" s="6" t="s">
        <v>5</v>
      </c>
      <c r="F1042" s="5">
        <f>decoded[[#This Row],[FRT_DEC]]-B1041</f>
        <v>179</v>
      </c>
      <c r="G10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INFO]]))),G1041)</f>
        <v>288</v>
      </c>
    </row>
    <row r="1043" spans="1:7" x14ac:dyDescent="0.25">
      <c r="A1043" s="4" t="s">
        <v>1193</v>
      </c>
      <c r="B1043" s="5">
        <v>2050785626</v>
      </c>
      <c r="C1043" s="4" t="s">
        <v>7012</v>
      </c>
      <c r="D1043" s="4" t="s">
        <v>11</v>
      </c>
      <c r="E1043" s="6" t="s">
        <v>4715</v>
      </c>
      <c r="F1043" s="5">
        <f>decoded[[#This Row],[FRT_DEC]]-B1042</f>
        <v>4</v>
      </c>
      <c r="G10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INFO]]))),G1042)</f>
        <v>288</v>
      </c>
    </row>
    <row r="1044" spans="1:7" x14ac:dyDescent="0.25">
      <c r="A1044" s="4" t="s">
        <v>1194</v>
      </c>
      <c r="B1044" s="5">
        <v>2050785714</v>
      </c>
      <c r="C1044" s="4" t="s">
        <v>7013</v>
      </c>
      <c r="D1044" s="4" t="s">
        <v>12</v>
      </c>
      <c r="E1044" s="6" t="s">
        <v>4</v>
      </c>
      <c r="F1044" s="5">
        <f>decoded[[#This Row],[FRT_DEC]]-B1043</f>
        <v>88</v>
      </c>
      <c r="G10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INFO]]))),G1043)</f>
        <v>288</v>
      </c>
    </row>
    <row r="1045" spans="1:7" x14ac:dyDescent="0.25">
      <c r="A1045" s="4" t="s">
        <v>1195</v>
      </c>
      <c r="B1045" s="5">
        <v>2050785719</v>
      </c>
      <c r="C1045" s="4" t="s">
        <v>7014</v>
      </c>
      <c r="D1045" s="4" t="s">
        <v>14</v>
      </c>
      <c r="E1045" s="6" t="s">
        <v>6</v>
      </c>
      <c r="F1045" s="5">
        <f>decoded[[#This Row],[FRT_DEC]]-B1044</f>
        <v>5</v>
      </c>
      <c r="G10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INFO]]))),G1044)</f>
        <v>288</v>
      </c>
    </row>
    <row r="1046" spans="1:7" x14ac:dyDescent="0.25">
      <c r="A1046" s="4" t="s">
        <v>1196</v>
      </c>
      <c r="B1046" s="5">
        <v>2050785729</v>
      </c>
      <c r="C1046" s="4" t="s">
        <v>7015</v>
      </c>
      <c r="D1046" s="4" t="s">
        <v>14</v>
      </c>
      <c r="E1046" s="6" t="s">
        <v>72</v>
      </c>
      <c r="F1046" s="5">
        <f>decoded[[#This Row],[FRT_DEC]]-B1045</f>
        <v>10</v>
      </c>
      <c r="G10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INFO]]))),G1045)</f>
        <v>288</v>
      </c>
    </row>
    <row r="1047" spans="1:7" x14ac:dyDescent="0.25">
      <c r="A1047" s="4" t="s">
        <v>1197</v>
      </c>
      <c r="B1047" s="5">
        <v>2050785735</v>
      </c>
      <c r="C1047" s="4" t="s">
        <v>7016</v>
      </c>
      <c r="D1047" s="4" t="s">
        <v>74</v>
      </c>
      <c r="E1047" s="6" t="s">
        <v>4650</v>
      </c>
      <c r="F1047" s="5">
        <f>decoded[[#This Row],[FRT_DEC]]-B1046</f>
        <v>6</v>
      </c>
      <c r="G10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INFO]]))),G1046)</f>
        <v>288</v>
      </c>
    </row>
    <row r="1048" spans="1:7" x14ac:dyDescent="0.25">
      <c r="A1048" s="4" t="s">
        <v>1198</v>
      </c>
      <c r="B1048" s="5">
        <v>2050785762</v>
      </c>
      <c r="C1048" s="4" t="s">
        <v>7017</v>
      </c>
      <c r="D1048" s="4" t="s">
        <v>4651</v>
      </c>
      <c r="E1048" s="6" t="s">
        <v>4653</v>
      </c>
      <c r="F1048" s="5">
        <f>decoded[[#This Row],[FRT_DEC]]-B1047</f>
        <v>27</v>
      </c>
      <c r="G10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INFO]]))),G1047)</f>
        <v>288</v>
      </c>
    </row>
    <row r="1049" spans="1:7" x14ac:dyDescent="0.25">
      <c r="A1049" s="4" t="s">
        <v>1199</v>
      </c>
      <c r="B1049" s="5">
        <v>2050785768</v>
      </c>
      <c r="C1049" s="4" t="s">
        <v>7018</v>
      </c>
      <c r="D1049" s="4" t="s">
        <v>8</v>
      </c>
      <c r="E1049" s="6" t="s">
        <v>6043</v>
      </c>
      <c r="F1049" s="5">
        <f>decoded[[#This Row],[FRT_DEC]]-B1048</f>
        <v>6</v>
      </c>
      <c r="G10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INFO]]))),G1048)</f>
        <v>288</v>
      </c>
    </row>
    <row r="1050" spans="1:7" x14ac:dyDescent="0.25">
      <c r="A1050" s="4" t="s">
        <v>1200</v>
      </c>
      <c r="B1050" s="5">
        <v>2050797006</v>
      </c>
      <c r="C1050" s="4" t="s">
        <v>7019</v>
      </c>
      <c r="D1050" s="4" t="s">
        <v>55</v>
      </c>
      <c r="E1050" s="6" t="s">
        <v>56</v>
      </c>
      <c r="F1050" s="5">
        <f>decoded[[#This Row],[FRT_DEC]]-B1049</f>
        <v>11238</v>
      </c>
      <c r="G10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INFO]]))),G1049)</f>
        <v>288</v>
      </c>
    </row>
    <row r="1051" spans="1:7" x14ac:dyDescent="0.25">
      <c r="A1051" s="4" t="s">
        <v>1201</v>
      </c>
      <c r="B1051" s="5">
        <v>2050797033</v>
      </c>
      <c r="C1051" s="4" t="s">
        <v>7020</v>
      </c>
      <c r="D1051" s="4" t="s">
        <v>275</v>
      </c>
      <c r="E1051" s="6" t="s">
        <v>7021</v>
      </c>
      <c r="F1051" s="5">
        <f>decoded[[#This Row],[FRT_DEC]]-B1050</f>
        <v>27</v>
      </c>
      <c r="G10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INFO]]))),G1050)</f>
        <v>288</v>
      </c>
    </row>
    <row r="1052" spans="1:7" x14ac:dyDescent="0.25">
      <c r="A1052" s="4" t="s">
        <v>1202</v>
      </c>
      <c r="B1052" s="5">
        <v>2050797037</v>
      </c>
      <c r="C1052" s="4" t="s">
        <v>7022</v>
      </c>
      <c r="D1052" s="4" t="s">
        <v>277</v>
      </c>
      <c r="E1052" s="6" t="s">
        <v>7023</v>
      </c>
      <c r="F1052" s="5">
        <f>decoded[[#This Row],[FRT_DEC]]-B1051</f>
        <v>4</v>
      </c>
      <c r="G10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INFO]]))),G1051)</f>
        <v>288</v>
      </c>
    </row>
    <row r="1053" spans="1:7" ht="30" x14ac:dyDescent="0.25">
      <c r="A1053" s="4" t="s">
        <v>1203</v>
      </c>
      <c r="B1053" s="5">
        <v>2050797040</v>
      </c>
      <c r="C1053" s="4" t="s">
        <v>7024</v>
      </c>
      <c r="D1053" s="4" t="s">
        <v>271</v>
      </c>
      <c r="E1053" s="6" t="s">
        <v>6050</v>
      </c>
      <c r="F1053" s="5">
        <f>decoded[[#This Row],[FRT_DEC]]-B1052</f>
        <v>3</v>
      </c>
      <c r="G10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INFO]]))),G1052)</f>
        <v>288</v>
      </c>
    </row>
    <row r="1054" spans="1:7" x14ac:dyDescent="0.25">
      <c r="A1054" s="4" t="s">
        <v>1204</v>
      </c>
      <c r="B1054" s="5">
        <v>2050797044</v>
      </c>
      <c r="C1054" s="4" t="s">
        <v>7025</v>
      </c>
      <c r="D1054" s="4" t="s">
        <v>273</v>
      </c>
      <c r="E1054" s="6" t="s">
        <v>289</v>
      </c>
      <c r="F1054" s="5">
        <f>decoded[[#This Row],[FRT_DEC]]-B1053</f>
        <v>4</v>
      </c>
      <c r="G10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INFO]]))),G1053)</f>
        <v>288</v>
      </c>
    </row>
    <row r="1055" spans="1:7" x14ac:dyDescent="0.25">
      <c r="A1055" s="4" t="s">
        <v>1205</v>
      </c>
      <c r="B1055" s="5">
        <v>2050797050</v>
      </c>
      <c r="C1055" s="4" t="s">
        <v>7026</v>
      </c>
      <c r="D1055" s="4" t="s">
        <v>298</v>
      </c>
      <c r="E1055" s="6" t="s">
        <v>7027</v>
      </c>
      <c r="F1055" s="5">
        <f>decoded[[#This Row],[FRT_DEC]]-B1054</f>
        <v>6</v>
      </c>
      <c r="G10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INFO]]))),G1054)</f>
        <v>288</v>
      </c>
    </row>
    <row r="1056" spans="1:7" x14ac:dyDescent="0.25">
      <c r="A1056" s="4" t="s">
        <v>1206</v>
      </c>
      <c r="B1056" s="5">
        <v>2050797058</v>
      </c>
      <c r="C1056" s="4" t="s">
        <v>7028</v>
      </c>
      <c r="D1056" s="4" t="s">
        <v>11</v>
      </c>
      <c r="E1056" s="6" t="s">
        <v>4699</v>
      </c>
      <c r="F1056" s="5">
        <f>decoded[[#This Row],[FRT_DEC]]-B1055</f>
        <v>8</v>
      </c>
      <c r="G10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INFO]]))),G1055)</f>
        <v>288</v>
      </c>
    </row>
    <row r="1057" spans="1:7" x14ac:dyDescent="0.25">
      <c r="A1057" s="4" t="s">
        <v>1207</v>
      </c>
      <c r="B1057" s="5">
        <v>2050797081</v>
      </c>
      <c r="C1057" s="4" t="s">
        <v>7029</v>
      </c>
      <c r="D1057" s="4" t="s">
        <v>52</v>
      </c>
      <c r="E1057" s="6" t="s">
        <v>57</v>
      </c>
      <c r="F1057" s="5">
        <f>decoded[[#This Row],[FRT_DEC]]-B1056</f>
        <v>23</v>
      </c>
      <c r="G10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INFO]]))),G1056)</f>
        <v>288</v>
      </c>
    </row>
    <row r="1058" spans="1:7" x14ac:dyDescent="0.25">
      <c r="A1058" s="4" t="s">
        <v>1208</v>
      </c>
      <c r="B1058" s="5">
        <v>2050797091</v>
      </c>
      <c r="C1058" s="4" t="s">
        <v>7030</v>
      </c>
      <c r="D1058" s="4" t="s">
        <v>1144</v>
      </c>
      <c r="E1058" s="6" t="s">
        <v>6057</v>
      </c>
      <c r="F1058" s="5">
        <f>decoded[[#This Row],[FRT_DEC]]-B1057</f>
        <v>10</v>
      </c>
      <c r="G10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INFO]]))),G1057)</f>
        <v>288</v>
      </c>
    </row>
    <row r="1059" spans="1:7" x14ac:dyDescent="0.25">
      <c r="A1059" s="4" t="s">
        <v>1209</v>
      </c>
      <c r="B1059" s="5">
        <v>2050797096</v>
      </c>
      <c r="C1059" s="4" t="s">
        <v>7031</v>
      </c>
      <c r="D1059" s="4" t="s">
        <v>1144</v>
      </c>
      <c r="E1059" s="6" t="s">
        <v>6059</v>
      </c>
      <c r="F1059" s="5">
        <f>decoded[[#This Row],[FRT_DEC]]-B1058</f>
        <v>5</v>
      </c>
      <c r="G10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INFO]]))),G1058)</f>
        <v>288</v>
      </c>
    </row>
    <row r="1060" spans="1:7" x14ac:dyDescent="0.25">
      <c r="A1060" s="4" t="s">
        <v>1210</v>
      </c>
      <c r="B1060" s="5">
        <v>2050797114</v>
      </c>
      <c r="C1060" s="4" t="s">
        <v>7032</v>
      </c>
      <c r="D1060" s="4" t="s">
        <v>98</v>
      </c>
      <c r="E1060" s="6" t="s">
        <v>5713</v>
      </c>
      <c r="F1060" s="5">
        <f>decoded[[#This Row],[FRT_DEC]]-B1059</f>
        <v>18</v>
      </c>
      <c r="G10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INFO]]))),G1059)</f>
        <v>288</v>
      </c>
    </row>
    <row r="1061" spans="1:7" x14ac:dyDescent="0.25">
      <c r="A1061" s="4" t="s">
        <v>1211</v>
      </c>
      <c r="B1061" s="5">
        <v>2050797137</v>
      </c>
      <c r="C1061" s="4" t="s">
        <v>7033</v>
      </c>
      <c r="D1061" s="4" t="s">
        <v>275</v>
      </c>
      <c r="E1061" s="6" t="s">
        <v>7034</v>
      </c>
      <c r="F1061" s="5">
        <f>decoded[[#This Row],[FRT_DEC]]-B1060</f>
        <v>23</v>
      </c>
      <c r="G10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INFO]]))),G1060)</f>
        <v>288</v>
      </c>
    </row>
    <row r="1062" spans="1:7" x14ac:dyDescent="0.25">
      <c r="A1062" s="4" t="s">
        <v>1212</v>
      </c>
      <c r="B1062" s="5">
        <v>2050797960</v>
      </c>
      <c r="C1062" s="4" t="s">
        <v>7035</v>
      </c>
      <c r="D1062" s="4" t="s">
        <v>280</v>
      </c>
      <c r="E1062" s="6" t="s">
        <v>281</v>
      </c>
      <c r="F1062" s="5">
        <f>decoded[[#This Row],[FRT_DEC]]-B1061</f>
        <v>823</v>
      </c>
      <c r="G10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INFO]]))),G1061)</f>
        <v>288</v>
      </c>
    </row>
    <row r="1063" spans="1:7" x14ac:dyDescent="0.25">
      <c r="A1063" s="4" t="s">
        <v>1213</v>
      </c>
      <c r="B1063" s="5">
        <v>2050798004</v>
      </c>
      <c r="C1063" s="4" t="s">
        <v>7036</v>
      </c>
      <c r="D1063" s="4" t="s">
        <v>12</v>
      </c>
      <c r="E1063" s="6" t="s">
        <v>4</v>
      </c>
      <c r="F1063" s="5">
        <f>decoded[[#This Row],[FRT_DEC]]-B1062</f>
        <v>44</v>
      </c>
      <c r="G10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INFO]]))),G1062)</f>
        <v>288</v>
      </c>
    </row>
    <row r="1064" spans="1:7" x14ac:dyDescent="0.25">
      <c r="A1064" s="4" t="s">
        <v>1214</v>
      </c>
      <c r="B1064" s="5">
        <v>2050798009</v>
      </c>
      <c r="C1064" s="4" t="s">
        <v>7037</v>
      </c>
      <c r="D1064" s="4" t="s">
        <v>8</v>
      </c>
      <c r="E1064" s="6" t="s">
        <v>5991</v>
      </c>
      <c r="F1064" s="5">
        <f>decoded[[#This Row],[FRT_DEC]]-B1063</f>
        <v>5</v>
      </c>
      <c r="G10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INFO]]))),G1063)</f>
        <v>288</v>
      </c>
    </row>
    <row r="1065" spans="1:7" x14ac:dyDescent="0.25">
      <c r="A1065" s="4" t="s">
        <v>1215</v>
      </c>
      <c r="B1065" s="5">
        <v>2050800563</v>
      </c>
      <c r="C1065" s="4" t="s">
        <v>7038</v>
      </c>
      <c r="D1065" s="4" t="s">
        <v>15</v>
      </c>
      <c r="E1065" s="6" t="s">
        <v>7039</v>
      </c>
      <c r="F1065" s="5">
        <f>decoded[[#This Row],[FRT_DEC]]-B1064</f>
        <v>2554</v>
      </c>
      <c r="G10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INFO]]))),G1064)</f>
        <v>288</v>
      </c>
    </row>
    <row r="1066" spans="1:7" x14ac:dyDescent="0.25">
      <c r="A1066" s="4" t="s">
        <v>1216</v>
      </c>
      <c r="B1066" s="5">
        <v>2050800566</v>
      </c>
      <c r="C1066" s="4" t="s">
        <v>7040</v>
      </c>
      <c r="D1066" s="4" t="s">
        <v>15</v>
      </c>
      <c r="E1066" s="6" t="s">
        <v>5995</v>
      </c>
      <c r="F1066" s="5">
        <f>decoded[[#This Row],[FRT_DEC]]-B1065</f>
        <v>3</v>
      </c>
      <c r="G10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INFO]]))),G1065)</f>
        <v>288</v>
      </c>
    </row>
    <row r="1067" spans="1:7" x14ac:dyDescent="0.25">
      <c r="A1067" s="4" t="s">
        <v>1217</v>
      </c>
      <c r="B1067" s="5">
        <v>2050800644</v>
      </c>
      <c r="C1067" s="4" t="s">
        <v>7041</v>
      </c>
      <c r="D1067" s="4" t="s">
        <v>275</v>
      </c>
      <c r="E1067" s="6" t="s">
        <v>7042</v>
      </c>
      <c r="F1067" s="5">
        <f>decoded[[#This Row],[FRT_DEC]]-B1066</f>
        <v>78</v>
      </c>
      <c r="G10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INFO]]))),G1066)</f>
        <v>288</v>
      </c>
    </row>
    <row r="1068" spans="1:7" ht="30" x14ac:dyDescent="0.25">
      <c r="A1068" s="4" t="s">
        <v>1218</v>
      </c>
      <c r="B1068" s="5">
        <v>2050800647</v>
      </c>
      <c r="C1068" s="4" t="s">
        <v>7043</v>
      </c>
      <c r="D1068" s="4" t="s">
        <v>271</v>
      </c>
      <c r="E1068" s="6" t="s">
        <v>6072</v>
      </c>
      <c r="F1068" s="5">
        <f>decoded[[#This Row],[FRT_DEC]]-B1067</f>
        <v>3</v>
      </c>
      <c r="G10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INFO]]))),G1067)</f>
        <v>288</v>
      </c>
    </row>
    <row r="1069" spans="1:7" x14ac:dyDescent="0.25">
      <c r="A1069" s="4" t="s">
        <v>1219</v>
      </c>
      <c r="B1069" s="5">
        <v>2050800651</v>
      </c>
      <c r="C1069" s="4" t="s">
        <v>7044</v>
      </c>
      <c r="D1069" s="4" t="s">
        <v>273</v>
      </c>
      <c r="E1069" s="6" t="s">
        <v>305</v>
      </c>
      <c r="F1069" s="5">
        <f>decoded[[#This Row],[FRT_DEC]]-B1068</f>
        <v>4</v>
      </c>
      <c r="G10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INFO]]))),G1068)</f>
        <v>288</v>
      </c>
    </row>
    <row r="1070" spans="1:7" x14ac:dyDescent="0.25">
      <c r="A1070" s="4" t="s">
        <v>1220</v>
      </c>
      <c r="B1070" s="5">
        <v>2050800661</v>
      </c>
      <c r="C1070" s="4" t="s">
        <v>7045</v>
      </c>
      <c r="D1070" s="4" t="s">
        <v>58</v>
      </c>
      <c r="E1070" s="6" t="s">
        <v>59</v>
      </c>
      <c r="F1070" s="5">
        <f>decoded[[#This Row],[FRT_DEC]]-B1069</f>
        <v>10</v>
      </c>
      <c r="G10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INFO]]))),G1069)</f>
        <v>288</v>
      </c>
    </row>
    <row r="1071" spans="1:7" x14ac:dyDescent="0.25">
      <c r="A1071" s="4" t="s">
        <v>1221</v>
      </c>
      <c r="B1071" s="5">
        <v>2050800679</v>
      </c>
      <c r="C1071" s="4" t="s">
        <v>7046</v>
      </c>
      <c r="D1071" s="4" t="s">
        <v>58</v>
      </c>
      <c r="E1071" s="6" t="s">
        <v>60</v>
      </c>
      <c r="F1071" s="5">
        <f>decoded[[#This Row],[FRT_DEC]]-B1070</f>
        <v>18</v>
      </c>
      <c r="G10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INFO]]))),G1070)</f>
        <v>288</v>
      </c>
    </row>
    <row r="1072" spans="1:7" x14ac:dyDescent="0.25">
      <c r="A1072" s="4" t="s">
        <v>1222</v>
      </c>
      <c r="B1072" s="5">
        <v>2050800683</v>
      </c>
      <c r="C1072" s="4" t="s">
        <v>7047</v>
      </c>
      <c r="D1072" s="4" t="s">
        <v>58</v>
      </c>
      <c r="E1072" s="6" t="s">
        <v>61</v>
      </c>
      <c r="F1072" s="5">
        <f>decoded[[#This Row],[FRT_DEC]]-B1071</f>
        <v>4</v>
      </c>
      <c r="G10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INFO]]))),G1071)</f>
        <v>288</v>
      </c>
    </row>
    <row r="1073" spans="1:7" x14ac:dyDescent="0.25">
      <c r="A1073" s="4" t="s">
        <v>1223</v>
      </c>
      <c r="B1073" s="5">
        <v>2050800687</v>
      </c>
      <c r="C1073" s="4" t="s">
        <v>7048</v>
      </c>
      <c r="D1073" s="4" t="s">
        <v>62</v>
      </c>
      <c r="E1073" s="6" t="s">
        <v>7049</v>
      </c>
      <c r="F1073" s="5">
        <f>decoded[[#This Row],[FRT_DEC]]-B1072</f>
        <v>4</v>
      </c>
      <c r="G10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INFO]]))),G1072)</f>
        <v>288</v>
      </c>
    </row>
    <row r="1074" spans="1:7" x14ac:dyDescent="0.25">
      <c r="A1074" s="4" t="s">
        <v>1224</v>
      </c>
      <c r="B1074" s="5">
        <v>2050800692</v>
      </c>
      <c r="C1074" s="4" t="s">
        <v>7050</v>
      </c>
      <c r="D1074" s="4" t="s">
        <v>63</v>
      </c>
      <c r="E1074" s="6" t="s">
        <v>64</v>
      </c>
      <c r="F1074" s="5">
        <f>decoded[[#This Row],[FRT_DEC]]-B1073</f>
        <v>5</v>
      </c>
      <c r="G10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INFO]]))),G1073)</f>
        <v>288</v>
      </c>
    </row>
    <row r="1075" spans="1:7" x14ac:dyDescent="0.25">
      <c r="A1075" s="4" t="s">
        <v>1225</v>
      </c>
      <c r="B1075" s="5">
        <v>2050800707</v>
      </c>
      <c r="C1075" s="4" t="s">
        <v>7051</v>
      </c>
      <c r="D1075" s="4" t="s">
        <v>1144</v>
      </c>
      <c r="E1075" s="6" t="s">
        <v>6001</v>
      </c>
      <c r="F1075" s="5">
        <f>decoded[[#This Row],[FRT_DEC]]-B1074</f>
        <v>15</v>
      </c>
      <c r="G10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INFO]]))),G1074)</f>
        <v>288</v>
      </c>
    </row>
    <row r="1076" spans="1:7" x14ac:dyDescent="0.25">
      <c r="A1076" s="4" t="s">
        <v>1226</v>
      </c>
      <c r="B1076" s="5">
        <v>2050800713</v>
      </c>
      <c r="C1076" s="4" t="s">
        <v>7052</v>
      </c>
      <c r="D1076" s="4" t="s">
        <v>1144</v>
      </c>
      <c r="E1076" s="6" t="s">
        <v>6082</v>
      </c>
      <c r="F1076" s="5">
        <f>decoded[[#This Row],[FRT_DEC]]-B1075</f>
        <v>6</v>
      </c>
      <c r="G10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INFO]]))),G1075)</f>
        <v>288</v>
      </c>
    </row>
    <row r="1077" spans="1:7" x14ac:dyDescent="0.25">
      <c r="A1077" s="4" t="s">
        <v>1227</v>
      </c>
      <c r="B1077" s="5">
        <v>2050800720</v>
      </c>
      <c r="C1077" s="4" t="s">
        <v>7053</v>
      </c>
      <c r="D1077" s="4" t="s">
        <v>8</v>
      </c>
      <c r="E1077" s="6" t="s">
        <v>4701</v>
      </c>
      <c r="F1077" s="5">
        <f>decoded[[#This Row],[FRT_DEC]]-B1076</f>
        <v>7</v>
      </c>
      <c r="G10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INFO]]))),G1076)</f>
        <v>288</v>
      </c>
    </row>
    <row r="1078" spans="1:7" x14ac:dyDescent="0.25">
      <c r="A1078" s="4" t="s">
        <v>1228</v>
      </c>
      <c r="B1078" s="5">
        <v>2050800725</v>
      </c>
      <c r="C1078" s="4" t="s">
        <v>7054</v>
      </c>
      <c r="D1078" s="4" t="s">
        <v>66</v>
      </c>
      <c r="E1078" s="6" t="s">
        <v>67</v>
      </c>
      <c r="F1078" s="5">
        <f>decoded[[#This Row],[FRT_DEC]]-B1077</f>
        <v>5</v>
      </c>
      <c r="G10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INFO]]))),G1077)</f>
        <v>288</v>
      </c>
    </row>
    <row r="1079" spans="1:7" x14ac:dyDescent="0.25">
      <c r="A1079" s="4" t="s">
        <v>1229</v>
      </c>
      <c r="B1079" s="5">
        <v>2050800735</v>
      </c>
      <c r="C1079" s="4" t="s">
        <v>7055</v>
      </c>
      <c r="D1079" s="4" t="s">
        <v>11</v>
      </c>
      <c r="E1079" s="6" t="s">
        <v>4702</v>
      </c>
      <c r="F1079" s="5">
        <f>decoded[[#This Row],[FRT_DEC]]-B1078</f>
        <v>10</v>
      </c>
      <c r="G10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INFO]]))),G1078)</f>
        <v>288</v>
      </c>
    </row>
    <row r="1080" spans="1:7" x14ac:dyDescent="0.25">
      <c r="A1080" s="4" t="s">
        <v>1230</v>
      </c>
      <c r="B1080" s="5">
        <v>2050800747</v>
      </c>
      <c r="C1080" s="4" t="s">
        <v>7056</v>
      </c>
      <c r="D1080" s="4" t="s">
        <v>52</v>
      </c>
      <c r="E1080" s="6" t="s">
        <v>765</v>
      </c>
      <c r="F1080" s="5">
        <f>decoded[[#This Row],[FRT_DEC]]-B1079</f>
        <v>12</v>
      </c>
      <c r="G10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INFO]]))),G1079)</f>
        <v>288</v>
      </c>
    </row>
    <row r="1081" spans="1:7" x14ac:dyDescent="0.25">
      <c r="A1081" s="4" t="s">
        <v>1231</v>
      </c>
      <c r="B1081" s="5">
        <v>2050800753</v>
      </c>
      <c r="C1081" s="4" t="s">
        <v>7057</v>
      </c>
      <c r="D1081" s="4" t="s">
        <v>11</v>
      </c>
      <c r="E1081" s="6" t="s">
        <v>4654</v>
      </c>
      <c r="F1081" s="5">
        <f>decoded[[#This Row],[FRT_DEC]]-B1080</f>
        <v>6</v>
      </c>
      <c r="G10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INFO]]))),G1080)</f>
        <v>288</v>
      </c>
    </row>
    <row r="1082" spans="1:7" x14ac:dyDescent="0.25">
      <c r="A1082" s="4" t="s">
        <v>1232</v>
      </c>
      <c r="B1082" s="5">
        <v>2050800764</v>
      </c>
      <c r="C1082" s="4" t="s">
        <v>7058</v>
      </c>
      <c r="D1082" s="4" t="s">
        <v>52</v>
      </c>
      <c r="E1082" s="6" t="s">
        <v>65</v>
      </c>
      <c r="F1082" s="5">
        <f>decoded[[#This Row],[FRT_DEC]]-B1081</f>
        <v>11</v>
      </c>
      <c r="G10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INFO]]))),G1081)</f>
        <v>288</v>
      </c>
    </row>
    <row r="1083" spans="1:7" x14ac:dyDescent="0.25">
      <c r="A1083" s="4" t="s">
        <v>1233</v>
      </c>
      <c r="B1083" s="5">
        <v>2050800768</v>
      </c>
      <c r="C1083" s="4" t="s">
        <v>7059</v>
      </c>
      <c r="D1083" s="4" t="s">
        <v>68</v>
      </c>
      <c r="E1083" s="6" t="s">
        <v>6090</v>
      </c>
      <c r="F1083" s="5">
        <f>decoded[[#This Row],[FRT_DEC]]-B1082</f>
        <v>4</v>
      </c>
      <c r="G10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INFO]]))),G1082)</f>
        <v>288</v>
      </c>
    </row>
    <row r="1084" spans="1:7" x14ac:dyDescent="0.25">
      <c r="A1084" s="4" t="s">
        <v>1234</v>
      </c>
      <c r="B1084" s="5">
        <v>2050802077</v>
      </c>
      <c r="C1084" s="4" t="s">
        <v>7060</v>
      </c>
      <c r="D1084" s="4" t="s">
        <v>98</v>
      </c>
      <c r="E1084" s="6" t="s">
        <v>5705</v>
      </c>
      <c r="F1084" s="5">
        <f>decoded[[#This Row],[FRT_DEC]]-B1083</f>
        <v>1309</v>
      </c>
      <c r="G10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INFO]]))),G1083)</f>
        <v>288</v>
      </c>
    </row>
    <row r="1085" spans="1:7" x14ac:dyDescent="0.25">
      <c r="A1085" s="4" t="s">
        <v>1235</v>
      </c>
      <c r="B1085" s="5">
        <v>2050802085</v>
      </c>
      <c r="C1085" s="4" t="s">
        <v>7061</v>
      </c>
      <c r="D1085" s="4" t="s">
        <v>98</v>
      </c>
      <c r="E1085" s="6" t="s">
        <v>5706</v>
      </c>
      <c r="F1085" s="5">
        <f>decoded[[#This Row],[FRT_DEC]]-B1084</f>
        <v>8</v>
      </c>
      <c r="G10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INFO]]))),G1084)</f>
        <v>288</v>
      </c>
    </row>
    <row r="1086" spans="1:7" x14ac:dyDescent="0.25">
      <c r="A1086" s="4" t="s">
        <v>1236</v>
      </c>
      <c r="B1086" s="5">
        <v>2050802099</v>
      </c>
      <c r="C1086" s="4" t="s">
        <v>7062</v>
      </c>
      <c r="D1086" s="4" t="s">
        <v>9</v>
      </c>
      <c r="E1086" s="6" t="s">
        <v>4655</v>
      </c>
      <c r="F1086" s="5">
        <f>decoded[[#This Row],[FRT_DEC]]-B1085</f>
        <v>14</v>
      </c>
      <c r="G10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INFO]]))),G1085)</f>
        <v>288</v>
      </c>
    </row>
    <row r="1087" spans="1:7" x14ac:dyDescent="0.25">
      <c r="A1087" s="4" t="s">
        <v>1237</v>
      </c>
      <c r="B1087" s="5">
        <v>2050802104</v>
      </c>
      <c r="C1087" s="4" t="s">
        <v>7063</v>
      </c>
      <c r="D1087" s="4" t="s">
        <v>98</v>
      </c>
      <c r="E1087" s="6" t="s">
        <v>5707</v>
      </c>
      <c r="F1087" s="5">
        <f>decoded[[#This Row],[FRT_DEC]]-B1086</f>
        <v>5</v>
      </c>
      <c r="G10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INFO]]))),G1086)</f>
        <v>288</v>
      </c>
    </row>
    <row r="1088" spans="1:7" x14ac:dyDescent="0.25">
      <c r="A1088" s="4" t="s">
        <v>1238</v>
      </c>
      <c r="B1088" s="5">
        <v>2050802277</v>
      </c>
      <c r="C1088" s="4" t="s">
        <v>7064</v>
      </c>
      <c r="D1088" s="4" t="s">
        <v>12</v>
      </c>
      <c r="E1088" s="6" t="s">
        <v>4</v>
      </c>
      <c r="F1088" s="5">
        <f>decoded[[#This Row],[FRT_DEC]]-B1087</f>
        <v>173</v>
      </c>
      <c r="G10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INFO]]))),G1087)</f>
        <v>288</v>
      </c>
    </row>
    <row r="1089" spans="1:7" x14ac:dyDescent="0.25">
      <c r="A1089" s="4" t="s">
        <v>1239</v>
      </c>
      <c r="B1089" s="5">
        <v>2050802283</v>
      </c>
      <c r="C1089" s="4" t="s">
        <v>7065</v>
      </c>
      <c r="D1089" s="4" t="s">
        <v>8</v>
      </c>
      <c r="E1089" s="6" t="s">
        <v>6097</v>
      </c>
      <c r="F1089" s="5">
        <f>decoded[[#This Row],[FRT_DEC]]-B1088</f>
        <v>6</v>
      </c>
      <c r="G10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INFO]]))),G1088)</f>
        <v>288</v>
      </c>
    </row>
    <row r="1090" spans="1:7" x14ac:dyDescent="0.25">
      <c r="A1090" s="4" t="s">
        <v>1240</v>
      </c>
      <c r="B1090" s="5">
        <v>2050802394</v>
      </c>
      <c r="C1090" s="4" t="s">
        <v>7066</v>
      </c>
      <c r="D1090" s="4" t="s">
        <v>12</v>
      </c>
      <c r="E1090" s="6" t="s">
        <v>4</v>
      </c>
      <c r="F1090" s="5">
        <f>decoded[[#This Row],[FRT_DEC]]-B1089</f>
        <v>111</v>
      </c>
      <c r="G10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INFO]]))),G1089)</f>
        <v>288</v>
      </c>
    </row>
    <row r="1091" spans="1:7" x14ac:dyDescent="0.25">
      <c r="A1091" s="4" t="s">
        <v>1241</v>
      </c>
      <c r="B1091" s="5">
        <v>2050802400</v>
      </c>
      <c r="C1091" s="4" t="s">
        <v>7067</v>
      </c>
      <c r="D1091" s="4" t="s">
        <v>8</v>
      </c>
      <c r="E1091" s="6" t="s">
        <v>5960</v>
      </c>
      <c r="F1091" s="5">
        <f>decoded[[#This Row],[FRT_DEC]]-B1090</f>
        <v>6</v>
      </c>
      <c r="G10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INFO]]))),G1090)</f>
        <v>288</v>
      </c>
    </row>
    <row r="1092" spans="1:7" x14ac:dyDescent="0.25">
      <c r="A1092" s="4" t="s">
        <v>1242</v>
      </c>
      <c r="B1092" s="5">
        <v>2050802663</v>
      </c>
      <c r="C1092" s="4" t="s">
        <v>7068</v>
      </c>
      <c r="D1092" s="4" t="s">
        <v>13</v>
      </c>
      <c r="E1092" s="6" t="s">
        <v>5</v>
      </c>
      <c r="F1092" s="5">
        <f>decoded[[#This Row],[FRT_DEC]]-B1091</f>
        <v>263</v>
      </c>
      <c r="G10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INFO]]))),G1091)</f>
        <v>288</v>
      </c>
    </row>
    <row r="1093" spans="1:7" x14ac:dyDescent="0.25">
      <c r="A1093" s="4" t="s">
        <v>1243</v>
      </c>
      <c r="B1093" s="5">
        <v>2050802669</v>
      </c>
      <c r="C1093" s="4" t="s">
        <v>7069</v>
      </c>
      <c r="D1093" s="4" t="s">
        <v>11</v>
      </c>
      <c r="E1093" s="6" t="s">
        <v>4660</v>
      </c>
      <c r="F1093" s="5">
        <f>decoded[[#This Row],[FRT_DEC]]-B1092</f>
        <v>6</v>
      </c>
      <c r="G10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INFO]]))),G1092)</f>
        <v>288</v>
      </c>
    </row>
    <row r="1094" spans="1:7" x14ac:dyDescent="0.25">
      <c r="A1094" s="4" t="s">
        <v>1244</v>
      </c>
      <c r="B1094" s="5">
        <v>2050802761</v>
      </c>
      <c r="C1094" s="4" t="s">
        <v>7070</v>
      </c>
      <c r="D1094" s="4" t="s">
        <v>12</v>
      </c>
      <c r="E1094" s="6" t="s">
        <v>4</v>
      </c>
      <c r="F1094" s="5">
        <f>decoded[[#This Row],[FRT_DEC]]-B1093</f>
        <v>92</v>
      </c>
      <c r="G10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INFO]]))),G1093)</f>
        <v>288</v>
      </c>
    </row>
    <row r="1095" spans="1:7" x14ac:dyDescent="0.25">
      <c r="A1095" s="4" t="s">
        <v>1245</v>
      </c>
      <c r="B1095" s="5">
        <v>2050802766</v>
      </c>
      <c r="C1095" s="4" t="s">
        <v>7071</v>
      </c>
      <c r="D1095" s="4" t="s">
        <v>14</v>
      </c>
      <c r="E1095" s="6" t="s">
        <v>6</v>
      </c>
      <c r="F1095" s="5">
        <f>decoded[[#This Row],[FRT_DEC]]-B1094</f>
        <v>5</v>
      </c>
      <c r="G10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INFO]]))),G1094)</f>
        <v>288</v>
      </c>
    </row>
    <row r="1096" spans="1:7" x14ac:dyDescent="0.25">
      <c r="A1096" s="4" t="s">
        <v>1246</v>
      </c>
      <c r="B1096" s="5">
        <v>2050802778</v>
      </c>
      <c r="C1096" s="4" t="s">
        <v>7072</v>
      </c>
      <c r="D1096" s="4" t="s">
        <v>14</v>
      </c>
      <c r="E1096" s="6" t="s">
        <v>72</v>
      </c>
      <c r="F1096" s="5">
        <f>decoded[[#This Row],[FRT_DEC]]-B1095</f>
        <v>12</v>
      </c>
      <c r="G10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INFO]]))),G1095)</f>
        <v>288</v>
      </c>
    </row>
    <row r="1097" spans="1:7" x14ac:dyDescent="0.25">
      <c r="A1097" s="4" t="s">
        <v>1247</v>
      </c>
      <c r="B1097" s="5">
        <v>2050802785</v>
      </c>
      <c r="C1097" s="4" t="s">
        <v>7073</v>
      </c>
      <c r="D1097" s="4" t="s">
        <v>74</v>
      </c>
      <c r="E1097" s="6" t="s">
        <v>327</v>
      </c>
      <c r="F1097" s="5">
        <f>decoded[[#This Row],[FRT_DEC]]-B1096</f>
        <v>7</v>
      </c>
      <c r="G10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INFO]]))),G1096)</f>
        <v>288</v>
      </c>
    </row>
    <row r="1098" spans="1:7" x14ac:dyDescent="0.25">
      <c r="A1098" s="4" t="s">
        <v>1248</v>
      </c>
      <c r="B1098" s="5">
        <v>2050802790</v>
      </c>
      <c r="C1098" s="4" t="s">
        <v>7074</v>
      </c>
      <c r="D1098" s="4" t="s">
        <v>328</v>
      </c>
      <c r="E1098" s="6" t="s">
        <v>7075</v>
      </c>
      <c r="F1098" s="5">
        <f>decoded[[#This Row],[FRT_DEC]]-B1097</f>
        <v>5</v>
      </c>
      <c r="G10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INFO]]))),G1097)</f>
        <v>288</v>
      </c>
    </row>
    <row r="1099" spans="1:7" x14ac:dyDescent="0.25">
      <c r="A1099" s="4" t="s">
        <v>1249</v>
      </c>
      <c r="B1099" s="5">
        <v>2050802795</v>
      </c>
      <c r="C1099" s="4" t="s">
        <v>7076</v>
      </c>
      <c r="D1099" s="4" t="s">
        <v>245</v>
      </c>
      <c r="E1099" s="6" t="s">
        <v>5712</v>
      </c>
      <c r="F1099" s="5">
        <f>decoded[[#This Row],[FRT_DEC]]-B1098</f>
        <v>5</v>
      </c>
      <c r="G10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INFO]]))),G1098)</f>
        <v>288</v>
      </c>
    </row>
    <row r="1100" spans="1:7" x14ac:dyDescent="0.25">
      <c r="A1100" s="4" t="s">
        <v>1250</v>
      </c>
      <c r="B1100" s="5">
        <v>2050802837</v>
      </c>
      <c r="C1100" s="4" t="s">
        <v>7077</v>
      </c>
      <c r="D1100" s="4" t="s">
        <v>75</v>
      </c>
      <c r="E1100" s="6" t="s">
        <v>247</v>
      </c>
      <c r="F1100" s="5">
        <f>decoded[[#This Row],[FRT_DEC]]-B1099</f>
        <v>42</v>
      </c>
      <c r="G11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INFO]]))),G1099)</f>
        <v>288</v>
      </c>
    </row>
    <row r="1101" spans="1:7" x14ac:dyDescent="0.25">
      <c r="A1101" s="4" t="s">
        <v>1251</v>
      </c>
      <c r="B1101" s="5">
        <v>2050802841</v>
      </c>
      <c r="C1101" s="4" t="s">
        <v>7078</v>
      </c>
      <c r="D1101" s="4" t="s">
        <v>75</v>
      </c>
      <c r="E1101" s="6" t="s">
        <v>7079</v>
      </c>
      <c r="F1101" s="5">
        <f>decoded[[#This Row],[FRT_DEC]]-B1100</f>
        <v>4</v>
      </c>
      <c r="G11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INFO]]))),G1100)</f>
        <v>288</v>
      </c>
    </row>
    <row r="1102" spans="1:7" x14ac:dyDescent="0.25">
      <c r="A1102" s="4" t="s">
        <v>1252</v>
      </c>
      <c r="B1102" s="5">
        <v>2050802857</v>
      </c>
      <c r="C1102" s="4" t="s">
        <v>7080</v>
      </c>
      <c r="D1102" s="4" t="s">
        <v>51</v>
      </c>
      <c r="E1102" s="6" t="s">
        <v>4647</v>
      </c>
      <c r="F1102" s="5">
        <f>decoded[[#This Row],[FRT_DEC]]-B1101</f>
        <v>16</v>
      </c>
      <c r="G11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INFO]]))),G1101)</f>
        <v>288</v>
      </c>
    </row>
    <row r="1103" spans="1:7" x14ac:dyDescent="0.25">
      <c r="A1103" s="4" t="s">
        <v>1253</v>
      </c>
      <c r="B1103" s="5">
        <v>2050802861</v>
      </c>
      <c r="C1103" s="4" t="s">
        <v>7081</v>
      </c>
      <c r="D1103" s="4" t="s">
        <v>51</v>
      </c>
      <c r="E1103" s="6" t="s">
        <v>7082</v>
      </c>
      <c r="F1103" s="5">
        <f>decoded[[#This Row],[FRT_DEC]]-B1102</f>
        <v>4</v>
      </c>
      <c r="G11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INFO]]))),G1102)</f>
        <v>288</v>
      </c>
    </row>
    <row r="1104" spans="1:7" x14ac:dyDescent="0.25">
      <c r="A1104" s="4" t="s">
        <v>1254</v>
      </c>
      <c r="B1104" s="5">
        <v>2050802864</v>
      </c>
      <c r="C1104" s="4" t="s">
        <v>7083</v>
      </c>
      <c r="D1104" s="4" t="s">
        <v>251</v>
      </c>
      <c r="E1104" s="6" t="s">
        <v>252</v>
      </c>
      <c r="F1104" s="5">
        <f>decoded[[#This Row],[FRT_DEC]]-B1103</f>
        <v>3</v>
      </c>
      <c r="G11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INFO]]))),G1103)</f>
        <v>288</v>
      </c>
    </row>
    <row r="1105" spans="1:7" x14ac:dyDescent="0.25">
      <c r="A1105" s="4" t="s">
        <v>1255</v>
      </c>
      <c r="B1105" s="5">
        <v>2050802870</v>
      </c>
      <c r="C1105" s="4" t="s">
        <v>7084</v>
      </c>
      <c r="D1105" s="4" t="s">
        <v>11</v>
      </c>
      <c r="E1105" s="6" t="s">
        <v>4661</v>
      </c>
      <c r="F1105" s="5">
        <f>decoded[[#This Row],[FRT_DEC]]-B1104</f>
        <v>6</v>
      </c>
      <c r="G11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INFO]]))),G1104)</f>
        <v>288</v>
      </c>
    </row>
    <row r="1106" spans="1:7" x14ac:dyDescent="0.25">
      <c r="A1106" s="4" t="s">
        <v>1256</v>
      </c>
      <c r="B1106" s="5">
        <v>2050802886</v>
      </c>
      <c r="C1106" s="4" t="s">
        <v>7085</v>
      </c>
      <c r="D1106" s="4" t="s">
        <v>52</v>
      </c>
      <c r="E1106" s="6" t="s">
        <v>329</v>
      </c>
      <c r="F1106" s="5">
        <f>decoded[[#This Row],[FRT_DEC]]-B1105</f>
        <v>16</v>
      </c>
      <c r="G11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INFO]]))),G1105)</f>
        <v>288</v>
      </c>
    </row>
    <row r="1107" spans="1:7" x14ac:dyDescent="0.25">
      <c r="A1107" s="4" t="s">
        <v>1257</v>
      </c>
      <c r="B1107" s="5">
        <v>2050802891</v>
      </c>
      <c r="C1107" s="4" t="s">
        <v>7086</v>
      </c>
      <c r="D1107" s="4" t="s">
        <v>4652</v>
      </c>
      <c r="E1107" s="6" t="s">
        <v>4662</v>
      </c>
      <c r="F1107" s="5">
        <f>decoded[[#This Row],[FRT_DEC]]-B1106</f>
        <v>5</v>
      </c>
      <c r="G11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INFO]]))),G1106)</f>
        <v>288</v>
      </c>
    </row>
    <row r="1108" spans="1:7" x14ac:dyDescent="0.25">
      <c r="A1108" s="4" t="s">
        <v>1258</v>
      </c>
      <c r="B1108" s="5">
        <v>2050802895</v>
      </c>
      <c r="C1108" s="4" t="s">
        <v>7087</v>
      </c>
      <c r="D1108" s="4" t="s">
        <v>330</v>
      </c>
      <c r="E1108" s="6" t="s">
        <v>7088</v>
      </c>
      <c r="F1108" s="5">
        <f>decoded[[#This Row],[FRT_DEC]]-B1107</f>
        <v>4</v>
      </c>
      <c r="G11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INFO]]))),G1107)</f>
        <v>288</v>
      </c>
    </row>
    <row r="1109" spans="1:7" x14ac:dyDescent="0.25">
      <c r="A1109" s="4" t="s">
        <v>1259</v>
      </c>
      <c r="B1109" s="5">
        <v>2050802915</v>
      </c>
      <c r="C1109" s="4" t="s">
        <v>7089</v>
      </c>
      <c r="D1109" s="4" t="s">
        <v>12</v>
      </c>
      <c r="E1109" s="6" t="s">
        <v>4</v>
      </c>
      <c r="F1109" s="5">
        <f>decoded[[#This Row],[FRT_DEC]]-B1108</f>
        <v>20</v>
      </c>
      <c r="G11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INFO]]))),G1108)</f>
        <v>288</v>
      </c>
    </row>
    <row r="1110" spans="1:7" x14ac:dyDescent="0.25">
      <c r="A1110" s="4" t="s">
        <v>1260</v>
      </c>
      <c r="B1110" s="5">
        <v>2050802921</v>
      </c>
      <c r="C1110" s="4" t="s">
        <v>7090</v>
      </c>
      <c r="D1110" s="4" t="s">
        <v>8</v>
      </c>
      <c r="E1110" s="6" t="s">
        <v>5960</v>
      </c>
      <c r="F1110" s="5">
        <f>decoded[[#This Row],[FRT_DEC]]-B1109</f>
        <v>6</v>
      </c>
      <c r="G11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INFO]]))),G1109)</f>
        <v>288</v>
      </c>
    </row>
    <row r="1111" spans="1:7" x14ac:dyDescent="0.25">
      <c r="A1111" s="4" t="s">
        <v>1261</v>
      </c>
      <c r="B1111" s="5">
        <v>2050803869</v>
      </c>
      <c r="C1111" s="4" t="s">
        <v>7091</v>
      </c>
      <c r="D1111" s="4" t="s">
        <v>10</v>
      </c>
      <c r="E1111" s="6" t="s">
        <v>7092</v>
      </c>
      <c r="F1111" s="5">
        <f>decoded[[#This Row],[FRT_DEC]]-B1110</f>
        <v>948</v>
      </c>
      <c r="G11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INFO]]))),G1110)</f>
        <v>288</v>
      </c>
    </row>
    <row r="1112" spans="1:7" ht="30" x14ac:dyDescent="0.25">
      <c r="A1112" s="4" t="s">
        <v>1262</v>
      </c>
      <c r="B1112" s="5">
        <v>2050803874</v>
      </c>
      <c r="C1112" s="4" t="s">
        <v>7093</v>
      </c>
      <c r="D1112" s="4" t="s">
        <v>10</v>
      </c>
      <c r="E1112" s="6" t="s">
        <v>7094</v>
      </c>
      <c r="F1112" s="5">
        <f>decoded[[#This Row],[FRT_DEC]]-B1111</f>
        <v>5</v>
      </c>
      <c r="G11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INFO]]))),G1111)</f>
        <v>288</v>
      </c>
    </row>
    <row r="1113" spans="1:7" x14ac:dyDescent="0.25">
      <c r="A1113" s="4" t="s">
        <v>1263</v>
      </c>
      <c r="B1113" s="5">
        <v>2050803880</v>
      </c>
      <c r="C1113" s="4" t="s">
        <v>7095</v>
      </c>
      <c r="D1113" s="4" t="s">
        <v>10</v>
      </c>
      <c r="E1113" s="6" t="s">
        <v>7096</v>
      </c>
      <c r="F1113" s="5">
        <f>decoded[[#This Row],[FRT_DEC]]-B1112</f>
        <v>6</v>
      </c>
      <c r="G11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INFO]]))),G1112)</f>
        <v>288</v>
      </c>
    </row>
    <row r="1114" spans="1:7" x14ac:dyDescent="0.25">
      <c r="A1114" s="4" t="s">
        <v>1264</v>
      </c>
      <c r="B1114" s="5">
        <v>2050803886</v>
      </c>
      <c r="C1114" s="4" t="s">
        <v>7097</v>
      </c>
      <c r="D1114" s="4" t="s">
        <v>1144</v>
      </c>
      <c r="E1114" s="6" t="s">
        <v>5831</v>
      </c>
      <c r="F1114" s="5">
        <f>decoded[[#This Row],[FRT_DEC]]-B1113</f>
        <v>6</v>
      </c>
      <c r="G11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INFO]]))),G1113)</f>
        <v>288</v>
      </c>
    </row>
    <row r="1115" spans="1:7" x14ac:dyDescent="0.25">
      <c r="A1115" s="4" t="s">
        <v>1265</v>
      </c>
      <c r="B1115" s="5">
        <v>2050803891</v>
      </c>
      <c r="C1115" s="4" t="s">
        <v>7098</v>
      </c>
      <c r="D1115" s="4" t="s">
        <v>1144</v>
      </c>
      <c r="E1115" s="6" t="s">
        <v>5865</v>
      </c>
      <c r="F1115" s="5">
        <f>decoded[[#This Row],[FRT_DEC]]-B1114</f>
        <v>5</v>
      </c>
      <c r="G11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INFO]]))),G1114)</f>
        <v>288</v>
      </c>
    </row>
    <row r="1116" spans="1:7" x14ac:dyDescent="0.25">
      <c r="A1116" s="4" t="s">
        <v>1266</v>
      </c>
      <c r="B1116" s="5">
        <v>2050803897</v>
      </c>
      <c r="C1116" s="4" t="s">
        <v>7099</v>
      </c>
      <c r="D1116" s="4" t="s">
        <v>98</v>
      </c>
      <c r="E1116" s="6" t="s">
        <v>5949</v>
      </c>
      <c r="F1116" s="5">
        <f>decoded[[#This Row],[FRT_DEC]]-B1115</f>
        <v>6</v>
      </c>
      <c r="G11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INFO]]))),G1115)</f>
        <v>288</v>
      </c>
    </row>
    <row r="1117" spans="1:7" x14ac:dyDescent="0.25">
      <c r="A1117" s="4" t="s">
        <v>1267</v>
      </c>
      <c r="B1117" s="5">
        <v>2050803903</v>
      </c>
      <c r="C1117" s="4" t="s">
        <v>7100</v>
      </c>
      <c r="D1117" s="4" t="s">
        <v>11</v>
      </c>
      <c r="E1117" s="6" t="s">
        <v>4663</v>
      </c>
      <c r="F1117" s="5">
        <f>decoded[[#This Row],[FRT_DEC]]-B1116</f>
        <v>6</v>
      </c>
      <c r="G11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INFO]]))),G1116)</f>
        <v>288</v>
      </c>
    </row>
    <row r="1118" spans="1:7" x14ac:dyDescent="0.25">
      <c r="A1118" s="4" t="s">
        <v>1268</v>
      </c>
      <c r="B1118" s="5">
        <v>2050803908</v>
      </c>
      <c r="C1118" s="4" t="s">
        <v>7101</v>
      </c>
      <c r="D1118" s="4" t="s">
        <v>9</v>
      </c>
      <c r="E1118" s="6" t="s">
        <v>4664</v>
      </c>
      <c r="F1118" s="5">
        <f>decoded[[#This Row],[FRT_DEC]]-B1117</f>
        <v>5</v>
      </c>
      <c r="G11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INFO]]))),G1117)</f>
        <v>288</v>
      </c>
    </row>
    <row r="1119" spans="1:7" x14ac:dyDescent="0.25">
      <c r="A1119" s="4" t="s">
        <v>1269</v>
      </c>
      <c r="B1119" s="5">
        <v>2050803913</v>
      </c>
      <c r="C1119" s="4" t="s">
        <v>7102</v>
      </c>
      <c r="D1119" s="4" t="s">
        <v>16</v>
      </c>
      <c r="E1119" s="6" t="s">
        <v>7103</v>
      </c>
      <c r="F1119" s="5">
        <f>decoded[[#This Row],[FRT_DEC]]-B1118</f>
        <v>5</v>
      </c>
      <c r="G11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INFO]]))),G1118)</f>
        <v>289</v>
      </c>
    </row>
    <row r="1120" spans="1:7" x14ac:dyDescent="0.25">
      <c r="A1120" s="4" t="s">
        <v>1270</v>
      </c>
      <c r="B1120" s="5">
        <v>2050803930</v>
      </c>
      <c r="C1120" s="4" t="s">
        <v>7104</v>
      </c>
      <c r="D1120" s="4" t="s">
        <v>98</v>
      </c>
      <c r="E1120" s="6" t="s">
        <v>6233</v>
      </c>
      <c r="F1120" s="5">
        <f>decoded[[#This Row],[FRT_DEC]]-B1119</f>
        <v>17</v>
      </c>
      <c r="G11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INFO]]))),G1119)</f>
        <v>289</v>
      </c>
    </row>
    <row r="1121" spans="1:7" x14ac:dyDescent="0.25">
      <c r="A1121" s="4" t="s">
        <v>1271</v>
      </c>
      <c r="B1121" s="5">
        <v>2050803952</v>
      </c>
      <c r="C1121" s="4" t="s">
        <v>7105</v>
      </c>
      <c r="D1121" s="4" t="s">
        <v>275</v>
      </c>
      <c r="E1121" s="6" t="s">
        <v>7106</v>
      </c>
      <c r="F1121" s="5">
        <f>decoded[[#This Row],[FRT_DEC]]-B1120</f>
        <v>22</v>
      </c>
      <c r="G11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INFO]]))),G1120)</f>
        <v>289</v>
      </c>
    </row>
    <row r="1122" spans="1:7" x14ac:dyDescent="0.25">
      <c r="A1122" s="4" t="s">
        <v>1272</v>
      </c>
      <c r="B1122" s="5">
        <v>2050804854</v>
      </c>
      <c r="C1122" s="4" t="s">
        <v>7107</v>
      </c>
      <c r="D1122" s="4" t="s">
        <v>280</v>
      </c>
      <c r="E1122" s="6" t="s">
        <v>281</v>
      </c>
      <c r="F1122" s="5">
        <f>decoded[[#This Row],[FRT_DEC]]-B1121</f>
        <v>902</v>
      </c>
      <c r="G11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INFO]]))),G1121)</f>
        <v>289</v>
      </c>
    </row>
    <row r="1123" spans="1:7" x14ac:dyDescent="0.25">
      <c r="A1123" s="4" t="s">
        <v>1273</v>
      </c>
      <c r="B1123" s="5">
        <v>2050807937</v>
      </c>
      <c r="C1123" s="4" t="s">
        <v>7108</v>
      </c>
      <c r="D1123" s="4" t="s">
        <v>15</v>
      </c>
      <c r="E1123" s="6" t="s">
        <v>7109</v>
      </c>
      <c r="F1123" s="5">
        <f>decoded[[#This Row],[FRT_DEC]]-B1122</f>
        <v>3083</v>
      </c>
      <c r="G11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INFO]]))),G1122)</f>
        <v>289</v>
      </c>
    </row>
    <row r="1124" spans="1:7" x14ac:dyDescent="0.25">
      <c r="A1124" s="4" t="s">
        <v>1274</v>
      </c>
      <c r="B1124" s="5">
        <v>2050807940</v>
      </c>
      <c r="C1124" s="4" t="s">
        <v>7110</v>
      </c>
      <c r="D1124" s="4" t="s">
        <v>15</v>
      </c>
      <c r="E1124" s="6" t="s">
        <v>5995</v>
      </c>
      <c r="F1124" s="5">
        <f>decoded[[#This Row],[FRT_DEC]]-B1123</f>
        <v>3</v>
      </c>
      <c r="G11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INFO]]))),G1123)</f>
        <v>289</v>
      </c>
    </row>
    <row r="1125" spans="1:7" x14ac:dyDescent="0.25">
      <c r="A1125" s="4" t="s">
        <v>1275</v>
      </c>
      <c r="B1125" s="5">
        <v>2050808021</v>
      </c>
      <c r="C1125" s="4" t="s">
        <v>7111</v>
      </c>
      <c r="D1125" s="4" t="s">
        <v>275</v>
      </c>
      <c r="E1125" s="6" t="s">
        <v>7112</v>
      </c>
      <c r="F1125" s="5">
        <f>decoded[[#This Row],[FRT_DEC]]-B1124</f>
        <v>81</v>
      </c>
      <c r="G11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INFO]]))),G1124)</f>
        <v>289</v>
      </c>
    </row>
    <row r="1126" spans="1:7" x14ac:dyDescent="0.25">
      <c r="A1126" s="4" t="s">
        <v>1276</v>
      </c>
      <c r="B1126" s="5">
        <v>2050808025</v>
      </c>
      <c r="C1126" s="4" t="s">
        <v>7113</v>
      </c>
      <c r="D1126" s="4" t="s">
        <v>271</v>
      </c>
      <c r="E1126" s="6" t="s">
        <v>334</v>
      </c>
      <c r="F1126" s="5">
        <f>decoded[[#This Row],[FRT_DEC]]-B1125</f>
        <v>4</v>
      </c>
      <c r="G11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INFO]]))),G1125)</f>
        <v>289</v>
      </c>
    </row>
    <row r="1127" spans="1:7" x14ac:dyDescent="0.25">
      <c r="A1127" s="4" t="s">
        <v>1277</v>
      </c>
      <c r="B1127" s="5">
        <v>2050808030</v>
      </c>
      <c r="C1127" s="4" t="s">
        <v>7114</v>
      </c>
      <c r="D1127" s="4" t="s">
        <v>273</v>
      </c>
      <c r="E1127" s="6" t="s">
        <v>6244</v>
      </c>
      <c r="F1127" s="5">
        <f>decoded[[#This Row],[FRT_DEC]]-B1126</f>
        <v>5</v>
      </c>
      <c r="G11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INFO]]))),G1126)</f>
        <v>289</v>
      </c>
    </row>
    <row r="1128" spans="1:7" x14ac:dyDescent="0.25">
      <c r="A1128" s="4" t="s">
        <v>1278</v>
      </c>
      <c r="B1128" s="5">
        <v>2050808039</v>
      </c>
      <c r="C1128" s="4" t="s">
        <v>7115</v>
      </c>
      <c r="D1128" s="4" t="s">
        <v>1144</v>
      </c>
      <c r="E1128" s="6" t="s">
        <v>6001</v>
      </c>
      <c r="F1128" s="5">
        <f>decoded[[#This Row],[FRT_DEC]]-B1127</f>
        <v>9</v>
      </c>
      <c r="G11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INFO]]))),G1127)</f>
        <v>289</v>
      </c>
    </row>
    <row r="1129" spans="1:7" x14ac:dyDescent="0.25">
      <c r="A1129" s="4" t="s">
        <v>1279</v>
      </c>
      <c r="B1129" s="5">
        <v>2050808045</v>
      </c>
      <c r="C1129" s="4" t="s">
        <v>7116</v>
      </c>
      <c r="D1129" s="4" t="s">
        <v>98</v>
      </c>
      <c r="E1129" s="6" t="s">
        <v>6003</v>
      </c>
      <c r="F1129" s="5">
        <f>decoded[[#This Row],[FRT_DEC]]-B1128</f>
        <v>6</v>
      </c>
      <c r="G11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INFO]]))),G1128)</f>
        <v>289</v>
      </c>
    </row>
    <row r="1130" spans="1:7" x14ac:dyDescent="0.25">
      <c r="A1130" s="4" t="s">
        <v>1280</v>
      </c>
      <c r="B1130" s="5">
        <v>2050808050</v>
      </c>
      <c r="C1130" s="4" t="s">
        <v>7117</v>
      </c>
      <c r="D1130" s="4" t="s">
        <v>98</v>
      </c>
      <c r="E1130" s="6" t="s">
        <v>6005</v>
      </c>
      <c r="F1130" s="5">
        <f>decoded[[#This Row],[FRT_DEC]]-B1129</f>
        <v>5</v>
      </c>
      <c r="G11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INFO]]))),G1129)</f>
        <v>289</v>
      </c>
    </row>
    <row r="1131" spans="1:7" x14ac:dyDescent="0.25">
      <c r="A1131" s="4" t="s">
        <v>1281</v>
      </c>
      <c r="B1131" s="5">
        <v>2050808063</v>
      </c>
      <c r="C1131" s="4" t="s">
        <v>7118</v>
      </c>
      <c r="D1131" s="4" t="s">
        <v>277</v>
      </c>
      <c r="E1131" s="6" t="s">
        <v>7119</v>
      </c>
      <c r="F1131" s="5">
        <f>decoded[[#This Row],[FRT_DEC]]-B1130</f>
        <v>13</v>
      </c>
      <c r="G11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INFO]]))),G1130)</f>
        <v>289</v>
      </c>
    </row>
    <row r="1132" spans="1:7" x14ac:dyDescent="0.25">
      <c r="A1132" s="4" t="s">
        <v>1282</v>
      </c>
      <c r="B1132" s="5">
        <v>2050808377</v>
      </c>
      <c r="C1132" s="4" t="s">
        <v>7120</v>
      </c>
      <c r="D1132" s="4" t="s">
        <v>1144</v>
      </c>
      <c r="E1132" s="6" t="s">
        <v>6009</v>
      </c>
      <c r="F1132" s="5">
        <f>decoded[[#This Row],[FRT_DEC]]-B1131</f>
        <v>314</v>
      </c>
      <c r="G11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INFO]]))),G1131)</f>
        <v>289</v>
      </c>
    </row>
    <row r="1133" spans="1:7" x14ac:dyDescent="0.25">
      <c r="A1133" s="4" t="s">
        <v>1283</v>
      </c>
      <c r="B1133" s="5">
        <v>2050808397</v>
      </c>
      <c r="C1133" s="4" t="s">
        <v>7121</v>
      </c>
      <c r="D1133" s="4" t="s">
        <v>98</v>
      </c>
      <c r="E1133" s="6" t="s">
        <v>6011</v>
      </c>
      <c r="F1133" s="5">
        <f>decoded[[#This Row],[FRT_DEC]]-B1132</f>
        <v>20</v>
      </c>
      <c r="G11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INFO]]))),G1132)</f>
        <v>289</v>
      </c>
    </row>
    <row r="1134" spans="1:7" x14ac:dyDescent="0.25">
      <c r="A1134" s="4" t="s">
        <v>1284</v>
      </c>
      <c r="B1134" s="5">
        <v>2050808411</v>
      </c>
      <c r="C1134" s="4" t="s">
        <v>7122</v>
      </c>
      <c r="D1134" s="4" t="s">
        <v>275</v>
      </c>
      <c r="E1134" s="6" t="s">
        <v>1102</v>
      </c>
      <c r="F1134" s="5">
        <f>decoded[[#This Row],[FRT_DEC]]-B1133</f>
        <v>14</v>
      </c>
      <c r="G11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INFO]]))),G1133)</f>
        <v>289</v>
      </c>
    </row>
    <row r="1135" spans="1:7" x14ac:dyDescent="0.25">
      <c r="A1135" s="4" t="s">
        <v>1285</v>
      </c>
      <c r="B1135" s="5">
        <v>2050808546</v>
      </c>
      <c r="C1135" s="4" t="s">
        <v>7123</v>
      </c>
      <c r="D1135" s="4" t="s">
        <v>295</v>
      </c>
      <c r="E1135" s="6" t="s">
        <v>296</v>
      </c>
      <c r="F1135" s="5">
        <f>decoded[[#This Row],[FRT_DEC]]-B1134</f>
        <v>135</v>
      </c>
      <c r="G11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INFO]]))),G1134)</f>
        <v>289</v>
      </c>
    </row>
    <row r="1136" spans="1:7" x14ac:dyDescent="0.25">
      <c r="A1136" s="4" t="s">
        <v>1286</v>
      </c>
      <c r="B1136" s="5">
        <v>2050809961</v>
      </c>
      <c r="C1136" s="4" t="s">
        <v>7124</v>
      </c>
      <c r="D1136" s="4" t="s">
        <v>110</v>
      </c>
      <c r="E1136" s="6" t="s">
        <v>335</v>
      </c>
      <c r="F1136" s="5">
        <f>decoded[[#This Row],[FRT_DEC]]-B1135</f>
        <v>1415</v>
      </c>
      <c r="G11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INFO]]))),G1135)</f>
        <v>289</v>
      </c>
    </row>
    <row r="1137" spans="1:7" x14ac:dyDescent="0.25">
      <c r="A1137" s="4" t="s">
        <v>1287</v>
      </c>
      <c r="B1137" s="5">
        <v>2050809978</v>
      </c>
      <c r="C1137" s="4" t="s">
        <v>7125</v>
      </c>
      <c r="D1137" s="4" t="s">
        <v>1144</v>
      </c>
      <c r="E1137" s="6" t="s">
        <v>6017</v>
      </c>
      <c r="F1137" s="5">
        <f>decoded[[#This Row],[FRT_DEC]]-B1136</f>
        <v>17</v>
      </c>
      <c r="G11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INFO]]))),G1136)</f>
        <v>289</v>
      </c>
    </row>
    <row r="1138" spans="1:7" x14ac:dyDescent="0.25">
      <c r="A1138" s="4" t="s">
        <v>1288</v>
      </c>
      <c r="B1138" s="5">
        <v>2050809984</v>
      </c>
      <c r="C1138" s="4" t="s">
        <v>7126</v>
      </c>
      <c r="D1138" s="4" t="s">
        <v>98</v>
      </c>
      <c r="E1138" s="6" t="s">
        <v>6019</v>
      </c>
      <c r="F1138" s="5">
        <f>decoded[[#This Row],[FRT_DEC]]-B1137</f>
        <v>6</v>
      </c>
      <c r="G11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INFO]]))),G1137)</f>
        <v>289</v>
      </c>
    </row>
    <row r="1139" spans="1:7" x14ac:dyDescent="0.25">
      <c r="A1139" s="4" t="s">
        <v>1289</v>
      </c>
      <c r="B1139" s="5">
        <v>2050810053</v>
      </c>
      <c r="C1139" s="4" t="s">
        <v>7127</v>
      </c>
      <c r="D1139" s="4" t="s">
        <v>111</v>
      </c>
      <c r="E1139" s="6" t="s">
        <v>297</v>
      </c>
      <c r="F1139" s="5">
        <f>decoded[[#This Row],[FRT_DEC]]-B1138</f>
        <v>69</v>
      </c>
      <c r="G11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INFO]]))),G1138)</f>
        <v>289</v>
      </c>
    </row>
    <row r="1140" spans="1:7" x14ac:dyDescent="0.25">
      <c r="A1140" s="4" t="s">
        <v>1290</v>
      </c>
      <c r="B1140" s="5">
        <v>2050810068</v>
      </c>
      <c r="C1140" s="4" t="s">
        <v>7128</v>
      </c>
      <c r="D1140" s="4" t="s">
        <v>1144</v>
      </c>
      <c r="E1140" s="6" t="s">
        <v>6022</v>
      </c>
      <c r="F1140" s="5">
        <f>decoded[[#This Row],[FRT_DEC]]-B1139</f>
        <v>15</v>
      </c>
      <c r="G11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INFO]]))),G1139)</f>
        <v>289</v>
      </c>
    </row>
    <row r="1141" spans="1:7" x14ac:dyDescent="0.25">
      <c r="A1141" s="4" t="s">
        <v>1291</v>
      </c>
      <c r="B1141" s="5">
        <v>2050810075</v>
      </c>
      <c r="C1141" s="4" t="s">
        <v>7129</v>
      </c>
      <c r="D1141" s="4" t="s">
        <v>98</v>
      </c>
      <c r="E1141" s="6" t="s">
        <v>6024</v>
      </c>
      <c r="F1141" s="5">
        <f>decoded[[#This Row],[FRT_DEC]]-B1140</f>
        <v>7</v>
      </c>
      <c r="G11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INFO]]))),G1140)</f>
        <v>289</v>
      </c>
    </row>
    <row r="1142" spans="1:7" x14ac:dyDescent="0.25">
      <c r="A1142" s="4" t="s">
        <v>1292</v>
      </c>
      <c r="B1142" s="5">
        <v>2050810709</v>
      </c>
      <c r="C1142" s="4" t="s">
        <v>7130</v>
      </c>
      <c r="D1142" s="4" t="s">
        <v>113</v>
      </c>
      <c r="E1142" s="6" t="s">
        <v>114</v>
      </c>
      <c r="F1142" s="5">
        <f>decoded[[#This Row],[FRT_DEC]]-B1141</f>
        <v>634</v>
      </c>
      <c r="G11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INFO]]))),G1141)</f>
        <v>289</v>
      </c>
    </row>
    <row r="1143" spans="1:7" x14ac:dyDescent="0.25">
      <c r="A1143" s="4" t="s">
        <v>1293</v>
      </c>
      <c r="B1143" s="5">
        <v>2050810725</v>
      </c>
      <c r="C1143" s="4" t="s">
        <v>7131</v>
      </c>
      <c r="D1143" s="4" t="s">
        <v>1144</v>
      </c>
      <c r="E1143" s="6" t="s">
        <v>6027</v>
      </c>
      <c r="F1143" s="5">
        <f>decoded[[#This Row],[FRT_DEC]]-B1142</f>
        <v>16</v>
      </c>
      <c r="G11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INFO]]))),G1142)</f>
        <v>289</v>
      </c>
    </row>
    <row r="1144" spans="1:7" x14ac:dyDescent="0.25">
      <c r="A1144" s="4" t="s">
        <v>1294</v>
      </c>
      <c r="B1144" s="5">
        <v>2050810730</v>
      </c>
      <c r="C1144" s="4" t="s">
        <v>7132</v>
      </c>
      <c r="D1144" s="4" t="s">
        <v>98</v>
      </c>
      <c r="E1144" s="6" t="s">
        <v>6029</v>
      </c>
      <c r="F1144" s="5">
        <f>decoded[[#This Row],[FRT_DEC]]-B1143</f>
        <v>5</v>
      </c>
      <c r="G11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INFO]]))),G1143)</f>
        <v>289</v>
      </c>
    </row>
    <row r="1145" spans="1:7" x14ac:dyDescent="0.25">
      <c r="A1145" s="4" t="s">
        <v>1295</v>
      </c>
      <c r="B1145" s="5">
        <v>2050810737</v>
      </c>
      <c r="C1145" s="4" t="s">
        <v>7133</v>
      </c>
      <c r="D1145" s="4" t="s">
        <v>11</v>
      </c>
      <c r="E1145" s="6" t="s">
        <v>4665</v>
      </c>
      <c r="F1145" s="5">
        <f>decoded[[#This Row],[FRT_DEC]]-B1144</f>
        <v>7</v>
      </c>
      <c r="G11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INFO]]))),G1144)</f>
        <v>289</v>
      </c>
    </row>
    <row r="1146" spans="1:7" x14ac:dyDescent="0.25">
      <c r="A1146" s="4" t="s">
        <v>1296</v>
      </c>
      <c r="B1146" s="5">
        <v>2050810748</v>
      </c>
      <c r="C1146" s="4" t="s">
        <v>7134</v>
      </c>
      <c r="D1146" s="4" t="s">
        <v>52</v>
      </c>
      <c r="E1146" s="6" t="s">
        <v>4648</v>
      </c>
      <c r="F1146" s="5">
        <f>decoded[[#This Row],[FRT_DEC]]-B1145</f>
        <v>11</v>
      </c>
      <c r="G11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INFO]]))),G1145)</f>
        <v>289</v>
      </c>
    </row>
    <row r="1147" spans="1:7" x14ac:dyDescent="0.25">
      <c r="A1147" s="4" t="s">
        <v>1297</v>
      </c>
      <c r="B1147" s="5">
        <v>2050810751</v>
      </c>
      <c r="C1147" s="4" t="s">
        <v>7135</v>
      </c>
      <c r="D1147" s="4" t="s">
        <v>4649</v>
      </c>
      <c r="E1147" s="6" t="s">
        <v>7136</v>
      </c>
      <c r="F1147" s="5">
        <f>decoded[[#This Row],[FRT_DEC]]-B1146</f>
        <v>3</v>
      </c>
      <c r="G11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INFO]]))),G1146)</f>
        <v>289</v>
      </c>
    </row>
    <row r="1148" spans="1:7" x14ac:dyDescent="0.25">
      <c r="A1148" s="4" t="s">
        <v>1298</v>
      </c>
      <c r="B1148" s="5">
        <v>2050810799</v>
      </c>
      <c r="C1148" s="4" t="s">
        <v>7137</v>
      </c>
      <c r="D1148" s="4" t="s">
        <v>12</v>
      </c>
      <c r="E1148" s="6" t="s">
        <v>4</v>
      </c>
      <c r="F1148" s="5">
        <f>decoded[[#This Row],[FRT_DEC]]-B1147</f>
        <v>48</v>
      </c>
      <c r="G11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INFO]]))),G1147)</f>
        <v>289</v>
      </c>
    </row>
    <row r="1149" spans="1:7" x14ac:dyDescent="0.25">
      <c r="A1149" s="4" t="s">
        <v>1299</v>
      </c>
      <c r="B1149" s="5">
        <v>2050810805</v>
      </c>
      <c r="C1149" s="4" t="s">
        <v>7138</v>
      </c>
      <c r="D1149" s="4" t="s">
        <v>8</v>
      </c>
      <c r="E1149" s="6" t="s">
        <v>5960</v>
      </c>
      <c r="F1149" s="5">
        <f>decoded[[#This Row],[FRT_DEC]]-B1148</f>
        <v>6</v>
      </c>
      <c r="G11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INFO]]))),G1148)</f>
        <v>289</v>
      </c>
    </row>
    <row r="1150" spans="1:7" x14ac:dyDescent="0.25">
      <c r="A1150" s="4" t="s">
        <v>1300</v>
      </c>
      <c r="B1150" s="5">
        <v>2050811130</v>
      </c>
      <c r="C1150" s="4" t="s">
        <v>7139</v>
      </c>
      <c r="D1150" s="4" t="s">
        <v>13</v>
      </c>
      <c r="E1150" s="6" t="s">
        <v>5</v>
      </c>
      <c r="F1150" s="5">
        <f>decoded[[#This Row],[FRT_DEC]]-B1149</f>
        <v>325</v>
      </c>
      <c r="G11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INFO]]))),G1149)</f>
        <v>289</v>
      </c>
    </row>
    <row r="1151" spans="1:7" x14ac:dyDescent="0.25">
      <c r="A1151" s="4" t="s">
        <v>1301</v>
      </c>
      <c r="B1151" s="5">
        <v>2050811135</v>
      </c>
      <c r="C1151" s="4" t="s">
        <v>7140</v>
      </c>
      <c r="D1151" s="4" t="s">
        <v>11</v>
      </c>
      <c r="E1151" s="6" t="s">
        <v>4675</v>
      </c>
      <c r="F1151" s="5">
        <f>decoded[[#This Row],[FRT_DEC]]-B1150</f>
        <v>5</v>
      </c>
      <c r="G11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INFO]]))),G1150)</f>
        <v>289</v>
      </c>
    </row>
    <row r="1152" spans="1:7" x14ac:dyDescent="0.25">
      <c r="A1152" s="4" t="s">
        <v>1302</v>
      </c>
      <c r="B1152" s="5">
        <v>2050811223</v>
      </c>
      <c r="C1152" s="4" t="s">
        <v>7141</v>
      </c>
      <c r="D1152" s="4" t="s">
        <v>12</v>
      </c>
      <c r="E1152" s="6" t="s">
        <v>4</v>
      </c>
      <c r="F1152" s="5">
        <f>decoded[[#This Row],[FRT_DEC]]-B1151</f>
        <v>88</v>
      </c>
      <c r="G11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INFO]]))),G1151)</f>
        <v>289</v>
      </c>
    </row>
    <row r="1153" spans="1:7" x14ac:dyDescent="0.25">
      <c r="A1153" s="4" t="s">
        <v>1303</v>
      </c>
      <c r="B1153" s="5">
        <v>2050811227</v>
      </c>
      <c r="C1153" s="4" t="s">
        <v>7142</v>
      </c>
      <c r="D1153" s="4" t="s">
        <v>14</v>
      </c>
      <c r="E1153" s="6" t="s">
        <v>6</v>
      </c>
      <c r="F1153" s="5">
        <f>decoded[[#This Row],[FRT_DEC]]-B1152</f>
        <v>4</v>
      </c>
      <c r="G11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INFO]]))),G1152)</f>
        <v>289</v>
      </c>
    </row>
    <row r="1154" spans="1:7" x14ac:dyDescent="0.25">
      <c r="A1154" s="4" t="s">
        <v>1304</v>
      </c>
      <c r="B1154" s="5">
        <v>2050811237</v>
      </c>
      <c r="C1154" s="4" t="s">
        <v>7143</v>
      </c>
      <c r="D1154" s="4" t="s">
        <v>14</v>
      </c>
      <c r="E1154" s="6" t="s">
        <v>72</v>
      </c>
      <c r="F1154" s="5">
        <f>decoded[[#This Row],[FRT_DEC]]-B1153</f>
        <v>10</v>
      </c>
      <c r="G11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INFO]]))),G1153)</f>
        <v>289</v>
      </c>
    </row>
    <row r="1155" spans="1:7" x14ac:dyDescent="0.25">
      <c r="A1155" s="4" t="s">
        <v>1305</v>
      </c>
      <c r="B1155" s="5">
        <v>2050811245</v>
      </c>
      <c r="C1155" s="4" t="s">
        <v>7144</v>
      </c>
      <c r="D1155" s="4" t="s">
        <v>74</v>
      </c>
      <c r="E1155" s="6" t="s">
        <v>4650</v>
      </c>
      <c r="F1155" s="5">
        <f>decoded[[#This Row],[FRT_DEC]]-B1154</f>
        <v>8</v>
      </c>
      <c r="G11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INFO]]))),G1154)</f>
        <v>289</v>
      </c>
    </row>
    <row r="1156" spans="1:7" x14ac:dyDescent="0.25">
      <c r="A1156" s="4" t="s">
        <v>1306</v>
      </c>
      <c r="B1156" s="5">
        <v>2050811250</v>
      </c>
      <c r="C1156" s="4" t="s">
        <v>7145</v>
      </c>
      <c r="D1156" s="4" t="s">
        <v>4651</v>
      </c>
      <c r="E1156" s="6" t="s">
        <v>4653</v>
      </c>
      <c r="F1156" s="5">
        <f>decoded[[#This Row],[FRT_DEC]]-B1155</f>
        <v>5</v>
      </c>
      <c r="G11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INFO]]))),G1155)</f>
        <v>289</v>
      </c>
    </row>
    <row r="1157" spans="1:7" x14ac:dyDescent="0.25">
      <c r="A1157" s="4" t="s">
        <v>1307</v>
      </c>
      <c r="B1157" s="5">
        <v>2050811255</v>
      </c>
      <c r="C1157" s="4" t="s">
        <v>7146</v>
      </c>
      <c r="D1157" s="4" t="s">
        <v>8</v>
      </c>
      <c r="E1157" s="6" t="s">
        <v>5988</v>
      </c>
      <c r="F1157" s="5">
        <f>decoded[[#This Row],[FRT_DEC]]-B1156</f>
        <v>5</v>
      </c>
      <c r="G11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INFO]]))),G1156)</f>
        <v>289</v>
      </c>
    </row>
    <row r="1158" spans="1:7" x14ac:dyDescent="0.25">
      <c r="A1158" s="4" t="s">
        <v>1308</v>
      </c>
      <c r="B1158" s="5">
        <v>2050811408</v>
      </c>
      <c r="C1158" s="4" t="s">
        <v>7147</v>
      </c>
      <c r="D1158" s="4" t="s">
        <v>55</v>
      </c>
      <c r="E1158" s="6" t="s">
        <v>56</v>
      </c>
      <c r="F1158" s="5">
        <f>decoded[[#This Row],[FRT_DEC]]-B1157</f>
        <v>153</v>
      </c>
      <c r="G11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INFO]]))),G1157)</f>
        <v>289</v>
      </c>
    </row>
    <row r="1159" spans="1:7" x14ac:dyDescent="0.25">
      <c r="A1159" s="4" t="s">
        <v>1309</v>
      </c>
      <c r="B1159" s="5">
        <v>2050811431</v>
      </c>
      <c r="C1159" s="4" t="s">
        <v>7148</v>
      </c>
      <c r="D1159" s="4" t="s">
        <v>275</v>
      </c>
      <c r="E1159" s="6" t="s">
        <v>7149</v>
      </c>
      <c r="F1159" s="5">
        <f>decoded[[#This Row],[FRT_DEC]]-B1158</f>
        <v>23</v>
      </c>
      <c r="G11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INFO]]))),G1158)</f>
        <v>289</v>
      </c>
    </row>
    <row r="1160" spans="1:7" x14ac:dyDescent="0.25">
      <c r="A1160" s="4" t="s">
        <v>1310</v>
      </c>
      <c r="B1160" s="5">
        <v>2050811434</v>
      </c>
      <c r="C1160" s="4" t="s">
        <v>7150</v>
      </c>
      <c r="D1160" s="4" t="s">
        <v>277</v>
      </c>
      <c r="E1160" s="6" t="s">
        <v>7151</v>
      </c>
      <c r="F1160" s="5">
        <f>decoded[[#This Row],[FRT_DEC]]-B1159</f>
        <v>3</v>
      </c>
      <c r="G11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INFO]]))),G1159)</f>
        <v>289</v>
      </c>
    </row>
    <row r="1161" spans="1:7" ht="30" x14ac:dyDescent="0.25">
      <c r="A1161" s="4" t="s">
        <v>1311</v>
      </c>
      <c r="B1161" s="5">
        <v>2050811438</v>
      </c>
      <c r="C1161" s="4" t="s">
        <v>7152</v>
      </c>
      <c r="D1161" s="4" t="s">
        <v>271</v>
      </c>
      <c r="E1161" s="6" t="s">
        <v>341</v>
      </c>
      <c r="F1161" s="5">
        <f>decoded[[#This Row],[FRT_DEC]]-B1160</f>
        <v>4</v>
      </c>
      <c r="G11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INFO]]))),G1160)</f>
        <v>289</v>
      </c>
    </row>
    <row r="1162" spans="1:7" x14ac:dyDescent="0.25">
      <c r="A1162" s="4" t="s">
        <v>1312</v>
      </c>
      <c r="B1162" s="5">
        <v>2050811443</v>
      </c>
      <c r="C1162" s="4" t="s">
        <v>7153</v>
      </c>
      <c r="D1162" s="4" t="s">
        <v>273</v>
      </c>
      <c r="E1162" s="6" t="s">
        <v>289</v>
      </c>
      <c r="F1162" s="5">
        <f>decoded[[#This Row],[FRT_DEC]]-B1161</f>
        <v>5</v>
      </c>
      <c r="G11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INFO]]))),G1161)</f>
        <v>289</v>
      </c>
    </row>
    <row r="1163" spans="1:7" x14ac:dyDescent="0.25">
      <c r="A1163" s="4" t="s">
        <v>1313</v>
      </c>
      <c r="B1163" s="5">
        <v>2050811461</v>
      </c>
      <c r="C1163" s="4" t="s">
        <v>7154</v>
      </c>
      <c r="D1163" s="4" t="s">
        <v>11</v>
      </c>
      <c r="E1163" s="6" t="s">
        <v>4667</v>
      </c>
      <c r="F1163" s="5">
        <f>decoded[[#This Row],[FRT_DEC]]-B1162</f>
        <v>18</v>
      </c>
      <c r="G11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INFO]]))),G1162)</f>
        <v>289</v>
      </c>
    </row>
    <row r="1164" spans="1:7" x14ac:dyDescent="0.25">
      <c r="A1164" s="4" t="s">
        <v>1314</v>
      </c>
      <c r="B1164" s="5">
        <v>2050811483</v>
      </c>
      <c r="C1164" s="4" t="s">
        <v>7155</v>
      </c>
      <c r="D1164" s="4" t="s">
        <v>52</v>
      </c>
      <c r="E1164" s="6" t="s">
        <v>57</v>
      </c>
      <c r="F1164" s="5">
        <f>decoded[[#This Row],[FRT_DEC]]-B1163</f>
        <v>22</v>
      </c>
      <c r="G11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INFO]]))),G1163)</f>
        <v>289</v>
      </c>
    </row>
    <row r="1165" spans="1:7" x14ac:dyDescent="0.25">
      <c r="A1165" s="4" t="s">
        <v>1315</v>
      </c>
      <c r="B1165" s="5">
        <v>2050811493</v>
      </c>
      <c r="C1165" s="4" t="s">
        <v>7156</v>
      </c>
      <c r="D1165" s="4" t="s">
        <v>1144</v>
      </c>
      <c r="E1165" s="6" t="s">
        <v>6057</v>
      </c>
      <c r="F1165" s="5">
        <f>decoded[[#This Row],[FRT_DEC]]-B1164</f>
        <v>10</v>
      </c>
      <c r="G11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INFO]]))),G1164)</f>
        <v>289</v>
      </c>
    </row>
    <row r="1166" spans="1:7" x14ac:dyDescent="0.25">
      <c r="A1166" s="4" t="s">
        <v>1316</v>
      </c>
      <c r="B1166" s="5">
        <v>2050811498</v>
      </c>
      <c r="C1166" s="4" t="s">
        <v>7157</v>
      </c>
      <c r="D1166" s="4" t="s">
        <v>1144</v>
      </c>
      <c r="E1166" s="6" t="s">
        <v>6059</v>
      </c>
      <c r="F1166" s="5">
        <f>decoded[[#This Row],[FRT_DEC]]-B1165</f>
        <v>5</v>
      </c>
      <c r="G11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INFO]]))),G1165)</f>
        <v>289</v>
      </c>
    </row>
    <row r="1167" spans="1:7" x14ac:dyDescent="0.25">
      <c r="A1167" s="4" t="s">
        <v>1317</v>
      </c>
      <c r="B1167" s="5">
        <v>2050811516</v>
      </c>
      <c r="C1167" s="4" t="s">
        <v>7158</v>
      </c>
      <c r="D1167" s="4" t="s">
        <v>98</v>
      </c>
      <c r="E1167" s="6" t="s">
        <v>5713</v>
      </c>
      <c r="F1167" s="5">
        <f>decoded[[#This Row],[FRT_DEC]]-B1166</f>
        <v>18</v>
      </c>
      <c r="G11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INFO]]))),G1166)</f>
        <v>289</v>
      </c>
    </row>
    <row r="1168" spans="1:7" x14ac:dyDescent="0.25">
      <c r="A1168" s="4" t="s">
        <v>1318</v>
      </c>
      <c r="B1168" s="5">
        <v>2050811546</v>
      </c>
      <c r="C1168" s="4" t="s">
        <v>7159</v>
      </c>
      <c r="D1168" s="4" t="s">
        <v>4652</v>
      </c>
      <c r="E1168" s="6" t="s">
        <v>4668</v>
      </c>
      <c r="F1168" s="5">
        <f>decoded[[#This Row],[FRT_DEC]]-B1167</f>
        <v>30</v>
      </c>
      <c r="G11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INFO]]))),G1167)</f>
        <v>289</v>
      </c>
    </row>
    <row r="1169" spans="1:7" x14ac:dyDescent="0.25">
      <c r="A1169" s="4" t="s">
        <v>1319</v>
      </c>
      <c r="B1169" s="5">
        <v>2050811556</v>
      </c>
      <c r="C1169" s="4" t="s">
        <v>7160</v>
      </c>
      <c r="D1169" s="4" t="s">
        <v>275</v>
      </c>
      <c r="E1169" s="6" t="s">
        <v>7161</v>
      </c>
      <c r="F1169" s="5">
        <f>decoded[[#This Row],[FRT_DEC]]-B1168</f>
        <v>10</v>
      </c>
      <c r="G11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INFO]]))),G1168)</f>
        <v>289</v>
      </c>
    </row>
    <row r="1170" spans="1:7" x14ac:dyDescent="0.25">
      <c r="A1170" s="4" t="s">
        <v>1320</v>
      </c>
      <c r="B1170" s="5">
        <v>2050812361</v>
      </c>
      <c r="C1170" s="4" t="s">
        <v>7162</v>
      </c>
      <c r="D1170" s="4" t="s">
        <v>280</v>
      </c>
      <c r="E1170" s="6" t="s">
        <v>281</v>
      </c>
      <c r="F1170" s="5">
        <f>decoded[[#This Row],[FRT_DEC]]-B1169</f>
        <v>805</v>
      </c>
      <c r="G11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INFO]]))),G1169)</f>
        <v>289</v>
      </c>
    </row>
    <row r="1171" spans="1:7" x14ac:dyDescent="0.25">
      <c r="A1171" s="4" t="s">
        <v>1321</v>
      </c>
      <c r="B1171" s="5">
        <v>2050812403</v>
      </c>
      <c r="C1171" s="4" t="s">
        <v>7163</v>
      </c>
      <c r="D1171" s="4" t="s">
        <v>12</v>
      </c>
      <c r="E1171" s="6" t="s">
        <v>4</v>
      </c>
      <c r="F1171" s="5">
        <f>decoded[[#This Row],[FRT_DEC]]-B1170</f>
        <v>42</v>
      </c>
      <c r="G11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INFO]]))),G1170)</f>
        <v>289</v>
      </c>
    </row>
    <row r="1172" spans="1:7" x14ac:dyDescent="0.25">
      <c r="A1172" s="4" t="s">
        <v>1322</v>
      </c>
      <c r="B1172" s="5">
        <v>2050812408</v>
      </c>
      <c r="C1172" s="4" t="s">
        <v>7164</v>
      </c>
      <c r="D1172" s="4" t="s">
        <v>8</v>
      </c>
      <c r="E1172" s="6" t="s">
        <v>6165</v>
      </c>
      <c r="F1172" s="5">
        <f>decoded[[#This Row],[FRT_DEC]]-B1171</f>
        <v>5</v>
      </c>
      <c r="G11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INFO]]))),G1171)</f>
        <v>289</v>
      </c>
    </row>
    <row r="1173" spans="1:7" x14ac:dyDescent="0.25">
      <c r="A1173" s="4" t="s">
        <v>1323</v>
      </c>
      <c r="B1173" s="5">
        <v>2050821285</v>
      </c>
      <c r="C1173" s="4" t="s">
        <v>7165</v>
      </c>
      <c r="D1173" s="4" t="s">
        <v>15</v>
      </c>
      <c r="E1173" s="6" t="s">
        <v>7166</v>
      </c>
      <c r="F1173" s="5">
        <f>decoded[[#This Row],[FRT_DEC]]-B1172</f>
        <v>8877</v>
      </c>
      <c r="G11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INFO]]))),G1172)</f>
        <v>289</v>
      </c>
    </row>
    <row r="1174" spans="1:7" x14ac:dyDescent="0.25">
      <c r="A1174" s="4" t="s">
        <v>1324</v>
      </c>
      <c r="B1174" s="5">
        <v>2050821288</v>
      </c>
      <c r="C1174" s="4" t="s">
        <v>7167</v>
      </c>
      <c r="D1174" s="4" t="s">
        <v>15</v>
      </c>
      <c r="E1174" s="6" t="s">
        <v>5995</v>
      </c>
      <c r="F1174" s="5">
        <f>decoded[[#This Row],[FRT_DEC]]-B1173</f>
        <v>3</v>
      </c>
      <c r="G11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INFO]]))),G1173)</f>
        <v>289</v>
      </c>
    </row>
    <row r="1175" spans="1:7" x14ac:dyDescent="0.25">
      <c r="A1175" s="4" t="s">
        <v>1325</v>
      </c>
      <c r="B1175" s="5">
        <v>2050821370</v>
      </c>
      <c r="C1175" s="4" t="s">
        <v>7168</v>
      </c>
      <c r="D1175" s="4" t="s">
        <v>275</v>
      </c>
      <c r="E1175" s="6" t="s">
        <v>7169</v>
      </c>
      <c r="F1175" s="5">
        <f>decoded[[#This Row],[FRT_DEC]]-B1174</f>
        <v>82</v>
      </c>
      <c r="G11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INFO]]))),G1174)</f>
        <v>289</v>
      </c>
    </row>
    <row r="1176" spans="1:7" ht="30" x14ac:dyDescent="0.25">
      <c r="A1176" s="4" t="s">
        <v>1326</v>
      </c>
      <c r="B1176" s="5">
        <v>2050821375</v>
      </c>
      <c r="C1176" s="4" t="s">
        <v>7170</v>
      </c>
      <c r="D1176" s="4" t="s">
        <v>271</v>
      </c>
      <c r="E1176" s="6" t="s">
        <v>5714</v>
      </c>
      <c r="F1176" s="5">
        <f>decoded[[#This Row],[FRT_DEC]]-B1175</f>
        <v>5</v>
      </c>
      <c r="G11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INFO]]))),G1175)</f>
        <v>289</v>
      </c>
    </row>
    <row r="1177" spans="1:7" x14ac:dyDescent="0.25">
      <c r="A1177" s="4" t="s">
        <v>1327</v>
      </c>
      <c r="B1177" s="5">
        <v>2050821379</v>
      </c>
      <c r="C1177" s="4" t="s">
        <v>7171</v>
      </c>
      <c r="D1177" s="4" t="s">
        <v>273</v>
      </c>
      <c r="E1177" s="6" t="s">
        <v>289</v>
      </c>
      <c r="F1177" s="5">
        <f>decoded[[#This Row],[FRT_DEC]]-B1176</f>
        <v>4</v>
      </c>
      <c r="G11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INFO]]))),G1176)</f>
        <v>289</v>
      </c>
    </row>
    <row r="1178" spans="1:7" x14ac:dyDescent="0.25">
      <c r="A1178" s="4" t="s">
        <v>1328</v>
      </c>
      <c r="B1178" s="5">
        <v>2050821399</v>
      </c>
      <c r="C1178" s="4" t="s">
        <v>7172</v>
      </c>
      <c r="D1178" s="4" t="s">
        <v>1144</v>
      </c>
      <c r="E1178" s="6" t="s">
        <v>6001</v>
      </c>
      <c r="F1178" s="5">
        <f>decoded[[#This Row],[FRT_DEC]]-B1177</f>
        <v>20</v>
      </c>
      <c r="G11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INFO]]))),G1177)</f>
        <v>289</v>
      </c>
    </row>
    <row r="1179" spans="1:7" x14ac:dyDescent="0.25">
      <c r="A1179" s="4" t="s">
        <v>1329</v>
      </c>
      <c r="B1179" s="5">
        <v>2050821406</v>
      </c>
      <c r="C1179" s="4" t="s">
        <v>7173</v>
      </c>
      <c r="D1179" s="4" t="s">
        <v>98</v>
      </c>
      <c r="E1179" s="6" t="s">
        <v>6003</v>
      </c>
      <c r="F1179" s="5">
        <f>decoded[[#This Row],[FRT_DEC]]-B1178</f>
        <v>7</v>
      </c>
      <c r="G11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INFO]]))),G1178)</f>
        <v>289</v>
      </c>
    </row>
    <row r="1180" spans="1:7" x14ac:dyDescent="0.25">
      <c r="A1180" s="4" t="s">
        <v>1330</v>
      </c>
      <c r="B1180" s="5">
        <v>2050821411</v>
      </c>
      <c r="C1180" s="4" t="s">
        <v>7174</v>
      </c>
      <c r="D1180" s="4" t="s">
        <v>98</v>
      </c>
      <c r="E1180" s="6" t="s">
        <v>6005</v>
      </c>
      <c r="F1180" s="5">
        <f>decoded[[#This Row],[FRT_DEC]]-B1179</f>
        <v>5</v>
      </c>
      <c r="G11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INFO]]))),G1179)</f>
        <v>289</v>
      </c>
    </row>
    <row r="1181" spans="1:7" x14ac:dyDescent="0.25">
      <c r="A1181" s="4" t="s">
        <v>1331</v>
      </c>
      <c r="B1181" s="5">
        <v>2050821424</v>
      </c>
      <c r="C1181" s="4" t="s">
        <v>7175</v>
      </c>
      <c r="D1181" s="4" t="s">
        <v>277</v>
      </c>
      <c r="E1181" s="6" t="s">
        <v>7176</v>
      </c>
      <c r="F1181" s="5">
        <f>decoded[[#This Row],[FRT_DEC]]-B1180</f>
        <v>13</v>
      </c>
      <c r="G11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INFO]]))),G1180)</f>
        <v>289</v>
      </c>
    </row>
    <row r="1182" spans="1:7" x14ac:dyDescent="0.25">
      <c r="A1182" s="4" t="s">
        <v>1332</v>
      </c>
      <c r="B1182" s="5">
        <v>2050821723</v>
      </c>
      <c r="C1182" s="4" t="s">
        <v>7177</v>
      </c>
      <c r="D1182" s="4" t="s">
        <v>1144</v>
      </c>
      <c r="E1182" s="6" t="s">
        <v>6009</v>
      </c>
      <c r="F1182" s="5">
        <f>decoded[[#This Row],[FRT_DEC]]-B1181</f>
        <v>299</v>
      </c>
      <c r="G11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INFO]]))),G1181)</f>
        <v>289</v>
      </c>
    </row>
    <row r="1183" spans="1:7" x14ac:dyDescent="0.25">
      <c r="A1183" s="4" t="s">
        <v>1333</v>
      </c>
      <c r="B1183" s="5">
        <v>2050821732</v>
      </c>
      <c r="C1183" s="4" t="s">
        <v>7178</v>
      </c>
      <c r="D1183" s="4" t="s">
        <v>98</v>
      </c>
      <c r="E1183" s="6" t="s">
        <v>6011</v>
      </c>
      <c r="F1183" s="5">
        <f>decoded[[#This Row],[FRT_DEC]]-B1182</f>
        <v>9</v>
      </c>
      <c r="G11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INFO]]))),G1182)</f>
        <v>289</v>
      </c>
    </row>
    <row r="1184" spans="1:7" x14ac:dyDescent="0.25">
      <c r="A1184" s="4" t="s">
        <v>1334</v>
      </c>
      <c r="B1184" s="5">
        <v>2050821745</v>
      </c>
      <c r="C1184" s="4" t="s">
        <v>7179</v>
      </c>
      <c r="D1184" s="4" t="s">
        <v>275</v>
      </c>
      <c r="E1184" s="6" t="s">
        <v>1102</v>
      </c>
      <c r="F1184" s="5">
        <f>decoded[[#This Row],[FRT_DEC]]-B1183</f>
        <v>13</v>
      </c>
      <c r="G11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INFO]]))),G1183)</f>
        <v>289</v>
      </c>
    </row>
    <row r="1185" spans="1:7" x14ac:dyDescent="0.25">
      <c r="A1185" s="4" t="s">
        <v>1335</v>
      </c>
      <c r="B1185" s="5">
        <v>2050821761</v>
      </c>
      <c r="C1185" s="4" t="s">
        <v>7180</v>
      </c>
      <c r="D1185" s="4" t="s">
        <v>295</v>
      </c>
      <c r="E1185" s="6" t="s">
        <v>296</v>
      </c>
      <c r="F1185" s="5">
        <f>decoded[[#This Row],[FRT_DEC]]-B1184</f>
        <v>16</v>
      </c>
      <c r="G11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INFO]]))),G1184)</f>
        <v>289</v>
      </c>
    </row>
    <row r="1186" spans="1:7" x14ac:dyDescent="0.25">
      <c r="A1186" s="4" t="s">
        <v>1336</v>
      </c>
      <c r="B1186" s="5">
        <v>2050823279</v>
      </c>
      <c r="C1186" s="4" t="s">
        <v>7181</v>
      </c>
      <c r="D1186" s="4" t="s">
        <v>110</v>
      </c>
      <c r="E1186" s="6" t="s">
        <v>2232</v>
      </c>
      <c r="F1186" s="5">
        <f>decoded[[#This Row],[FRT_DEC]]-B1185</f>
        <v>1518</v>
      </c>
      <c r="G11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INFO]]))),G1185)</f>
        <v>289</v>
      </c>
    </row>
    <row r="1187" spans="1:7" x14ac:dyDescent="0.25">
      <c r="A1187" s="4" t="s">
        <v>1337</v>
      </c>
      <c r="B1187" s="5">
        <v>2050823296</v>
      </c>
      <c r="C1187" s="4" t="s">
        <v>7182</v>
      </c>
      <c r="D1187" s="4" t="s">
        <v>1144</v>
      </c>
      <c r="E1187" s="6" t="s">
        <v>6017</v>
      </c>
      <c r="F1187" s="5">
        <f>decoded[[#This Row],[FRT_DEC]]-B1186</f>
        <v>17</v>
      </c>
      <c r="G11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INFO]]))),G1186)</f>
        <v>289</v>
      </c>
    </row>
    <row r="1188" spans="1:7" x14ac:dyDescent="0.25">
      <c r="A1188" s="4" t="s">
        <v>1338</v>
      </c>
      <c r="B1188" s="5">
        <v>2050823302</v>
      </c>
      <c r="C1188" s="4" t="s">
        <v>7183</v>
      </c>
      <c r="D1188" s="4" t="s">
        <v>98</v>
      </c>
      <c r="E1188" s="6" t="s">
        <v>6019</v>
      </c>
      <c r="F1188" s="5">
        <f>decoded[[#This Row],[FRT_DEC]]-B1187</f>
        <v>6</v>
      </c>
      <c r="G11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INFO]]))),G1187)</f>
        <v>289</v>
      </c>
    </row>
    <row r="1189" spans="1:7" x14ac:dyDescent="0.25">
      <c r="A1189" s="4" t="s">
        <v>1339</v>
      </c>
      <c r="B1189" s="5">
        <v>2050823371</v>
      </c>
      <c r="C1189" s="4" t="s">
        <v>7184</v>
      </c>
      <c r="D1189" s="4" t="s">
        <v>111</v>
      </c>
      <c r="E1189" s="6" t="s">
        <v>297</v>
      </c>
      <c r="F1189" s="5">
        <f>decoded[[#This Row],[FRT_DEC]]-B1188</f>
        <v>69</v>
      </c>
      <c r="G11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INFO]]))),G1188)</f>
        <v>289</v>
      </c>
    </row>
    <row r="1190" spans="1:7" x14ac:dyDescent="0.25">
      <c r="A1190" s="4" t="s">
        <v>1340</v>
      </c>
      <c r="B1190" s="5">
        <v>2050823388</v>
      </c>
      <c r="C1190" s="4" t="s">
        <v>7185</v>
      </c>
      <c r="D1190" s="4" t="s">
        <v>1144</v>
      </c>
      <c r="E1190" s="6" t="s">
        <v>6022</v>
      </c>
      <c r="F1190" s="5">
        <f>decoded[[#This Row],[FRT_DEC]]-B1189</f>
        <v>17</v>
      </c>
      <c r="G11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INFO]]))),G1189)</f>
        <v>289</v>
      </c>
    </row>
    <row r="1191" spans="1:7" x14ac:dyDescent="0.25">
      <c r="A1191" s="4" t="s">
        <v>1341</v>
      </c>
      <c r="B1191" s="5">
        <v>2050823393</v>
      </c>
      <c r="C1191" s="4" t="s">
        <v>7186</v>
      </c>
      <c r="D1191" s="4" t="s">
        <v>98</v>
      </c>
      <c r="E1191" s="6" t="s">
        <v>6024</v>
      </c>
      <c r="F1191" s="5">
        <f>decoded[[#This Row],[FRT_DEC]]-B1190</f>
        <v>5</v>
      </c>
      <c r="G11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INFO]]))),G1190)</f>
        <v>289</v>
      </c>
    </row>
    <row r="1192" spans="1:7" x14ac:dyDescent="0.25">
      <c r="A1192" s="4" t="s">
        <v>1342</v>
      </c>
      <c r="B1192" s="5">
        <v>2050824027</v>
      </c>
      <c r="C1192" s="4" t="s">
        <v>7187</v>
      </c>
      <c r="D1192" s="4" t="s">
        <v>113</v>
      </c>
      <c r="E1192" s="6" t="s">
        <v>114</v>
      </c>
      <c r="F1192" s="5">
        <f>decoded[[#This Row],[FRT_DEC]]-B1191</f>
        <v>634</v>
      </c>
      <c r="G11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INFO]]))),G1191)</f>
        <v>289</v>
      </c>
    </row>
    <row r="1193" spans="1:7" x14ac:dyDescent="0.25">
      <c r="A1193" s="4" t="s">
        <v>1343</v>
      </c>
      <c r="B1193" s="5">
        <v>2050824042</v>
      </c>
      <c r="C1193" s="4" t="s">
        <v>7188</v>
      </c>
      <c r="D1193" s="4" t="s">
        <v>1144</v>
      </c>
      <c r="E1193" s="6" t="s">
        <v>6027</v>
      </c>
      <c r="F1193" s="5">
        <f>decoded[[#This Row],[FRT_DEC]]-B1192</f>
        <v>15</v>
      </c>
      <c r="G11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INFO]]))),G1192)</f>
        <v>289</v>
      </c>
    </row>
    <row r="1194" spans="1:7" x14ac:dyDescent="0.25">
      <c r="A1194" s="4" t="s">
        <v>1344</v>
      </c>
      <c r="B1194" s="5">
        <v>2050824048</v>
      </c>
      <c r="C1194" s="4" t="s">
        <v>7189</v>
      </c>
      <c r="D1194" s="4" t="s">
        <v>98</v>
      </c>
      <c r="E1194" s="6" t="s">
        <v>6029</v>
      </c>
      <c r="F1194" s="5">
        <f>decoded[[#This Row],[FRT_DEC]]-B1193</f>
        <v>6</v>
      </c>
      <c r="G11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INFO]]))),G1193)</f>
        <v>289</v>
      </c>
    </row>
    <row r="1195" spans="1:7" x14ac:dyDescent="0.25">
      <c r="A1195" s="4" t="s">
        <v>1345</v>
      </c>
      <c r="B1195" s="5">
        <v>2050824053</v>
      </c>
      <c r="C1195" s="4" t="s">
        <v>7190</v>
      </c>
      <c r="D1195" s="4" t="s">
        <v>298</v>
      </c>
      <c r="E1195" s="6" t="s">
        <v>7191</v>
      </c>
      <c r="F1195" s="5">
        <f>decoded[[#This Row],[FRT_DEC]]-B1194</f>
        <v>5</v>
      </c>
      <c r="G11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INFO]]))),G1194)</f>
        <v>289</v>
      </c>
    </row>
    <row r="1196" spans="1:7" x14ac:dyDescent="0.25">
      <c r="A1196" s="4" t="s">
        <v>1346</v>
      </c>
      <c r="B1196" s="5">
        <v>2050824058</v>
      </c>
      <c r="C1196" s="4" t="s">
        <v>7192</v>
      </c>
      <c r="D1196" s="4" t="s">
        <v>11</v>
      </c>
      <c r="E1196" s="6" t="s">
        <v>4670</v>
      </c>
      <c r="F1196" s="5">
        <f>decoded[[#This Row],[FRT_DEC]]-B1195</f>
        <v>5</v>
      </c>
      <c r="G11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INFO]]))),G1195)</f>
        <v>289</v>
      </c>
    </row>
    <row r="1197" spans="1:7" x14ac:dyDescent="0.25">
      <c r="A1197" s="4" t="s">
        <v>1347</v>
      </c>
      <c r="B1197" s="5">
        <v>2050824071</v>
      </c>
      <c r="C1197" s="4" t="s">
        <v>7193</v>
      </c>
      <c r="D1197" s="4" t="s">
        <v>52</v>
      </c>
      <c r="E1197" s="6" t="s">
        <v>367</v>
      </c>
      <c r="F1197" s="5">
        <f>decoded[[#This Row],[FRT_DEC]]-B1196</f>
        <v>13</v>
      </c>
      <c r="G11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INFO]]))),G1196)</f>
        <v>289</v>
      </c>
    </row>
    <row r="1198" spans="1:7" x14ac:dyDescent="0.25">
      <c r="A1198" s="4" t="s">
        <v>1348</v>
      </c>
      <c r="B1198" s="5">
        <v>2050824074</v>
      </c>
      <c r="C1198" s="4" t="s">
        <v>7194</v>
      </c>
      <c r="D1198" s="4" t="s">
        <v>369</v>
      </c>
      <c r="E1198" s="6" t="s">
        <v>7195</v>
      </c>
      <c r="F1198" s="5">
        <f>decoded[[#This Row],[FRT_DEC]]-B1197</f>
        <v>3</v>
      </c>
      <c r="G11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INFO]]))),G1197)</f>
        <v>289</v>
      </c>
    </row>
    <row r="1199" spans="1:7" x14ac:dyDescent="0.25">
      <c r="A1199" s="4" t="s">
        <v>1349</v>
      </c>
      <c r="B1199" s="5">
        <v>2050824078</v>
      </c>
      <c r="C1199" s="4" t="s">
        <v>7196</v>
      </c>
      <c r="D1199" s="4" t="s">
        <v>8</v>
      </c>
      <c r="E1199" s="6" t="s">
        <v>4671</v>
      </c>
      <c r="F1199" s="5">
        <f>decoded[[#This Row],[FRT_DEC]]-B1198</f>
        <v>4</v>
      </c>
      <c r="G11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INFO]]))),G1198)</f>
        <v>289</v>
      </c>
    </row>
    <row r="1200" spans="1:7" x14ac:dyDescent="0.25">
      <c r="A1200" s="4" t="s">
        <v>1350</v>
      </c>
      <c r="B1200" s="5">
        <v>2050824084</v>
      </c>
      <c r="C1200" s="4" t="s">
        <v>7197</v>
      </c>
      <c r="D1200" s="4" t="s">
        <v>11</v>
      </c>
      <c r="E1200" s="6" t="s">
        <v>4678</v>
      </c>
      <c r="F1200" s="5">
        <f>decoded[[#This Row],[FRT_DEC]]-B1199</f>
        <v>6</v>
      </c>
      <c r="G12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INFO]]))),G1199)</f>
        <v>289</v>
      </c>
    </row>
    <row r="1201" spans="1:7" x14ac:dyDescent="0.25">
      <c r="A1201" s="4" t="s">
        <v>1351</v>
      </c>
      <c r="B1201" s="5">
        <v>2050824115</v>
      </c>
      <c r="C1201" s="4" t="s">
        <v>7198</v>
      </c>
      <c r="D1201" s="4" t="s">
        <v>52</v>
      </c>
      <c r="E1201" s="6" t="s">
        <v>4648</v>
      </c>
      <c r="F1201" s="5">
        <f>decoded[[#This Row],[FRT_DEC]]-B1200</f>
        <v>31</v>
      </c>
      <c r="G12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INFO]]))),G1200)</f>
        <v>289</v>
      </c>
    </row>
    <row r="1202" spans="1:7" x14ac:dyDescent="0.25">
      <c r="A1202" s="4" t="s">
        <v>1352</v>
      </c>
      <c r="B1202" s="5">
        <v>2050824118</v>
      </c>
      <c r="C1202" s="4" t="s">
        <v>7199</v>
      </c>
      <c r="D1202" s="4" t="s">
        <v>4649</v>
      </c>
      <c r="E1202" s="6" t="s">
        <v>7136</v>
      </c>
      <c r="F1202" s="5">
        <f>decoded[[#This Row],[FRT_DEC]]-B1201</f>
        <v>3</v>
      </c>
      <c r="G12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INFO]]))),G1201)</f>
        <v>289</v>
      </c>
    </row>
    <row r="1203" spans="1:7" x14ac:dyDescent="0.25">
      <c r="A1203" s="4" t="s">
        <v>1353</v>
      </c>
      <c r="B1203" s="5">
        <v>2050824144</v>
      </c>
      <c r="C1203" s="4" t="s">
        <v>7200</v>
      </c>
      <c r="D1203" s="4" t="s">
        <v>12</v>
      </c>
      <c r="E1203" s="6" t="s">
        <v>4</v>
      </c>
      <c r="F1203" s="5">
        <f>decoded[[#This Row],[FRT_DEC]]-B1202</f>
        <v>26</v>
      </c>
      <c r="G12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INFO]]))),G1202)</f>
        <v>289</v>
      </c>
    </row>
    <row r="1204" spans="1:7" x14ac:dyDescent="0.25">
      <c r="A1204" s="4" t="s">
        <v>1354</v>
      </c>
      <c r="B1204" s="5">
        <v>2050824152</v>
      </c>
      <c r="C1204" s="4" t="s">
        <v>7201</v>
      </c>
      <c r="D1204" s="4" t="s">
        <v>8</v>
      </c>
      <c r="E1204" s="6" t="s">
        <v>5960</v>
      </c>
      <c r="F1204" s="5">
        <f>decoded[[#This Row],[FRT_DEC]]-B1203</f>
        <v>8</v>
      </c>
      <c r="G12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INFO]]))),G1203)</f>
        <v>289</v>
      </c>
    </row>
    <row r="1205" spans="1:7" x14ac:dyDescent="0.25">
      <c r="A1205" s="4" t="s">
        <v>1355</v>
      </c>
      <c r="B1205" s="5">
        <v>2050824402</v>
      </c>
      <c r="C1205" s="4" t="s">
        <v>7202</v>
      </c>
      <c r="D1205" s="4" t="s">
        <v>12</v>
      </c>
      <c r="E1205" s="6" t="s">
        <v>4</v>
      </c>
      <c r="F1205" s="5">
        <f>decoded[[#This Row],[FRT_DEC]]-B1204</f>
        <v>250</v>
      </c>
      <c r="G12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INFO]]))),G1204)</f>
        <v>289</v>
      </c>
    </row>
    <row r="1206" spans="1:7" x14ac:dyDescent="0.25">
      <c r="A1206" s="4" t="s">
        <v>1356</v>
      </c>
      <c r="B1206" s="5">
        <v>2050824407</v>
      </c>
      <c r="C1206" s="4" t="s">
        <v>7203</v>
      </c>
      <c r="D1206" s="4" t="s">
        <v>8</v>
      </c>
      <c r="E1206" s="6" t="s">
        <v>5963</v>
      </c>
      <c r="F1206" s="5">
        <f>decoded[[#This Row],[FRT_DEC]]-B1205</f>
        <v>5</v>
      </c>
      <c r="G12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INFO]]))),G1205)</f>
        <v>289</v>
      </c>
    </row>
    <row r="1207" spans="1:7" x14ac:dyDescent="0.25">
      <c r="A1207" s="4" t="s">
        <v>1357</v>
      </c>
      <c r="B1207" s="5">
        <v>2050826882</v>
      </c>
      <c r="C1207" s="4" t="s">
        <v>7204</v>
      </c>
      <c r="D1207" s="4" t="s">
        <v>4651</v>
      </c>
      <c r="E1207" s="6" t="s">
        <v>4714</v>
      </c>
      <c r="F1207" s="5">
        <f>decoded[[#This Row],[FRT_DEC]]-B1206</f>
        <v>2475</v>
      </c>
      <c r="G12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INFO]]))),G1206)</f>
        <v>289</v>
      </c>
    </row>
    <row r="1208" spans="1:7" x14ac:dyDescent="0.25">
      <c r="A1208" s="4" t="s">
        <v>1358</v>
      </c>
      <c r="B1208" s="5">
        <v>2050826889</v>
      </c>
      <c r="C1208" s="4" t="s">
        <v>7205</v>
      </c>
      <c r="D1208" s="4" t="s">
        <v>8</v>
      </c>
      <c r="E1208" s="6" t="s">
        <v>6043</v>
      </c>
      <c r="F1208" s="5">
        <f>decoded[[#This Row],[FRT_DEC]]-B1207</f>
        <v>7</v>
      </c>
      <c r="G12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INFO]]))),G1207)</f>
        <v>289</v>
      </c>
    </row>
    <row r="1209" spans="1:7" x14ac:dyDescent="0.25">
      <c r="A1209" s="4" t="s">
        <v>1359</v>
      </c>
      <c r="B1209" s="5">
        <v>2050826921</v>
      </c>
      <c r="C1209" s="4" t="s">
        <v>7206</v>
      </c>
      <c r="D1209" s="4" t="s">
        <v>12</v>
      </c>
      <c r="E1209" s="6" t="s">
        <v>4</v>
      </c>
      <c r="F1209" s="5">
        <f>decoded[[#This Row],[FRT_DEC]]-B1208</f>
        <v>32</v>
      </c>
      <c r="G12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INFO]]))),G1208)</f>
        <v>289</v>
      </c>
    </row>
    <row r="1210" spans="1:7" x14ac:dyDescent="0.25">
      <c r="A1210" s="4" t="s">
        <v>1360</v>
      </c>
      <c r="B1210" s="5">
        <v>2050826928</v>
      </c>
      <c r="C1210" s="4" t="s">
        <v>7207</v>
      </c>
      <c r="D1210" s="4" t="s">
        <v>8</v>
      </c>
      <c r="E1210" s="6" t="s">
        <v>5960</v>
      </c>
      <c r="F1210" s="5">
        <f>decoded[[#This Row],[FRT_DEC]]-B1209</f>
        <v>7</v>
      </c>
      <c r="G12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INFO]]))),G1209)</f>
        <v>289</v>
      </c>
    </row>
    <row r="1211" spans="1:7" x14ac:dyDescent="0.25">
      <c r="A1211" s="4" t="s">
        <v>1361</v>
      </c>
      <c r="B1211" s="5">
        <v>2050827014</v>
      </c>
      <c r="C1211" s="4" t="s">
        <v>7208</v>
      </c>
      <c r="D1211" s="4" t="s">
        <v>12</v>
      </c>
      <c r="E1211" s="6" t="s">
        <v>4</v>
      </c>
      <c r="F1211" s="5">
        <f>decoded[[#This Row],[FRT_DEC]]-B1210</f>
        <v>86</v>
      </c>
      <c r="G12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INFO]]))),G1210)</f>
        <v>289</v>
      </c>
    </row>
    <row r="1212" spans="1:7" x14ac:dyDescent="0.25">
      <c r="A1212" s="4" t="s">
        <v>1362</v>
      </c>
      <c r="B1212" s="5">
        <v>2050827020</v>
      </c>
      <c r="C1212" s="4" t="s">
        <v>7209</v>
      </c>
      <c r="D1212" s="4" t="s">
        <v>8</v>
      </c>
      <c r="E1212" s="6" t="s">
        <v>5856</v>
      </c>
      <c r="F1212" s="5">
        <f>decoded[[#This Row],[FRT_DEC]]-B1211</f>
        <v>6</v>
      </c>
      <c r="G12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INFO]]))),G1211)</f>
        <v>289</v>
      </c>
    </row>
    <row r="1213" spans="1:7" x14ac:dyDescent="0.25">
      <c r="A1213" s="4" t="s">
        <v>1363</v>
      </c>
      <c r="B1213" s="5">
        <v>2050827131</v>
      </c>
      <c r="C1213" s="4" t="s">
        <v>7210</v>
      </c>
      <c r="D1213" s="4" t="s">
        <v>12</v>
      </c>
      <c r="E1213" s="6" t="s">
        <v>4</v>
      </c>
      <c r="F1213" s="5">
        <f>decoded[[#This Row],[FRT_DEC]]-B1212</f>
        <v>111</v>
      </c>
      <c r="G12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INFO]]))),G1212)</f>
        <v>289</v>
      </c>
    </row>
    <row r="1214" spans="1:7" x14ac:dyDescent="0.25">
      <c r="A1214" s="4" t="s">
        <v>1364</v>
      </c>
      <c r="B1214" s="5">
        <v>2050827137</v>
      </c>
      <c r="C1214" s="4" t="s">
        <v>7211</v>
      </c>
      <c r="D1214" s="4" t="s">
        <v>8</v>
      </c>
      <c r="E1214" s="6" t="s">
        <v>6097</v>
      </c>
      <c r="F1214" s="5">
        <f>decoded[[#This Row],[FRT_DEC]]-B1213</f>
        <v>6</v>
      </c>
      <c r="G12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INFO]]))),G1213)</f>
        <v>289</v>
      </c>
    </row>
    <row r="1215" spans="1:7" x14ac:dyDescent="0.25">
      <c r="A1215" s="4" t="s">
        <v>1365</v>
      </c>
      <c r="B1215" s="5">
        <v>2050857049</v>
      </c>
      <c r="C1215" s="4" t="s">
        <v>7212</v>
      </c>
      <c r="D1215" s="4" t="s">
        <v>1144</v>
      </c>
      <c r="E1215" s="6" t="s">
        <v>5831</v>
      </c>
      <c r="F1215" s="5">
        <f>decoded[[#This Row],[FRT_DEC]]-B1214</f>
        <v>29912</v>
      </c>
      <c r="G12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INFO]]))),G1214)</f>
        <v>289</v>
      </c>
    </row>
    <row r="1216" spans="1:7" x14ac:dyDescent="0.25">
      <c r="A1216" s="4" t="s">
        <v>1366</v>
      </c>
      <c r="B1216" s="5">
        <v>2050857054</v>
      </c>
      <c r="C1216" s="4" t="s">
        <v>7213</v>
      </c>
      <c r="D1216" s="4" t="s">
        <v>98</v>
      </c>
      <c r="E1216" s="6" t="s">
        <v>5833</v>
      </c>
      <c r="F1216" s="5">
        <f>decoded[[#This Row],[FRT_DEC]]-B1215</f>
        <v>5</v>
      </c>
      <c r="G12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INFO]]))),G1215)</f>
        <v>289</v>
      </c>
    </row>
    <row r="1217" spans="1:7" x14ac:dyDescent="0.25">
      <c r="A1217" s="4" t="s">
        <v>1367</v>
      </c>
      <c r="B1217" s="5">
        <v>2050857200</v>
      </c>
      <c r="C1217" s="4" t="s">
        <v>7214</v>
      </c>
      <c r="D1217" s="4" t="s">
        <v>110</v>
      </c>
      <c r="E1217" s="6" t="s">
        <v>234</v>
      </c>
      <c r="F1217" s="5">
        <f>decoded[[#This Row],[FRT_DEC]]-B1216</f>
        <v>146</v>
      </c>
      <c r="G12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INFO]]))),G1216)</f>
        <v>289</v>
      </c>
    </row>
    <row r="1218" spans="1:7" x14ac:dyDescent="0.25">
      <c r="A1218" s="4" t="s">
        <v>1368</v>
      </c>
      <c r="B1218" s="5">
        <v>2050857215</v>
      </c>
      <c r="C1218" s="4" t="s">
        <v>7215</v>
      </c>
      <c r="D1218" s="4" t="s">
        <v>1144</v>
      </c>
      <c r="E1218" s="6" t="s">
        <v>5836</v>
      </c>
      <c r="F1218" s="5">
        <f>decoded[[#This Row],[FRT_DEC]]-B1217</f>
        <v>15</v>
      </c>
      <c r="G12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INFO]]))),G1217)</f>
        <v>289</v>
      </c>
    </row>
    <row r="1219" spans="1:7" x14ac:dyDescent="0.25">
      <c r="A1219" s="4" t="s">
        <v>1369</v>
      </c>
      <c r="B1219" s="5">
        <v>2050857221</v>
      </c>
      <c r="C1219" s="4" t="s">
        <v>7216</v>
      </c>
      <c r="D1219" s="4" t="s">
        <v>98</v>
      </c>
      <c r="E1219" s="6" t="s">
        <v>5838</v>
      </c>
      <c r="F1219" s="5">
        <f>decoded[[#This Row],[FRT_DEC]]-B1218</f>
        <v>6</v>
      </c>
      <c r="G12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INFO]]))),G1218)</f>
        <v>289</v>
      </c>
    </row>
    <row r="1220" spans="1:7" x14ac:dyDescent="0.25">
      <c r="A1220" s="4" t="s">
        <v>1370</v>
      </c>
      <c r="B1220" s="5">
        <v>2050857292</v>
      </c>
      <c r="C1220" s="4" t="s">
        <v>7217</v>
      </c>
      <c r="D1220" s="4" t="s">
        <v>111</v>
      </c>
      <c r="E1220" s="6" t="s">
        <v>237</v>
      </c>
      <c r="F1220" s="5">
        <f>decoded[[#This Row],[FRT_DEC]]-B1219</f>
        <v>71</v>
      </c>
      <c r="G12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INFO]]))),G1219)</f>
        <v>289</v>
      </c>
    </row>
    <row r="1221" spans="1:7" x14ac:dyDescent="0.25">
      <c r="A1221" s="4" t="s">
        <v>1371</v>
      </c>
      <c r="B1221" s="5">
        <v>2050857306</v>
      </c>
      <c r="C1221" s="4" t="s">
        <v>7218</v>
      </c>
      <c r="D1221" s="4" t="s">
        <v>1144</v>
      </c>
      <c r="E1221" s="6" t="s">
        <v>5841</v>
      </c>
      <c r="F1221" s="5">
        <f>decoded[[#This Row],[FRT_DEC]]-B1220</f>
        <v>14</v>
      </c>
      <c r="G12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INFO]]))),G1220)</f>
        <v>289</v>
      </c>
    </row>
    <row r="1222" spans="1:7" x14ac:dyDescent="0.25">
      <c r="A1222" s="4" t="s">
        <v>1372</v>
      </c>
      <c r="B1222" s="5">
        <v>2050857314</v>
      </c>
      <c r="C1222" s="4" t="s">
        <v>7219</v>
      </c>
      <c r="D1222" s="4" t="s">
        <v>98</v>
      </c>
      <c r="E1222" s="6" t="s">
        <v>5843</v>
      </c>
      <c r="F1222" s="5">
        <f>decoded[[#This Row],[FRT_DEC]]-B1221</f>
        <v>8</v>
      </c>
      <c r="G12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INFO]]))),G1221)</f>
        <v>289</v>
      </c>
    </row>
    <row r="1223" spans="1:7" x14ac:dyDescent="0.25">
      <c r="A1223" s="4" t="s">
        <v>1373</v>
      </c>
      <c r="B1223" s="5">
        <v>2050858603</v>
      </c>
      <c r="C1223" s="4" t="s">
        <v>7220</v>
      </c>
      <c r="D1223" s="4" t="s">
        <v>113</v>
      </c>
      <c r="E1223" s="6" t="s">
        <v>240</v>
      </c>
      <c r="F1223" s="5">
        <f>decoded[[#This Row],[FRT_DEC]]-B1222</f>
        <v>1289</v>
      </c>
      <c r="G12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INFO]]))),G1222)</f>
        <v>289</v>
      </c>
    </row>
    <row r="1224" spans="1:7" x14ac:dyDescent="0.25">
      <c r="A1224" s="4" t="s">
        <v>1374</v>
      </c>
      <c r="B1224" s="5">
        <v>2050858617</v>
      </c>
      <c r="C1224" s="4" t="s">
        <v>7221</v>
      </c>
      <c r="D1224" s="4" t="s">
        <v>242</v>
      </c>
      <c r="E1224" s="6" t="s">
        <v>243</v>
      </c>
      <c r="F1224" s="5">
        <f>decoded[[#This Row],[FRT_DEC]]-B1223</f>
        <v>14</v>
      </c>
      <c r="G12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INFO]]))),G1223)</f>
        <v>289</v>
      </c>
    </row>
    <row r="1225" spans="1:7" x14ac:dyDescent="0.25">
      <c r="A1225" s="4" t="s">
        <v>1375</v>
      </c>
      <c r="B1225" s="5">
        <v>2050858620</v>
      </c>
      <c r="C1225" s="4" t="s">
        <v>7222</v>
      </c>
      <c r="D1225" s="4" t="s">
        <v>245</v>
      </c>
      <c r="E1225" s="6" t="s">
        <v>5712</v>
      </c>
      <c r="F1225" s="5">
        <f>decoded[[#This Row],[FRT_DEC]]-B1224</f>
        <v>3</v>
      </c>
      <c r="G12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INFO]]))),G1224)</f>
        <v>289</v>
      </c>
    </row>
    <row r="1226" spans="1:7" x14ac:dyDescent="0.25">
      <c r="A1226" s="4" t="s">
        <v>1376</v>
      </c>
      <c r="B1226" s="5">
        <v>2050858624</v>
      </c>
      <c r="C1226" s="4" t="s">
        <v>7223</v>
      </c>
      <c r="D1226" s="4" t="s">
        <v>75</v>
      </c>
      <c r="E1226" s="6" t="s">
        <v>247</v>
      </c>
      <c r="F1226" s="5">
        <f>decoded[[#This Row],[FRT_DEC]]-B1225</f>
        <v>4</v>
      </c>
      <c r="G12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INFO]]))),G1225)</f>
        <v>289</v>
      </c>
    </row>
    <row r="1227" spans="1:7" x14ac:dyDescent="0.25">
      <c r="A1227" s="4" t="s">
        <v>1377</v>
      </c>
      <c r="B1227" s="5">
        <v>2050858627</v>
      </c>
      <c r="C1227" s="4" t="s">
        <v>7224</v>
      </c>
      <c r="D1227" s="4" t="s">
        <v>75</v>
      </c>
      <c r="E1227" s="6" t="s">
        <v>77</v>
      </c>
      <c r="F1227" s="5">
        <f>decoded[[#This Row],[FRT_DEC]]-B1226</f>
        <v>3</v>
      </c>
      <c r="G12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INFO]]))),G1226)</f>
        <v>289</v>
      </c>
    </row>
    <row r="1228" spans="1:7" x14ac:dyDescent="0.25">
      <c r="A1228" s="4" t="s">
        <v>1378</v>
      </c>
      <c r="B1228" s="5">
        <v>2050858641</v>
      </c>
      <c r="C1228" s="4" t="s">
        <v>7225</v>
      </c>
      <c r="D1228" s="4" t="s">
        <v>51</v>
      </c>
      <c r="E1228" s="6" t="s">
        <v>2640</v>
      </c>
      <c r="F1228" s="5">
        <f>decoded[[#This Row],[FRT_DEC]]-B1227</f>
        <v>14</v>
      </c>
      <c r="G12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INFO]]))),G1227)</f>
        <v>289</v>
      </c>
    </row>
    <row r="1229" spans="1:7" x14ac:dyDescent="0.25">
      <c r="A1229" s="4" t="s">
        <v>1379</v>
      </c>
      <c r="B1229" s="5">
        <v>2050858653</v>
      </c>
      <c r="C1229" s="4" t="s">
        <v>7226</v>
      </c>
      <c r="D1229" s="4" t="s">
        <v>51</v>
      </c>
      <c r="E1229" s="6" t="s">
        <v>7227</v>
      </c>
      <c r="F1229" s="5">
        <f>decoded[[#This Row],[FRT_DEC]]-B1228</f>
        <v>12</v>
      </c>
      <c r="G12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INFO]]))),G1228)</f>
        <v>289</v>
      </c>
    </row>
    <row r="1230" spans="1:7" x14ac:dyDescent="0.25">
      <c r="A1230" s="4" t="s">
        <v>1380</v>
      </c>
      <c r="B1230" s="5">
        <v>2050858657</v>
      </c>
      <c r="C1230" s="4" t="s">
        <v>7228</v>
      </c>
      <c r="D1230" s="4" t="s">
        <v>251</v>
      </c>
      <c r="E1230" s="6" t="s">
        <v>252</v>
      </c>
      <c r="F1230" s="5">
        <f>decoded[[#This Row],[FRT_DEC]]-B1229</f>
        <v>4</v>
      </c>
      <c r="G12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INFO]]))),G1229)</f>
        <v>289</v>
      </c>
    </row>
    <row r="1231" spans="1:7" x14ac:dyDescent="0.25">
      <c r="A1231" s="4" t="s">
        <v>1381</v>
      </c>
      <c r="B1231" s="5">
        <v>2050858662</v>
      </c>
      <c r="C1231" s="4" t="s">
        <v>7229</v>
      </c>
      <c r="D1231" s="4" t="s">
        <v>11</v>
      </c>
      <c r="E1231" s="6" t="s">
        <v>4695</v>
      </c>
      <c r="F1231" s="5">
        <f>decoded[[#This Row],[FRT_DEC]]-B1230</f>
        <v>5</v>
      </c>
      <c r="G12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INFO]]))),G1230)</f>
        <v>289</v>
      </c>
    </row>
    <row r="1232" spans="1:7" x14ac:dyDescent="0.25">
      <c r="A1232" s="4" t="s">
        <v>1382</v>
      </c>
      <c r="B1232" s="5">
        <v>2050858695</v>
      </c>
      <c r="C1232" s="4" t="s">
        <v>7230</v>
      </c>
      <c r="D1232" s="4" t="s">
        <v>9</v>
      </c>
      <c r="E1232" s="6" t="s">
        <v>4664</v>
      </c>
      <c r="F1232" s="5">
        <f>decoded[[#This Row],[FRT_DEC]]-B1231</f>
        <v>33</v>
      </c>
      <c r="G12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INFO]]))),G1231)</f>
        <v>289</v>
      </c>
    </row>
    <row r="1233" spans="1:7" x14ac:dyDescent="0.25">
      <c r="A1233" s="4" t="s">
        <v>1383</v>
      </c>
      <c r="B1233" s="5">
        <v>2050858701</v>
      </c>
      <c r="C1233" s="4" t="s">
        <v>7231</v>
      </c>
      <c r="D1233" s="4" t="s">
        <v>11</v>
      </c>
      <c r="E1233" s="6" t="s">
        <v>7232</v>
      </c>
      <c r="F1233" s="5">
        <f>decoded[[#This Row],[FRT_DEC]]-B1232</f>
        <v>6</v>
      </c>
      <c r="G12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INFO]]))),G1232)</f>
        <v>289</v>
      </c>
    </row>
    <row r="1234" spans="1:7" x14ac:dyDescent="0.25">
      <c r="A1234" s="4" t="s">
        <v>1384</v>
      </c>
      <c r="B1234" s="5">
        <v>2050858711</v>
      </c>
      <c r="C1234" s="4" t="s">
        <v>7233</v>
      </c>
      <c r="D1234" s="4" t="s">
        <v>52</v>
      </c>
      <c r="E1234" s="6" t="s">
        <v>53</v>
      </c>
      <c r="F1234" s="5">
        <f>decoded[[#This Row],[FRT_DEC]]-B1233</f>
        <v>10</v>
      </c>
      <c r="G12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INFO]]))),G1233)</f>
        <v>289</v>
      </c>
    </row>
    <row r="1235" spans="1:7" x14ac:dyDescent="0.25">
      <c r="A1235" s="4" t="s">
        <v>1385</v>
      </c>
      <c r="B1235" s="5">
        <v>2050858715</v>
      </c>
      <c r="C1235" s="4" t="s">
        <v>7234</v>
      </c>
      <c r="D1235" s="4" t="s">
        <v>54</v>
      </c>
      <c r="E1235" s="6" t="s">
        <v>7235</v>
      </c>
      <c r="F1235" s="5">
        <f>decoded[[#This Row],[FRT_DEC]]-B1234</f>
        <v>4</v>
      </c>
      <c r="G12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INFO]]))),G1234)</f>
        <v>289</v>
      </c>
    </row>
    <row r="1236" spans="1:7" x14ac:dyDescent="0.25">
      <c r="A1236" s="4" t="s">
        <v>1386</v>
      </c>
      <c r="B1236" s="5">
        <v>2050858724</v>
      </c>
      <c r="C1236" s="4" t="s">
        <v>7236</v>
      </c>
      <c r="D1236" s="4" t="s">
        <v>1144</v>
      </c>
      <c r="E1236" s="6" t="s">
        <v>5846</v>
      </c>
      <c r="F1236" s="5">
        <f>decoded[[#This Row],[FRT_DEC]]-B1235</f>
        <v>9</v>
      </c>
      <c r="G12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INFO]]))),G1235)</f>
        <v>289</v>
      </c>
    </row>
    <row r="1237" spans="1:7" x14ac:dyDescent="0.25">
      <c r="A1237" s="4" t="s">
        <v>1387</v>
      </c>
      <c r="B1237" s="5">
        <v>2050858730</v>
      </c>
      <c r="C1237" s="4" t="s">
        <v>7237</v>
      </c>
      <c r="D1237" s="4" t="s">
        <v>98</v>
      </c>
      <c r="E1237" s="6" t="s">
        <v>5940</v>
      </c>
      <c r="F1237" s="5">
        <f>decoded[[#This Row],[FRT_DEC]]-B1236</f>
        <v>6</v>
      </c>
      <c r="G12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INFO]]))),G1236)</f>
        <v>289</v>
      </c>
    </row>
    <row r="1238" spans="1:7" ht="30" x14ac:dyDescent="0.25">
      <c r="A1238" s="4" t="s">
        <v>1388</v>
      </c>
      <c r="B1238" s="5">
        <v>2050858747</v>
      </c>
      <c r="C1238" s="4" t="s">
        <v>7238</v>
      </c>
      <c r="D1238" s="4" t="s">
        <v>10</v>
      </c>
      <c r="E1238" s="6" t="s">
        <v>7239</v>
      </c>
      <c r="F1238" s="5">
        <f>decoded[[#This Row],[FRT_DEC]]-B1237</f>
        <v>17</v>
      </c>
      <c r="G12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INFO]]))),G1237)</f>
        <v>289</v>
      </c>
    </row>
    <row r="1239" spans="1:7" ht="30" x14ac:dyDescent="0.25">
      <c r="A1239" s="4" t="s">
        <v>1389</v>
      </c>
      <c r="B1239" s="5">
        <v>2050858772</v>
      </c>
      <c r="C1239" s="4" t="s">
        <v>7240</v>
      </c>
      <c r="D1239" s="4" t="s">
        <v>10</v>
      </c>
      <c r="E1239" s="6" t="s">
        <v>7239</v>
      </c>
      <c r="F1239" s="5">
        <f>decoded[[#This Row],[FRT_DEC]]-B1238</f>
        <v>25</v>
      </c>
      <c r="G12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INFO]]))),G1238)</f>
        <v>289</v>
      </c>
    </row>
    <row r="1240" spans="1:7" x14ac:dyDescent="0.25">
      <c r="A1240" s="4" t="s">
        <v>1390</v>
      </c>
      <c r="B1240" s="5">
        <v>2050858775</v>
      </c>
      <c r="C1240" s="4" t="s">
        <v>7241</v>
      </c>
      <c r="D1240" s="4" t="s">
        <v>10</v>
      </c>
      <c r="E1240" s="6" t="s">
        <v>7242</v>
      </c>
      <c r="F1240" s="5">
        <f>decoded[[#This Row],[FRT_DEC]]-B1239</f>
        <v>3</v>
      </c>
      <c r="G12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INFO]]))),G1239)</f>
        <v>289</v>
      </c>
    </row>
    <row r="1241" spans="1:7" x14ac:dyDescent="0.25">
      <c r="A1241" s="4" t="s">
        <v>1391</v>
      </c>
      <c r="B1241" s="5">
        <v>2050858781</v>
      </c>
      <c r="C1241" s="4" t="s">
        <v>7243</v>
      </c>
      <c r="D1241" s="4" t="s">
        <v>1144</v>
      </c>
      <c r="E1241" s="6" t="s">
        <v>5865</v>
      </c>
      <c r="F1241" s="5">
        <f>decoded[[#This Row],[FRT_DEC]]-B1240</f>
        <v>6</v>
      </c>
      <c r="G12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INFO]]))),G1240)</f>
        <v>289</v>
      </c>
    </row>
    <row r="1242" spans="1:7" x14ac:dyDescent="0.25">
      <c r="A1242" s="4" t="s">
        <v>1392</v>
      </c>
      <c r="B1242" s="5">
        <v>2050858785</v>
      </c>
      <c r="C1242" s="4" t="s">
        <v>7244</v>
      </c>
      <c r="D1242" s="4" t="s">
        <v>1144</v>
      </c>
      <c r="E1242" s="6" t="s">
        <v>5865</v>
      </c>
      <c r="F1242" s="5">
        <f>decoded[[#This Row],[FRT_DEC]]-B1241</f>
        <v>4</v>
      </c>
      <c r="G12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INFO]]))),G1241)</f>
        <v>289</v>
      </c>
    </row>
    <row r="1243" spans="1:7" x14ac:dyDescent="0.25">
      <c r="A1243" s="4" t="s">
        <v>1393</v>
      </c>
      <c r="B1243" s="5">
        <v>2050858793</v>
      </c>
      <c r="C1243" s="4" t="s">
        <v>7245</v>
      </c>
      <c r="D1243" s="4" t="s">
        <v>98</v>
      </c>
      <c r="E1243" s="6" t="s">
        <v>5949</v>
      </c>
      <c r="F1243" s="5">
        <f>decoded[[#This Row],[FRT_DEC]]-B1242</f>
        <v>8</v>
      </c>
      <c r="G12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INFO]]))),G1242)</f>
        <v>289</v>
      </c>
    </row>
    <row r="1244" spans="1:7" x14ac:dyDescent="0.25">
      <c r="A1244" s="4" t="s">
        <v>1394</v>
      </c>
      <c r="B1244" s="5">
        <v>2050858797</v>
      </c>
      <c r="C1244" s="4" t="s">
        <v>7246</v>
      </c>
      <c r="D1244" s="4" t="s">
        <v>16</v>
      </c>
      <c r="E1244" s="6" t="s">
        <v>7247</v>
      </c>
      <c r="F1244" s="5">
        <f>decoded[[#This Row],[FRT_DEC]]-B1243</f>
        <v>4</v>
      </c>
      <c r="G12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INFO]]))),G1243)</f>
        <v>290</v>
      </c>
    </row>
    <row r="1245" spans="1:7" x14ac:dyDescent="0.25">
      <c r="A1245" s="4" t="s">
        <v>1395</v>
      </c>
      <c r="B1245" s="5">
        <v>2050858802</v>
      </c>
      <c r="C1245" s="4" t="s">
        <v>7248</v>
      </c>
      <c r="D1245" s="4" t="s">
        <v>98</v>
      </c>
      <c r="E1245" s="6" t="s">
        <v>5953</v>
      </c>
      <c r="F1245" s="5">
        <f>decoded[[#This Row],[FRT_DEC]]-B1244</f>
        <v>5</v>
      </c>
      <c r="G12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INFO]]))),G1244)</f>
        <v>290</v>
      </c>
    </row>
    <row r="1246" spans="1:7" x14ac:dyDescent="0.25">
      <c r="A1246" s="4" t="s">
        <v>1396</v>
      </c>
      <c r="B1246" s="5">
        <v>2050858812</v>
      </c>
      <c r="C1246" s="4" t="s">
        <v>7249</v>
      </c>
      <c r="D1246" s="4" t="s">
        <v>11</v>
      </c>
      <c r="E1246" s="6" t="s">
        <v>4665</v>
      </c>
      <c r="F1246" s="5">
        <f>decoded[[#This Row],[FRT_DEC]]-B1245</f>
        <v>10</v>
      </c>
      <c r="G12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INFO]]))),G1245)</f>
        <v>290</v>
      </c>
    </row>
    <row r="1247" spans="1:7" x14ac:dyDescent="0.25">
      <c r="A1247" s="4" t="s">
        <v>1397</v>
      </c>
      <c r="B1247" s="5">
        <v>2050858821</v>
      </c>
      <c r="C1247" s="4" t="s">
        <v>7250</v>
      </c>
      <c r="D1247" s="4" t="s">
        <v>52</v>
      </c>
      <c r="E1247" s="6" t="s">
        <v>4648</v>
      </c>
      <c r="F1247" s="5">
        <f>decoded[[#This Row],[FRT_DEC]]-B1246</f>
        <v>9</v>
      </c>
      <c r="G12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INFO]]))),G1246)</f>
        <v>290</v>
      </c>
    </row>
    <row r="1248" spans="1:7" x14ac:dyDescent="0.25">
      <c r="A1248" s="4" t="s">
        <v>1398</v>
      </c>
      <c r="B1248" s="5">
        <v>2050858824</v>
      </c>
      <c r="C1248" s="4" t="s">
        <v>7251</v>
      </c>
      <c r="D1248" s="4" t="s">
        <v>4649</v>
      </c>
      <c r="E1248" s="6" t="s">
        <v>7252</v>
      </c>
      <c r="F1248" s="5">
        <f>decoded[[#This Row],[FRT_DEC]]-B1247</f>
        <v>3</v>
      </c>
      <c r="G12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INFO]]))),G1247)</f>
        <v>290</v>
      </c>
    </row>
    <row r="1249" spans="1:7" x14ac:dyDescent="0.25">
      <c r="A1249" s="4" t="s">
        <v>1399</v>
      </c>
      <c r="B1249" s="5">
        <v>2050858873</v>
      </c>
      <c r="C1249" s="4" t="s">
        <v>7253</v>
      </c>
      <c r="D1249" s="4" t="s">
        <v>12</v>
      </c>
      <c r="E1249" s="6" t="s">
        <v>4</v>
      </c>
      <c r="F1249" s="5">
        <f>decoded[[#This Row],[FRT_DEC]]-B1248</f>
        <v>49</v>
      </c>
      <c r="G12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INFO]]))),G1248)</f>
        <v>290</v>
      </c>
    </row>
    <row r="1250" spans="1:7" x14ac:dyDescent="0.25">
      <c r="A1250" s="4" t="s">
        <v>1400</v>
      </c>
      <c r="B1250" s="5">
        <v>2050858880</v>
      </c>
      <c r="C1250" s="4" t="s">
        <v>7254</v>
      </c>
      <c r="D1250" s="4" t="s">
        <v>8</v>
      </c>
      <c r="E1250" s="6" t="s">
        <v>5963</v>
      </c>
      <c r="F1250" s="5">
        <f>decoded[[#This Row],[FRT_DEC]]-B1249</f>
        <v>7</v>
      </c>
      <c r="G12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INFO]]))),G1249)</f>
        <v>290</v>
      </c>
    </row>
    <row r="1251" spans="1:7" x14ac:dyDescent="0.25">
      <c r="A1251" s="4" t="s">
        <v>1401</v>
      </c>
      <c r="B1251" s="5">
        <v>2050859119</v>
      </c>
      <c r="C1251" s="4" t="s">
        <v>7255</v>
      </c>
      <c r="D1251" s="4" t="s">
        <v>12</v>
      </c>
      <c r="E1251" s="6" t="s">
        <v>4</v>
      </c>
      <c r="F1251" s="5">
        <f>decoded[[#This Row],[FRT_DEC]]-B1250</f>
        <v>239</v>
      </c>
      <c r="G12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INFO]]))),G1250)</f>
        <v>290</v>
      </c>
    </row>
    <row r="1252" spans="1:7" x14ac:dyDescent="0.25">
      <c r="A1252" s="4" t="s">
        <v>1402</v>
      </c>
      <c r="B1252" s="5">
        <v>2050859125</v>
      </c>
      <c r="C1252" s="4" t="s">
        <v>7256</v>
      </c>
      <c r="D1252" s="4" t="s">
        <v>8</v>
      </c>
      <c r="E1252" s="6" t="s">
        <v>5960</v>
      </c>
      <c r="F1252" s="5">
        <f>decoded[[#This Row],[FRT_DEC]]-B1251</f>
        <v>6</v>
      </c>
      <c r="G12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INFO]]))),G1251)</f>
        <v>290</v>
      </c>
    </row>
    <row r="1253" spans="1:7" x14ac:dyDescent="0.25">
      <c r="A1253" s="4" t="s">
        <v>1403</v>
      </c>
      <c r="B1253" s="5">
        <v>2050859282</v>
      </c>
      <c r="C1253" s="4" t="s">
        <v>7257</v>
      </c>
      <c r="D1253" s="4" t="s">
        <v>13</v>
      </c>
      <c r="E1253" s="6" t="s">
        <v>5</v>
      </c>
      <c r="F1253" s="5">
        <f>decoded[[#This Row],[FRT_DEC]]-B1252</f>
        <v>157</v>
      </c>
      <c r="G12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INFO]]))),G1252)</f>
        <v>290</v>
      </c>
    </row>
    <row r="1254" spans="1:7" x14ac:dyDescent="0.25">
      <c r="A1254" s="4" t="s">
        <v>1404</v>
      </c>
      <c r="B1254" s="5">
        <v>2050859286</v>
      </c>
      <c r="C1254" s="4" t="s">
        <v>7258</v>
      </c>
      <c r="D1254" s="4" t="s">
        <v>11</v>
      </c>
      <c r="E1254" s="6" t="s">
        <v>4715</v>
      </c>
      <c r="F1254" s="5">
        <f>decoded[[#This Row],[FRT_DEC]]-B1253</f>
        <v>4</v>
      </c>
      <c r="G12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INFO]]))),G1253)</f>
        <v>290</v>
      </c>
    </row>
    <row r="1255" spans="1:7" x14ac:dyDescent="0.25">
      <c r="A1255" s="4" t="s">
        <v>1405</v>
      </c>
      <c r="B1255" s="5">
        <v>2050859305</v>
      </c>
      <c r="C1255" s="4" t="s">
        <v>7259</v>
      </c>
      <c r="D1255" s="4" t="s">
        <v>55</v>
      </c>
      <c r="E1255" s="6" t="s">
        <v>56</v>
      </c>
      <c r="F1255" s="5">
        <f>decoded[[#This Row],[FRT_DEC]]-B1254</f>
        <v>19</v>
      </c>
      <c r="G12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INFO]]))),G1254)</f>
        <v>290</v>
      </c>
    </row>
    <row r="1256" spans="1:7" x14ac:dyDescent="0.25">
      <c r="A1256" s="4" t="s">
        <v>1406</v>
      </c>
      <c r="B1256" s="5">
        <v>2050859332</v>
      </c>
      <c r="C1256" s="4" t="s">
        <v>7260</v>
      </c>
      <c r="D1256" s="4" t="s">
        <v>275</v>
      </c>
      <c r="E1256" s="6" t="s">
        <v>7261</v>
      </c>
      <c r="F1256" s="5">
        <f>decoded[[#This Row],[FRT_DEC]]-B1255</f>
        <v>27</v>
      </c>
      <c r="G12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INFO]]))),G1255)</f>
        <v>290</v>
      </c>
    </row>
    <row r="1257" spans="1:7" x14ac:dyDescent="0.25">
      <c r="A1257" s="4" t="s">
        <v>1407</v>
      </c>
      <c r="B1257" s="5">
        <v>2050859339</v>
      </c>
      <c r="C1257" s="4" t="s">
        <v>7262</v>
      </c>
      <c r="D1257" s="4" t="s">
        <v>277</v>
      </c>
      <c r="E1257" s="6" t="s">
        <v>7263</v>
      </c>
      <c r="F1257" s="5">
        <f>decoded[[#This Row],[FRT_DEC]]-B1256</f>
        <v>7</v>
      </c>
      <c r="G12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INFO]]))),G1256)</f>
        <v>290</v>
      </c>
    </row>
    <row r="1258" spans="1:7" x14ac:dyDescent="0.25">
      <c r="A1258" s="4" t="s">
        <v>1408</v>
      </c>
      <c r="B1258" s="5">
        <v>2050859343</v>
      </c>
      <c r="C1258" s="4" t="s">
        <v>7264</v>
      </c>
      <c r="D1258" s="4" t="s">
        <v>271</v>
      </c>
      <c r="E1258" s="6" t="s">
        <v>1093</v>
      </c>
      <c r="F1258" s="5">
        <f>decoded[[#This Row],[FRT_DEC]]-B1257</f>
        <v>4</v>
      </c>
      <c r="G12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INFO]]))),G1257)</f>
        <v>290</v>
      </c>
    </row>
    <row r="1259" spans="1:7" x14ac:dyDescent="0.25">
      <c r="A1259" s="4" t="s">
        <v>1409</v>
      </c>
      <c r="B1259" s="5">
        <v>2050859348</v>
      </c>
      <c r="C1259" s="4" t="s">
        <v>7265</v>
      </c>
      <c r="D1259" s="4" t="s">
        <v>273</v>
      </c>
      <c r="E1259" s="6" t="s">
        <v>2724</v>
      </c>
      <c r="F1259" s="5">
        <f>decoded[[#This Row],[FRT_DEC]]-B1258</f>
        <v>5</v>
      </c>
      <c r="G12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INFO]]))),G1258)</f>
        <v>290</v>
      </c>
    </row>
    <row r="1260" spans="1:7" x14ac:dyDescent="0.25">
      <c r="A1260" s="4" t="s">
        <v>1410</v>
      </c>
      <c r="B1260" s="5">
        <v>2050859359</v>
      </c>
      <c r="C1260" s="4" t="s">
        <v>7266</v>
      </c>
      <c r="D1260" s="4" t="s">
        <v>11</v>
      </c>
      <c r="E1260" s="6" t="s">
        <v>4667</v>
      </c>
      <c r="F1260" s="5">
        <f>decoded[[#This Row],[FRT_DEC]]-B1259</f>
        <v>11</v>
      </c>
      <c r="G12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INFO]]))),G1259)</f>
        <v>290</v>
      </c>
    </row>
    <row r="1261" spans="1:7" x14ac:dyDescent="0.25">
      <c r="A1261" s="4" t="s">
        <v>1411</v>
      </c>
      <c r="B1261" s="5">
        <v>2050859376</v>
      </c>
      <c r="C1261" s="4" t="s">
        <v>7267</v>
      </c>
      <c r="D1261" s="4" t="s">
        <v>12</v>
      </c>
      <c r="E1261" s="6" t="s">
        <v>4</v>
      </c>
      <c r="F1261" s="5">
        <f>decoded[[#This Row],[FRT_DEC]]-B1260</f>
        <v>17</v>
      </c>
      <c r="G12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INFO]]))),G1260)</f>
        <v>290</v>
      </c>
    </row>
    <row r="1262" spans="1:7" x14ac:dyDescent="0.25">
      <c r="A1262" s="4" t="s">
        <v>1412</v>
      </c>
      <c r="B1262" s="5">
        <v>2050859381</v>
      </c>
      <c r="C1262" s="4" t="s">
        <v>7268</v>
      </c>
      <c r="D1262" s="4" t="s">
        <v>14</v>
      </c>
      <c r="E1262" s="6" t="s">
        <v>6</v>
      </c>
      <c r="F1262" s="5">
        <f>decoded[[#This Row],[FRT_DEC]]-B1261</f>
        <v>5</v>
      </c>
      <c r="G12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INFO]]))),G1261)</f>
        <v>290</v>
      </c>
    </row>
    <row r="1263" spans="1:7" x14ac:dyDescent="0.25">
      <c r="A1263" s="4" t="s">
        <v>1413</v>
      </c>
      <c r="B1263" s="5">
        <v>2050859391</v>
      </c>
      <c r="C1263" s="4" t="s">
        <v>7269</v>
      </c>
      <c r="D1263" s="4" t="s">
        <v>14</v>
      </c>
      <c r="E1263" s="6" t="s">
        <v>72</v>
      </c>
      <c r="F1263" s="5">
        <f>decoded[[#This Row],[FRT_DEC]]-B1262</f>
        <v>10</v>
      </c>
      <c r="G12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INFO]]))),G1262)</f>
        <v>290</v>
      </c>
    </row>
    <row r="1264" spans="1:7" x14ac:dyDescent="0.25">
      <c r="A1264" s="4" t="s">
        <v>1414</v>
      </c>
      <c r="B1264" s="5">
        <v>2050859408</v>
      </c>
      <c r="C1264" s="4" t="s">
        <v>7270</v>
      </c>
      <c r="D1264" s="4" t="s">
        <v>52</v>
      </c>
      <c r="E1264" s="6" t="s">
        <v>57</v>
      </c>
      <c r="F1264" s="5">
        <f>decoded[[#This Row],[FRT_DEC]]-B1263</f>
        <v>17</v>
      </c>
      <c r="G12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INFO]]))),G1263)</f>
        <v>290</v>
      </c>
    </row>
    <row r="1265" spans="1:7" x14ac:dyDescent="0.25">
      <c r="A1265" s="4" t="s">
        <v>1415</v>
      </c>
      <c r="B1265" s="5">
        <v>2050859417</v>
      </c>
      <c r="C1265" s="4" t="s">
        <v>7271</v>
      </c>
      <c r="D1265" s="4" t="s">
        <v>1144</v>
      </c>
      <c r="E1265" s="6" t="s">
        <v>5979</v>
      </c>
      <c r="F1265" s="5">
        <f>decoded[[#This Row],[FRT_DEC]]-B1264</f>
        <v>9</v>
      </c>
      <c r="G12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INFO]]))),G1264)</f>
        <v>290</v>
      </c>
    </row>
    <row r="1266" spans="1:7" x14ac:dyDescent="0.25">
      <c r="A1266" s="4" t="s">
        <v>1416</v>
      </c>
      <c r="B1266" s="5">
        <v>2050859436</v>
      </c>
      <c r="C1266" s="4" t="s">
        <v>7272</v>
      </c>
      <c r="D1266" s="4" t="s">
        <v>98</v>
      </c>
      <c r="E1266" s="6" t="s">
        <v>5981</v>
      </c>
      <c r="F1266" s="5">
        <f>decoded[[#This Row],[FRT_DEC]]-B1265</f>
        <v>19</v>
      </c>
      <c r="G12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INFO]]))),G1265)</f>
        <v>290</v>
      </c>
    </row>
    <row r="1267" spans="1:7" x14ac:dyDescent="0.25">
      <c r="A1267" s="4" t="s">
        <v>1417</v>
      </c>
      <c r="B1267" s="5">
        <v>2050859457</v>
      </c>
      <c r="C1267" s="4" t="s">
        <v>7273</v>
      </c>
      <c r="D1267" s="4" t="s">
        <v>275</v>
      </c>
      <c r="E1267" s="6" t="s">
        <v>7274</v>
      </c>
      <c r="F1267" s="5">
        <f>decoded[[#This Row],[FRT_DEC]]-B1266</f>
        <v>21</v>
      </c>
      <c r="G12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INFO]]))),G1266)</f>
        <v>290</v>
      </c>
    </row>
    <row r="1268" spans="1:7" x14ac:dyDescent="0.25">
      <c r="A1268" s="4" t="s">
        <v>1418</v>
      </c>
      <c r="B1268" s="5">
        <v>2050860239</v>
      </c>
      <c r="C1268" s="4" t="s">
        <v>7275</v>
      </c>
      <c r="D1268" s="4" t="s">
        <v>280</v>
      </c>
      <c r="E1268" s="6" t="s">
        <v>281</v>
      </c>
      <c r="F1268" s="5">
        <f>decoded[[#This Row],[FRT_DEC]]-B1267</f>
        <v>782</v>
      </c>
      <c r="G12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INFO]]))),G1267)</f>
        <v>290</v>
      </c>
    </row>
    <row r="1269" spans="1:7" x14ac:dyDescent="0.25">
      <c r="A1269" s="4" t="s">
        <v>1419</v>
      </c>
      <c r="B1269" s="5">
        <v>2050860246</v>
      </c>
      <c r="C1269" s="4" t="s">
        <v>7276</v>
      </c>
      <c r="D1269" s="4" t="s">
        <v>74</v>
      </c>
      <c r="E1269" s="6" t="s">
        <v>4650</v>
      </c>
      <c r="F1269" s="5">
        <f>decoded[[#This Row],[FRT_DEC]]-B1268</f>
        <v>7</v>
      </c>
      <c r="G12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INFO]]))),G1268)</f>
        <v>290</v>
      </c>
    </row>
    <row r="1270" spans="1:7" x14ac:dyDescent="0.25">
      <c r="A1270" s="4" t="s">
        <v>1420</v>
      </c>
      <c r="B1270" s="5">
        <v>2050860252</v>
      </c>
      <c r="C1270" s="4" t="s">
        <v>7277</v>
      </c>
      <c r="D1270" s="4" t="s">
        <v>4651</v>
      </c>
      <c r="E1270" s="6" t="s">
        <v>4653</v>
      </c>
      <c r="F1270" s="5">
        <f>decoded[[#This Row],[FRT_DEC]]-B1269</f>
        <v>6</v>
      </c>
      <c r="G12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INFO]]))),G1269)</f>
        <v>290</v>
      </c>
    </row>
    <row r="1271" spans="1:7" x14ac:dyDescent="0.25">
      <c r="A1271" s="4" t="s">
        <v>1421</v>
      </c>
      <c r="B1271" s="5">
        <v>2050860258</v>
      </c>
      <c r="C1271" s="4" t="s">
        <v>7278</v>
      </c>
      <c r="D1271" s="4" t="s">
        <v>8</v>
      </c>
      <c r="E1271" s="6" t="s">
        <v>6043</v>
      </c>
      <c r="F1271" s="5">
        <f>decoded[[#This Row],[FRT_DEC]]-B1270</f>
        <v>6</v>
      </c>
      <c r="G12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INFO]]))),G1270)</f>
        <v>290</v>
      </c>
    </row>
    <row r="1272" spans="1:7" x14ac:dyDescent="0.25">
      <c r="A1272" s="4" t="s">
        <v>1422</v>
      </c>
      <c r="B1272" s="5">
        <v>2050860300</v>
      </c>
      <c r="C1272" s="4" t="s">
        <v>7279</v>
      </c>
      <c r="D1272" s="4" t="s">
        <v>12</v>
      </c>
      <c r="E1272" s="6" t="s">
        <v>4</v>
      </c>
      <c r="F1272" s="5">
        <f>decoded[[#This Row],[FRT_DEC]]-B1271</f>
        <v>42</v>
      </c>
      <c r="G12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INFO]]))),G1271)</f>
        <v>290</v>
      </c>
    </row>
    <row r="1273" spans="1:7" x14ac:dyDescent="0.25">
      <c r="A1273" s="4" t="s">
        <v>1423</v>
      </c>
      <c r="B1273" s="5">
        <v>2050860305</v>
      </c>
      <c r="C1273" s="4" t="s">
        <v>7280</v>
      </c>
      <c r="D1273" s="4" t="s">
        <v>8</v>
      </c>
      <c r="E1273" s="6" t="s">
        <v>6165</v>
      </c>
      <c r="F1273" s="5">
        <f>decoded[[#This Row],[FRT_DEC]]-B1272</f>
        <v>5</v>
      </c>
      <c r="G12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INFO]]))),G1272)</f>
        <v>290</v>
      </c>
    </row>
    <row r="1274" spans="1:7" x14ac:dyDescent="0.25">
      <c r="A1274" s="4" t="s">
        <v>1424</v>
      </c>
      <c r="B1274" s="5">
        <v>2050862683</v>
      </c>
      <c r="C1274" s="4" t="s">
        <v>7281</v>
      </c>
      <c r="D1274" s="4" t="s">
        <v>15</v>
      </c>
      <c r="E1274" s="6" t="s">
        <v>7282</v>
      </c>
      <c r="F1274" s="5">
        <f>decoded[[#This Row],[FRT_DEC]]-B1273</f>
        <v>2378</v>
      </c>
      <c r="G12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INFO]]))),G1273)</f>
        <v>290</v>
      </c>
    </row>
    <row r="1275" spans="1:7" x14ac:dyDescent="0.25">
      <c r="A1275" s="4" t="s">
        <v>1425</v>
      </c>
      <c r="B1275" s="5">
        <v>2050862686</v>
      </c>
      <c r="C1275" s="4" t="s">
        <v>7283</v>
      </c>
      <c r="D1275" s="4" t="s">
        <v>15</v>
      </c>
      <c r="E1275" s="6" t="s">
        <v>5995</v>
      </c>
      <c r="F1275" s="5">
        <f>decoded[[#This Row],[FRT_DEC]]-B1274</f>
        <v>3</v>
      </c>
      <c r="G12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INFO]]))),G1274)</f>
        <v>290</v>
      </c>
    </row>
    <row r="1276" spans="1:7" x14ac:dyDescent="0.25">
      <c r="A1276" s="4" t="s">
        <v>1426</v>
      </c>
      <c r="B1276" s="5">
        <v>2050862763</v>
      </c>
      <c r="C1276" s="4" t="s">
        <v>7284</v>
      </c>
      <c r="D1276" s="4" t="s">
        <v>275</v>
      </c>
      <c r="E1276" s="6" t="s">
        <v>7285</v>
      </c>
      <c r="F1276" s="5">
        <f>decoded[[#This Row],[FRT_DEC]]-B1275</f>
        <v>77</v>
      </c>
      <c r="G12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INFO]]))),G1275)</f>
        <v>290</v>
      </c>
    </row>
    <row r="1277" spans="1:7" ht="30" x14ac:dyDescent="0.25">
      <c r="A1277" s="4" t="s">
        <v>1427</v>
      </c>
      <c r="B1277" s="5">
        <v>2050862766</v>
      </c>
      <c r="C1277" s="4" t="s">
        <v>7286</v>
      </c>
      <c r="D1277" s="4" t="s">
        <v>271</v>
      </c>
      <c r="E1277" s="6" t="s">
        <v>287</v>
      </c>
      <c r="F1277" s="5">
        <f>decoded[[#This Row],[FRT_DEC]]-B1276</f>
        <v>3</v>
      </c>
      <c r="G12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INFO]]))),G1276)</f>
        <v>290</v>
      </c>
    </row>
    <row r="1278" spans="1:7" x14ac:dyDescent="0.25">
      <c r="A1278" s="4" t="s">
        <v>1428</v>
      </c>
      <c r="B1278" s="5">
        <v>2050862772</v>
      </c>
      <c r="C1278" s="4" t="s">
        <v>7287</v>
      </c>
      <c r="D1278" s="4" t="s">
        <v>273</v>
      </c>
      <c r="E1278" s="6" t="s">
        <v>289</v>
      </c>
      <c r="F1278" s="5">
        <f>decoded[[#This Row],[FRT_DEC]]-B1277</f>
        <v>6</v>
      </c>
      <c r="G12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INFO]]))),G1277)</f>
        <v>290</v>
      </c>
    </row>
    <row r="1279" spans="1:7" x14ac:dyDescent="0.25">
      <c r="A1279" s="4" t="s">
        <v>1429</v>
      </c>
      <c r="B1279" s="5">
        <v>2050862780</v>
      </c>
      <c r="C1279" s="4" t="s">
        <v>7288</v>
      </c>
      <c r="D1279" s="4" t="s">
        <v>1144</v>
      </c>
      <c r="E1279" s="6" t="s">
        <v>6001</v>
      </c>
      <c r="F1279" s="5">
        <f>decoded[[#This Row],[FRT_DEC]]-B1278</f>
        <v>8</v>
      </c>
      <c r="G12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INFO]]))),G1278)</f>
        <v>290</v>
      </c>
    </row>
    <row r="1280" spans="1:7" x14ac:dyDescent="0.25">
      <c r="A1280" s="4" t="s">
        <v>1430</v>
      </c>
      <c r="B1280" s="5">
        <v>2050862786</v>
      </c>
      <c r="C1280" s="4" t="s">
        <v>7289</v>
      </c>
      <c r="D1280" s="4" t="s">
        <v>98</v>
      </c>
      <c r="E1280" s="6" t="s">
        <v>6003</v>
      </c>
      <c r="F1280" s="5">
        <f>decoded[[#This Row],[FRT_DEC]]-B1279</f>
        <v>6</v>
      </c>
      <c r="G12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INFO]]))),G1279)</f>
        <v>290</v>
      </c>
    </row>
    <row r="1281" spans="1:7" x14ac:dyDescent="0.25">
      <c r="A1281" s="4" t="s">
        <v>1431</v>
      </c>
      <c r="B1281" s="5">
        <v>2050862792</v>
      </c>
      <c r="C1281" s="4" t="s">
        <v>7290</v>
      </c>
      <c r="D1281" s="4" t="s">
        <v>98</v>
      </c>
      <c r="E1281" s="6" t="s">
        <v>6005</v>
      </c>
      <c r="F1281" s="5">
        <f>decoded[[#This Row],[FRT_DEC]]-B1280</f>
        <v>6</v>
      </c>
      <c r="G12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INFO]]))),G1280)</f>
        <v>290</v>
      </c>
    </row>
    <row r="1282" spans="1:7" x14ac:dyDescent="0.25">
      <c r="A1282" s="4" t="s">
        <v>1432</v>
      </c>
      <c r="B1282" s="5">
        <v>2050862804</v>
      </c>
      <c r="C1282" s="4" t="s">
        <v>7291</v>
      </c>
      <c r="D1282" s="4" t="s">
        <v>277</v>
      </c>
      <c r="E1282" s="6" t="s">
        <v>7292</v>
      </c>
      <c r="F1282" s="5">
        <f>decoded[[#This Row],[FRT_DEC]]-B1281</f>
        <v>12</v>
      </c>
      <c r="G12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INFO]]))),G1281)</f>
        <v>290</v>
      </c>
    </row>
    <row r="1283" spans="1:7" x14ac:dyDescent="0.25">
      <c r="A1283" s="4" t="s">
        <v>1433</v>
      </c>
      <c r="B1283" s="5">
        <v>2050863125</v>
      </c>
      <c r="C1283" s="4" t="s">
        <v>7293</v>
      </c>
      <c r="D1283" s="4" t="s">
        <v>1144</v>
      </c>
      <c r="E1283" s="6" t="s">
        <v>6009</v>
      </c>
      <c r="F1283" s="5">
        <f>decoded[[#This Row],[FRT_DEC]]-B1282</f>
        <v>321</v>
      </c>
      <c r="G12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INFO]]))),G1282)</f>
        <v>290</v>
      </c>
    </row>
    <row r="1284" spans="1:7" x14ac:dyDescent="0.25">
      <c r="A1284" s="4" t="s">
        <v>1434</v>
      </c>
      <c r="B1284" s="5">
        <v>2050863132</v>
      </c>
      <c r="C1284" s="4" t="s">
        <v>7294</v>
      </c>
      <c r="D1284" s="4" t="s">
        <v>98</v>
      </c>
      <c r="E1284" s="6" t="s">
        <v>6011</v>
      </c>
      <c r="F1284" s="5">
        <f>decoded[[#This Row],[FRT_DEC]]-B1283</f>
        <v>7</v>
      </c>
      <c r="G12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INFO]]))),G1283)</f>
        <v>290</v>
      </c>
    </row>
    <row r="1285" spans="1:7" x14ac:dyDescent="0.25">
      <c r="A1285" s="4" t="s">
        <v>1435</v>
      </c>
      <c r="B1285" s="5">
        <v>2050863147</v>
      </c>
      <c r="C1285" s="4" t="s">
        <v>7295</v>
      </c>
      <c r="D1285" s="4" t="s">
        <v>275</v>
      </c>
      <c r="E1285" s="6" t="s">
        <v>1102</v>
      </c>
      <c r="F1285" s="5">
        <f>decoded[[#This Row],[FRT_DEC]]-B1284</f>
        <v>15</v>
      </c>
      <c r="G12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INFO]]))),G1284)</f>
        <v>290</v>
      </c>
    </row>
    <row r="1286" spans="1:7" x14ac:dyDescent="0.25">
      <c r="A1286" s="4" t="s">
        <v>1436</v>
      </c>
      <c r="B1286" s="5">
        <v>2050863281</v>
      </c>
      <c r="C1286" s="4" t="s">
        <v>7296</v>
      </c>
      <c r="D1286" s="4" t="s">
        <v>295</v>
      </c>
      <c r="E1286" s="6" t="s">
        <v>296</v>
      </c>
      <c r="F1286" s="5">
        <f>decoded[[#This Row],[FRT_DEC]]-B1285</f>
        <v>134</v>
      </c>
      <c r="G12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INFO]]))),G1285)</f>
        <v>290</v>
      </c>
    </row>
    <row r="1287" spans="1:7" x14ac:dyDescent="0.25">
      <c r="A1287" s="4" t="s">
        <v>1437</v>
      </c>
      <c r="B1287" s="5">
        <v>2050864679</v>
      </c>
      <c r="C1287" s="4" t="s">
        <v>7297</v>
      </c>
      <c r="D1287" s="4" t="s">
        <v>110</v>
      </c>
      <c r="E1287" s="6" t="s">
        <v>5698</v>
      </c>
      <c r="F1287" s="5">
        <f>decoded[[#This Row],[FRT_DEC]]-B1286</f>
        <v>1398</v>
      </c>
      <c r="G12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INFO]]))),G1286)</f>
        <v>290</v>
      </c>
    </row>
    <row r="1288" spans="1:7" x14ac:dyDescent="0.25">
      <c r="A1288" s="4" t="s">
        <v>1438</v>
      </c>
      <c r="B1288" s="5">
        <v>2050864696</v>
      </c>
      <c r="C1288" s="4" t="s">
        <v>7298</v>
      </c>
      <c r="D1288" s="4" t="s">
        <v>1144</v>
      </c>
      <c r="E1288" s="6" t="s">
        <v>6017</v>
      </c>
      <c r="F1288" s="5">
        <f>decoded[[#This Row],[FRT_DEC]]-B1287</f>
        <v>17</v>
      </c>
      <c r="G12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INFO]]))),G1287)</f>
        <v>290</v>
      </c>
    </row>
    <row r="1289" spans="1:7" x14ac:dyDescent="0.25">
      <c r="A1289" s="4" t="s">
        <v>1439</v>
      </c>
      <c r="B1289" s="5">
        <v>2050864701</v>
      </c>
      <c r="C1289" s="4" t="s">
        <v>7299</v>
      </c>
      <c r="D1289" s="4" t="s">
        <v>98</v>
      </c>
      <c r="E1289" s="6" t="s">
        <v>6019</v>
      </c>
      <c r="F1289" s="5">
        <f>decoded[[#This Row],[FRT_DEC]]-B1288</f>
        <v>5</v>
      </c>
      <c r="G12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INFO]]))),G1288)</f>
        <v>290</v>
      </c>
    </row>
    <row r="1290" spans="1:7" x14ac:dyDescent="0.25">
      <c r="A1290" s="4" t="s">
        <v>1440</v>
      </c>
      <c r="B1290" s="5">
        <v>2050864771</v>
      </c>
      <c r="C1290" s="4" t="s">
        <v>7300</v>
      </c>
      <c r="D1290" s="4" t="s">
        <v>111</v>
      </c>
      <c r="E1290" s="6" t="s">
        <v>297</v>
      </c>
      <c r="F1290" s="5">
        <f>decoded[[#This Row],[FRT_DEC]]-B1289</f>
        <v>70</v>
      </c>
      <c r="G12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INFO]]))),G1289)</f>
        <v>290</v>
      </c>
    </row>
    <row r="1291" spans="1:7" x14ac:dyDescent="0.25">
      <c r="A1291" s="4" t="s">
        <v>1441</v>
      </c>
      <c r="B1291" s="5">
        <v>2050864786</v>
      </c>
      <c r="C1291" s="4" t="s">
        <v>7301</v>
      </c>
      <c r="D1291" s="4" t="s">
        <v>1144</v>
      </c>
      <c r="E1291" s="6" t="s">
        <v>6022</v>
      </c>
      <c r="F1291" s="5">
        <f>decoded[[#This Row],[FRT_DEC]]-B1290</f>
        <v>15</v>
      </c>
      <c r="G12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INFO]]))),G1290)</f>
        <v>290</v>
      </c>
    </row>
    <row r="1292" spans="1:7" x14ac:dyDescent="0.25">
      <c r="A1292" s="4" t="s">
        <v>1442</v>
      </c>
      <c r="B1292" s="5">
        <v>2050864793</v>
      </c>
      <c r="C1292" s="4" t="s">
        <v>7302</v>
      </c>
      <c r="D1292" s="4" t="s">
        <v>98</v>
      </c>
      <c r="E1292" s="6" t="s">
        <v>6024</v>
      </c>
      <c r="F1292" s="5">
        <f>decoded[[#This Row],[FRT_DEC]]-B1291</f>
        <v>7</v>
      </c>
      <c r="G12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INFO]]))),G1291)</f>
        <v>290</v>
      </c>
    </row>
    <row r="1293" spans="1:7" x14ac:dyDescent="0.25">
      <c r="A1293" s="4" t="s">
        <v>1443</v>
      </c>
      <c r="B1293" s="5">
        <v>2050865427</v>
      </c>
      <c r="C1293" s="4" t="s">
        <v>7303</v>
      </c>
      <c r="D1293" s="4" t="s">
        <v>113</v>
      </c>
      <c r="E1293" s="6" t="s">
        <v>114</v>
      </c>
      <c r="F1293" s="5">
        <f>decoded[[#This Row],[FRT_DEC]]-B1292</f>
        <v>634</v>
      </c>
      <c r="G12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INFO]]))),G1292)</f>
        <v>290</v>
      </c>
    </row>
    <row r="1294" spans="1:7" x14ac:dyDescent="0.25">
      <c r="A1294" s="4" t="s">
        <v>1444</v>
      </c>
      <c r="B1294" s="5">
        <v>2050865443</v>
      </c>
      <c r="C1294" s="4" t="s">
        <v>7304</v>
      </c>
      <c r="D1294" s="4" t="s">
        <v>1144</v>
      </c>
      <c r="E1294" s="6" t="s">
        <v>6027</v>
      </c>
      <c r="F1294" s="5">
        <f>decoded[[#This Row],[FRT_DEC]]-B1293</f>
        <v>16</v>
      </c>
      <c r="G12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INFO]]))),G1293)</f>
        <v>290</v>
      </c>
    </row>
    <row r="1295" spans="1:7" x14ac:dyDescent="0.25">
      <c r="A1295" s="4" t="s">
        <v>1445</v>
      </c>
      <c r="B1295" s="5">
        <v>2050865448</v>
      </c>
      <c r="C1295" s="4" t="s">
        <v>7305</v>
      </c>
      <c r="D1295" s="4" t="s">
        <v>98</v>
      </c>
      <c r="E1295" s="6" t="s">
        <v>6029</v>
      </c>
      <c r="F1295" s="5">
        <f>decoded[[#This Row],[FRT_DEC]]-B1294</f>
        <v>5</v>
      </c>
      <c r="G12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INFO]]))),G1294)</f>
        <v>290</v>
      </c>
    </row>
    <row r="1296" spans="1:7" x14ac:dyDescent="0.25">
      <c r="A1296" s="4" t="s">
        <v>1446</v>
      </c>
      <c r="B1296" s="5">
        <v>2050865454</v>
      </c>
      <c r="C1296" s="4" t="s">
        <v>7306</v>
      </c>
      <c r="D1296" s="4" t="s">
        <v>11</v>
      </c>
      <c r="E1296" s="6" t="s">
        <v>4665</v>
      </c>
      <c r="F1296" s="5">
        <f>decoded[[#This Row],[FRT_DEC]]-B1295</f>
        <v>6</v>
      </c>
      <c r="G12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INFO]]))),G1295)</f>
        <v>290</v>
      </c>
    </row>
    <row r="1297" spans="1:7" x14ac:dyDescent="0.25">
      <c r="A1297" s="4" t="s">
        <v>1447</v>
      </c>
      <c r="B1297" s="5">
        <v>2050865465</v>
      </c>
      <c r="C1297" s="4" t="s">
        <v>7307</v>
      </c>
      <c r="D1297" s="4" t="s">
        <v>52</v>
      </c>
      <c r="E1297" s="6" t="s">
        <v>4648</v>
      </c>
      <c r="F1297" s="5">
        <f>decoded[[#This Row],[FRT_DEC]]-B1296</f>
        <v>11</v>
      </c>
      <c r="G12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INFO]]))),G1296)</f>
        <v>290</v>
      </c>
    </row>
    <row r="1298" spans="1:7" x14ac:dyDescent="0.25">
      <c r="A1298" s="4" t="s">
        <v>1448</v>
      </c>
      <c r="B1298" s="5">
        <v>2050865468</v>
      </c>
      <c r="C1298" s="4" t="s">
        <v>7308</v>
      </c>
      <c r="D1298" s="4" t="s">
        <v>4649</v>
      </c>
      <c r="E1298" s="6" t="s">
        <v>7252</v>
      </c>
      <c r="F1298" s="5">
        <f>decoded[[#This Row],[FRT_DEC]]-B1297</f>
        <v>3</v>
      </c>
      <c r="G12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INFO]]))),G1297)</f>
        <v>290</v>
      </c>
    </row>
    <row r="1299" spans="1:7" x14ac:dyDescent="0.25">
      <c r="A1299" s="4" t="s">
        <v>1449</v>
      </c>
      <c r="B1299" s="5">
        <v>2050865516</v>
      </c>
      <c r="C1299" s="4" t="s">
        <v>7309</v>
      </c>
      <c r="D1299" s="4" t="s">
        <v>12</v>
      </c>
      <c r="E1299" s="6" t="s">
        <v>4</v>
      </c>
      <c r="F1299" s="5">
        <f>decoded[[#This Row],[FRT_DEC]]-B1298</f>
        <v>48</v>
      </c>
      <c r="G12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INFO]]))),G1298)</f>
        <v>290</v>
      </c>
    </row>
    <row r="1300" spans="1:7" x14ac:dyDescent="0.25">
      <c r="A1300" s="4" t="s">
        <v>1450</v>
      </c>
      <c r="B1300" s="5">
        <v>2050865522</v>
      </c>
      <c r="C1300" s="4" t="s">
        <v>7310</v>
      </c>
      <c r="D1300" s="4" t="s">
        <v>8</v>
      </c>
      <c r="E1300" s="6" t="s">
        <v>5960</v>
      </c>
      <c r="F1300" s="5">
        <f>decoded[[#This Row],[FRT_DEC]]-B1299</f>
        <v>6</v>
      </c>
      <c r="G13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INFO]]))),G1299)</f>
        <v>290</v>
      </c>
    </row>
    <row r="1301" spans="1:7" x14ac:dyDescent="0.25">
      <c r="A1301" s="4" t="s">
        <v>1451</v>
      </c>
      <c r="B1301" s="5">
        <v>2050865719</v>
      </c>
      <c r="C1301" s="4" t="s">
        <v>7311</v>
      </c>
      <c r="D1301" s="4" t="s">
        <v>13</v>
      </c>
      <c r="E1301" s="6" t="s">
        <v>5</v>
      </c>
      <c r="F1301" s="5">
        <f>decoded[[#This Row],[FRT_DEC]]-B1300</f>
        <v>197</v>
      </c>
      <c r="G13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INFO]]))),G1300)</f>
        <v>290</v>
      </c>
    </row>
    <row r="1302" spans="1:7" x14ac:dyDescent="0.25">
      <c r="A1302" s="4" t="s">
        <v>1452</v>
      </c>
      <c r="B1302" s="5">
        <v>2050865723</v>
      </c>
      <c r="C1302" s="4" t="s">
        <v>7312</v>
      </c>
      <c r="D1302" s="4" t="s">
        <v>11</v>
      </c>
      <c r="E1302" s="6" t="s">
        <v>4675</v>
      </c>
      <c r="F1302" s="5">
        <f>decoded[[#This Row],[FRT_DEC]]-B1301</f>
        <v>4</v>
      </c>
      <c r="G13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INFO]]))),G1301)</f>
        <v>290</v>
      </c>
    </row>
    <row r="1303" spans="1:7" x14ac:dyDescent="0.25">
      <c r="A1303" s="4" t="s">
        <v>1453</v>
      </c>
      <c r="B1303" s="5">
        <v>2050865811</v>
      </c>
      <c r="C1303" s="4" t="s">
        <v>7313</v>
      </c>
      <c r="D1303" s="4" t="s">
        <v>12</v>
      </c>
      <c r="E1303" s="6" t="s">
        <v>4</v>
      </c>
      <c r="F1303" s="5">
        <f>decoded[[#This Row],[FRT_DEC]]-B1302</f>
        <v>88</v>
      </c>
      <c r="G13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INFO]]))),G1302)</f>
        <v>290</v>
      </c>
    </row>
    <row r="1304" spans="1:7" x14ac:dyDescent="0.25">
      <c r="A1304" s="4" t="s">
        <v>1454</v>
      </c>
      <c r="B1304" s="5">
        <v>2050865816</v>
      </c>
      <c r="C1304" s="4" t="s">
        <v>7314</v>
      </c>
      <c r="D1304" s="4" t="s">
        <v>14</v>
      </c>
      <c r="E1304" s="6" t="s">
        <v>6</v>
      </c>
      <c r="F1304" s="5">
        <f>decoded[[#This Row],[FRT_DEC]]-B1303</f>
        <v>5</v>
      </c>
      <c r="G13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INFO]]))),G1303)</f>
        <v>290</v>
      </c>
    </row>
    <row r="1305" spans="1:7" x14ac:dyDescent="0.25">
      <c r="A1305" s="4" t="s">
        <v>1455</v>
      </c>
      <c r="B1305" s="5">
        <v>2050865830</v>
      </c>
      <c r="C1305" s="4" t="s">
        <v>7315</v>
      </c>
      <c r="D1305" s="4" t="s">
        <v>14</v>
      </c>
      <c r="E1305" s="6" t="s">
        <v>72</v>
      </c>
      <c r="F1305" s="5">
        <f>decoded[[#This Row],[FRT_DEC]]-B1304</f>
        <v>14</v>
      </c>
      <c r="G13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INFO]]))),G1304)</f>
        <v>290</v>
      </c>
    </row>
    <row r="1306" spans="1:7" x14ac:dyDescent="0.25">
      <c r="A1306" s="4" t="s">
        <v>1456</v>
      </c>
      <c r="B1306" s="5">
        <v>2050865855</v>
      </c>
      <c r="C1306" s="4" t="s">
        <v>7316</v>
      </c>
      <c r="D1306" s="4" t="s">
        <v>74</v>
      </c>
      <c r="E1306" s="6" t="s">
        <v>4650</v>
      </c>
      <c r="F1306" s="5">
        <f>decoded[[#This Row],[FRT_DEC]]-B1305</f>
        <v>25</v>
      </c>
      <c r="G13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INFO]]))),G1305)</f>
        <v>290</v>
      </c>
    </row>
    <row r="1307" spans="1:7" x14ac:dyDescent="0.25">
      <c r="A1307" s="4" t="s">
        <v>1457</v>
      </c>
      <c r="B1307" s="5">
        <v>2050865861</v>
      </c>
      <c r="C1307" s="4" t="s">
        <v>7317</v>
      </c>
      <c r="D1307" s="4" t="s">
        <v>4651</v>
      </c>
      <c r="E1307" s="6" t="s">
        <v>4653</v>
      </c>
      <c r="F1307" s="5">
        <f>decoded[[#This Row],[FRT_DEC]]-B1306</f>
        <v>6</v>
      </c>
      <c r="G13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INFO]]))),G1306)</f>
        <v>290</v>
      </c>
    </row>
    <row r="1308" spans="1:7" x14ac:dyDescent="0.25">
      <c r="A1308" s="4" t="s">
        <v>1458</v>
      </c>
      <c r="B1308" s="5">
        <v>2050865865</v>
      </c>
      <c r="C1308" s="4" t="s">
        <v>7318</v>
      </c>
      <c r="D1308" s="4" t="s">
        <v>8</v>
      </c>
      <c r="E1308" s="6" t="s">
        <v>5988</v>
      </c>
      <c r="F1308" s="5">
        <f>decoded[[#This Row],[FRT_DEC]]-B1307</f>
        <v>4</v>
      </c>
      <c r="G13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INFO]]))),G1307)</f>
        <v>290</v>
      </c>
    </row>
    <row r="1309" spans="1:7" x14ac:dyDescent="0.25">
      <c r="A1309" s="4" t="s">
        <v>1459</v>
      </c>
      <c r="B1309" s="5">
        <v>2050875165</v>
      </c>
      <c r="C1309" s="4" t="s">
        <v>7319</v>
      </c>
      <c r="D1309" s="4" t="s">
        <v>55</v>
      </c>
      <c r="E1309" s="6" t="s">
        <v>56</v>
      </c>
      <c r="F1309" s="5">
        <f>decoded[[#This Row],[FRT_DEC]]-B1308</f>
        <v>9300</v>
      </c>
      <c r="G13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INFO]]))),G1308)</f>
        <v>290</v>
      </c>
    </row>
    <row r="1310" spans="1:7" x14ac:dyDescent="0.25">
      <c r="A1310" s="4" t="s">
        <v>1460</v>
      </c>
      <c r="B1310" s="5">
        <v>2050875191</v>
      </c>
      <c r="C1310" s="4" t="s">
        <v>7320</v>
      </c>
      <c r="D1310" s="4" t="s">
        <v>275</v>
      </c>
      <c r="E1310" s="6" t="s">
        <v>7321</v>
      </c>
      <c r="F1310" s="5">
        <f>decoded[[#This Row],[FRT_DEC]]-B1309</f>
        <v>26</v>
      </c>
      <c r="G13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INFO]]))),G1309)</f>
        <v>290</v>
      </c>
    </row>
    <row r="1311" spans="1:7" x14ac:dyDescent="0.25">
      <c r="A1311" s="4" t="s">
        <v>1461</v>
      </c>
      <c r="B1311" s="5">
        <v>2050875195</v>
      </c>
      <c r="C1311" s="4" t="s">
        <v>7322</v>
      </c>
      <c r="D1311" s="4" t="s">
        <v>277</v>
      </c>
      <c r="E1311" s="6" t="s">
        <v>7323</v>
      </c>
      <c r="F1311" s="5">
        <f>decoded[[#This Row],[FRT_DEC]]-B1310</f>
        <v>4</v>
      </c>
      <c r="G13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INFO]]))),G1310)</f>
        <v>290</v>
      </c>
    </row>
    <row r="1312" spans="1:7" ht="30" x14ac:dyDescent="0.25">
      <c r="A1312" s="4" t="s">
        <v>1462</v>
      </c>
      <c r="B1312" s="5">
        <v>2050875198</v>
      </c>
      <c r="C1312" s="4" t="s">
        <v>7324</v>
      </c>
      <c r="D1312" s="4" t="s">
        <v>271</v>
      </c>
      <c r="E1312" s="6" t="s">
        <v>6050</v>
      </c>
      <c r="F1312" s="5">
        <f>decoded[[#This Row],[FRT_DEC]]-B1311</f>
        <v>3</v>
      </c>
      <c r="G13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INFO]]))),G1311)</f>
        <v>290</v>
      </c>
    </row>
    <row r="1313" spans="1:7" x14ac:dyDescent="0.25">
      <c r="A1313" s="4" t="s">
        <v>1463</v>
      </c>
      <c r="B1313" s="5">
        <v>2050875204</v>
      </c>
      <c r="C1313" s="4" t="s">
        <v>7325</v>
      </c>
      <c r="D1313" s="4" t="s">
        <v>273</v>
      </c>
      <c r="E1313" s="6" t="s">
        <v>289</v>
      </c>
      <c r="F1313" s="5">
        <f>decoded[[#This Row],[FRT_DEC]]-B1312</f>
        <v>6</v>
      </c>
      <c r="G13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INFO]]))),G1312)</f>
        <v>290</v>
      </c>
    </row>
    <row r="1314" spans="1:7" x14ac:dyDescent="0.25">
      <c r="A1314" s="4" t="s">
        <v>1464</v>
      </c>
      <c r="B1314" s="5">
        <v>2050875211</v>
      </c>
      <c r="C1314" s="4" t="s">
        <v>7326</v>
      </c>
      <c r="D1314" s="4" t="s">
        <v>298</v>
      </c>
      <c r="E1314" s="6" t="s">
        <v>7327</v>
      </c>
      <c r="F1314" s="5">
        <f>decoded[[#This Row],[FRT_DEC]]-B1313</f>
        <v>7</v>
      </c>
      <c r="G13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INFO]]))),G1313)</f>
        <v>290</v>
      </c>
    </row>
    <row r="1315" spans="1:7" x14ac:dyDescent="0.25">
      <c r="A1315" s="4" t="s">
        <v>1465</v>
      </c>
      <c r="B1315" s="5">
        <v>2050875217</v>
      </c>
      <c r="C1315" s="4" t="s">
        <v>7328</v>
      </c>
      <c r="D1315" s="4" t="s">
        <v>11</v>
      </c>
      <c r="E1315" s="6" t="s">
        <v>4667</v>
      </c>
      <c r="F1315" s="5">
        <f>decoded[[#This Row],[FRT_DEC]]-B1314</f>
        <v>6</v>
      </c>
      <c r="G13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INFO]]))),G1314)</f>
        <v>290</v>
      </c>
    </row>
    <row r="1316" spans="1:7" x14ac:dyDescent="0.25">
      <c r="A1316" s="4" t="s">
        <v>1466</v>
      </c>
      <c r="B1316" s="5">
        <v>2050875251</v>
      </c>
      <c r="C1316" s="4" t="s">
        <v>7329</v>
      </c>
      <c r="D1316" s="4" t="s">
        <v>52</v>
      </c>
      <c r="E1316" s="6" t="s">
        <v>57</v>
      </c>
      <c r="F1316" s="5">
        <f>decoded[[#This Row],[FRT_DEC]]-B1315</f>
        <v>34</v>
      </c>
      <c r="G13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INFO]]))),G1315)</f>
        <v>290</v>
      </c>
    </row>
    <row r="1317" spans="1:7" x14ac:dyDescent="0.25">
      <c r="A1317" s="4" t="s">
        <v>1467</v>
      </c>
      <c r="B1317" s="5">
        <v>2050875261</v>
      </c>
      <c r="C1317" s="4" t="s">
        <v>7330</v>
      </c>
      <c r="D1317" s="4" t="s">
        <v>1144</v>
      </c>
      <c r="E1317" s="6" t="s">
        <v>6057</v>
      </c>
      <c r="F1317" s="5">
        <f>decoded[[#This Row],[FRT_DEC]]-B1316</f>
        <v>10</v>
      </c>
      <c r="G13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INFO]]))),G1316)</f>
        <v>290</v>
      </c>
    </row>
    <row r="1318" spans="1:7" x14ac:dyDescent="0.25">
      <c r="A1318" s="4" t="s">
        <v>1468</v>
      </c>
      <c r="B1318" s="5">
        <v>2050875267</v>
      </c>
      <c r="C1318" s="4" t="s">
        <v>7331</v>
      </c>
      <c r="D1318" s="4" t="s">
        <v>1144</v>
      </c>
      <c r="E1318" s="6" t="s">
        <v>6059</v>
      </c>
      <c r="F1318" s="5">
        <f>decoded[[#This Row],[FRT_DEC]]-B1317</f>
        <v>6</v>
      </c>
      <c r="G13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INFO]]))),G1317)</f>
        <v>290</v>
      </c>
    </row>
    <row r="1319" spans="1:7" x14ac:dyDescent="0.25">
      <c r="A1319" s="4" t="s">
        <v>1469</v>
      </c>
      <c r="B1319" s="5">
        <v>2050875284</v>
      </c>
      <c r="C1319" s="4" t="s">
        <v>7332</v>
      </c>
      <c r="D1319" s="4" t="s">
        <v>98</v>
      </c>
      <c r="E1319" s="6" t="s">
        <v>5713</v>
      </c>
      <c r="F1319" s="5">
        <f>decoded[[#This Row],[FRT_DEC]]-B1318</f>
        <v>17</v>
      </c>
      <c r="G13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INFO]]))),G1318)</f>
        <v>290</v>
      </c>
    </row>
    <row r="1320" spans="1:7" x14ac:dyDescent="0.25">
      <c r="A1320" s="4" t="s">
        <v>1470</v>
      </c>
      <c r="B1320" s="5">
        <v>2050875310</v>
      </c>
      <c r="C1320" s="4" t="s">
        <v>7333</v>
      </c>
      <c r="D1320" s="4" t="s">
        <v>275</v>
      </c>
      <c r="E1320" s="6" t="s">
        <v>7334</v>
      </c>
      <c r="F1320" s="5">
        <f>decoded[[#This Row],[FRT_DEC]]-B1319</f>
        <v>26</v>
      </c>
      <c r="G13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INFO]]))),G1319)</f>
        <v>290</v>
      </c>
    </row>
    <row r="1321" spans="1:7" x14ac:dyDescent="0.25">
      <c r="A1321" s="4" t="s">
        <v>1471</v>
      </c>
      <c r="B1321" s="5">
        <v>2050876119</v>
      </c>
      <c r="C1321" s="4" t="s">
        <v>7335</v>
      </c>
      <c r="D1321" s="4" t="s">
        <v>280</v>
      </c>
      <c r="E1321" s="6" t="s">
        <v>281</v>
      </c>
      <c r="F1321" s="5">
        <f>decoded[[#This Row],[FRT_DEC]]-B1320</f>
        <v>809</v>
      </c>
      <c r="G13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INFO]]))),G1320)</f>
        <v>290</v>
      </c>
    </row>
    <row r="1322" spans="1:7" x14ac:dyDescent="0.25">
      <c r="A1322" s="4" t="s">
        <v>1472</v>
      </c>
      <c r="B1322" s="5">
        <v>2050876161</v>
      </c>
      <c r="C1322" s="4" t="s">
        <v>7336</v>
      </c>
      <c r="D1322" s="4" t="s">
        <v>12</v>
      </c>
      <c r="E1322" s="6" t="s">
        <v>4</v>
      </c>
      <c r="F1322" s="5">
        <f>decoded[[#This Row],[FRT_DEC]]-B1321</f>
        <v>42</v>
      </c>
      <c r="G13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INFO]]))),G1321)</f>
        <v>290</v>
      </c>
    </row>
    <row r="1323" spans="1:7" x14ac:dyDescent="0.25">
      <c r="A1323" s="4" t="s">
        <v>1473</v>
      </c>
      <c r="B1323" s="5">
        <v>2050876166</v>
      </c>
      <c r="C1323" s="4" t="s">
        <v>7337</v>
      </c>
      <c r="D1323" s="4" t="s">
        <v>8</v>
      </c>
      <c r="E1323" s="6" t="s">
        <v>6165</v>
      </c>
      <c r="F1323" s="5">
        <f>decoded[[#This Row],[FRT_DEC]]-B1322</f>
        <v>5</v>
      </c>
      <c r="G13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INFO]]))),G1322)</f>
        <v>290</v>
      </c>
    </row>
    <row r="1324" spans="1:7" x14ac:dyDescent="0.25">
      <c r="A1324" s="4" t="s">
        <v>1474</v>
      </c>
      <c r="B1324" s="5">
        <v>2050878723</v>
      </c>
      <c r="C1324" s="4" t="s">
        <v>7338</v>
      </c>
      <c r="D1324" s="4" t="s">
        <v>15</v>
      </c>
      <c r="E1324" s="6" t="s">
        <v>7339</v>
      </c>
      <c r="F1324" s="5">
        <f>decoded[[#This Row],[FRT_DEC]]-B1323</f>
        <v>2557</v>
      </c>
      <c r="G13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INFO]]))),G1323)</f>
        <v>290</v>
      </c>
    </row>
    <row r="1325" spans="1:7" x14ac:dyDescent="0.25">
      <c r="A1325" s="4" t="s">
        <v>1475</v>
      </c>
      <c r="B1325" s="5">
        <v>2050878726</v>
      </c>
      <c r="C1325" s="4" t="s">
        <v>7340</v>
      </c>
      <c r="D1325" s="4" t="s">
        <v>15</v>
      </c>
      <c r="E1325" s="6" t="s">
        <v>5995</v>
      </c>
      <c r="F1325" s="5">
        <f>decoded[[#This Row],[FRT_DEC]]-B1324</f>
        <v>3</v>
      </c>
      <c r="G13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INFO]]))),G1324)</f>
        <v>290</v>
      </c>
    </row>
    <row r="1326" spans="1:7" x14ac:dyDescent="0.25">
      <c r="A1326" s="4" t="s">
        <v>1476</v>
      </c>
      <c r="B1326" s="5">
        <v>2050878808</v>
      </c>
      <c r="C1326" s="4" t="s">
        <v>7341</v>
      </c>
      <c r="D1326" s="4" t="s">
        <v>275</v>
      </c>
      <c r="E1326" s="6" t="s">
        <v>7342</v>
      </c>
      <c r="F1326" s="5">
        <f>decoded[[#This Row],[FRT_DEC]]-B1325</f>
        <v>82</v>
      </c>
      <c r="G13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INFO]]))),G1325)</f>
        <v>290</v>
      </c>
    </row>
    <row r="1327" spans="1:7" ht="30" x14ac:dyDescent="0.25">
      <c r="A1327" s="4" t="s">
        <v>1477</v>
      </c>
      <c r="B1327" s="5">
        <v>2050878814</v>
      </c>
      <c r="C1327" s="4" t="s">
        <v>7343</v>
      </c>
      <c r="D1327" s="4" t="s">
        <v>271</v>
      </c>
      <c r="E1327" s="6" t="s">
        <v>6072</v>
      </c>
      <c r="F1327" s="5">
        <f>decoded[[#This Row],[FRT_DEC]]-B1326</f>
        <v>6</v>
      </c>
      <c r="G13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INFO]]))),G1326)</f>
        <v>290</v>
      </c>
    </row>
    <row r="1328" spans="1:7" x14ac:dyDescent="0.25">
      <c r="A1328" s="4" t="s">
        <v>1478</v>
      </c>
      <c r="B1328" s="5">
        <v>2050878817</v>
      </c>
      <c r="C1328" s="4" t="s">
        <v>7344</v>
      </c>
      <c r="D1328" s="4" t="s">
        <v>273</v>
      </c>
      <c r="E1328" s="6" t="s">
        <v>305</v>
      </c>
      <c r="F1328" s="5">
        <f>decoded[[#This Row],[FRT_DEC]]-B1327</f>
        <v>3</v>
      </c>
      <c r="G13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INFO]]))),G1327)</f>
        <v>290</v>
      </c>
    </row>
    <row r="1329" spans="1:7" x14ac:dyDescent="0.25">
      <c r="A1329" s="4" t="s">
        <v>1479</v>
      </c>
      <c r="B1329" s="5">
        <v>2050878826</v>
      </c>
      <c r="C1329" s="4" t="s">
        <v>7345</v>
      </c>
      <c r="D1329" s="4" t="s">
        <v>58</v>
      </c>
      <c r="E1329" s="6" t="s">
        <v>59</v>
      </c>
      <c r="F1329" s="5">
        <f>decoded[[#This Row],[FRT_DEC]]-B1328</f>
        <v>9</v>
      </c>
      <c r="G13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INFO]]))),G1328)</f>
        <v>290</v>
      </c>
    </row>
    <row r="1330" spans="1:7" x14ac:dyDescent="0.25">
      <c r="A1330" s="4" t="s">
        <v>1480</v>
      </c>
      <c r="B1330" s="5">
        <v>2050878831</v>
      </c>
      <c r="C1330" s="4" t="s">
        <v>7346</v>
      </c>
      <c r="D1330" s="4" t="s">
        <v>58</v>
      </c>
      <c r="E1330" s="6" t="s">
        <v>60</v>
      </c>
      <c r="F1330" s="5">
        <f>decoded[[#This Row],[FRT_DEC]]-B1329</f>
        <v>5</v>
      </c>
      <c r="G13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INFO]]))),G1329)</f>
        <v>290</v>
      </c>
    </row>
    <row r="1331" spans="1:7" x14ac:dyDescent="0.25">
      <c r="A1331" s="4" t="s">
        <v>1481</v>
      </c>
      <c r="B1331" s="5">
        <v>2050878835</v>
      </c>
      <c r="C1331" s="4" t="s">
        <v>7347</v>
      </c>
      <c r="D1331" s="4" t="s">
        <v>58</v>
      </c>
      <c r="E1331" s="6" t="s">
        <v>61</v>
      </c>
      <c r="F1331" s="5">
        <f>decoded[[#This Row],[FRT_DEC]]-B1330</f>
        <v>4</v>
      </c>
      <c r="G13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INFO]]))),G1330)</f>
        <v>290</v>
      </c>
    </row>
    <row r="1332" spans="1:7" x14ac:dyDescent="0.25">
      <c r="A1332" s="4" t="s">
        <v>1482</v>
      </c>
      <c r="B1332" s="5">
        <v>2050878839</v>
      </c>
      <c r="C1332" s="4" t="s">
        <v>7348</v>
      </c>
      <c r="D1332" s="4" t="s">
        <v>62</v>
      </c>
      <c r="E1332" s="6" t="s">
        <v>7349</v>
      </c>
      <c r="F1332" s="5">
        <f>decoded[[#This Row],[FRT_DEC]]-B1331</f>
        <v>4</v>
      </c>
      <c r="G13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INFO]]))),G1331)</f>
        <v>290</v>
      </c>
    </row>
    <row r="1333" spans="1:7" x14ac:dyDescent="0.25">
      <c r="A1333" s="4" t="s">
        <v>1483</v>
      </c>
      <c r="B1333" s="5">
        <v>2050878843</v>
      </c>
      <c r="C1333" s="4" t="s">
        <v>7350</v>
      </c>
      <c r="D1333" s="4" t="s">
        <v>63</v>
      </c>
      <c r="E1333" s="6" t="s">
        <v>64</v>
      </c>
      <c r="F1333" s="5">
        <f>decoded[[#This Row],[FRT_DEC]]-B1332</f>
        <v>4</v>
      </c>
      <c r="G13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INFO]]))),G1332)</f>
        <v>290</v>
      </c>
    </row>
    <row r="1334" spans="1:7" x14ac:dyDescent="0.25">
      <c r="A1334" s="4" t="s">
        <v>1484</v>
      </c>
      <c r="B1334" s="5">
        <v>2050878860</v>
      </c>
      <c r="C1334" s="4" t="s">
        <v>7351</v>
      </c>
      <c r="D1334" s="4" t="s">
        <v>1144</v>
      </c>
      <c r="E1334" s="6" t="s">
        <v>6001</v>
      </c>
      <c r="F1334" s="5">
        <f>decoded[[#This Row],[FRT_DEC]]-B1333</f>
        <v>17</v>
      </c>
      <c r="G13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INFO]]))),G1333)</f>
        <v>290</v>
      </c>
    </row>
    <row r="1335" spans="1:7" x14ac:dyDescent="0.25">
      <c r="A1335" s="4" t="s">
        <v>1485</v>
      </c>
      <c r="B1335" s="5">
        <v>2050878866</v>
      </c>
      <c r="C1335" s="4" t="s">
        <v>7352</v>
      </c>
      <c r="D1335" s="4" t="s">
        <v>1144</v>
      </c>
      <c r="E1335" s="6" t="s">
        <v>6082</v>
      </c>
      <c r="F1335" s="5">
        <f>decoded[[#This Row],[FRT_DEC]]-B1334</f>
        <v>6</v>
      </c>
      <c r="G13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INFO]]))),G1334)</f>
        <v>290</v>
      </c>
    </row>
    <row r="1336" spans="1:7" x14ac:dyDescent="0.25">
      <c r="A1336" s="4" t="s">
        <v>1486</v>
      </c>
      <c r="B1336" s="5">
        <v>2050878873</v>
      </c>
      <c r="C1336" s="4" t="s">
        <v>7353</v>
      </c>
      <c r="D1336" s="4" t="s">
        <v>8</v>
      </c>
      <c r="E1336" s="6" t="s">
        <v>4701</v>
      </c>
      <c r="F1336" s="5">
        <f>decoded[[#This Row],[FRT_DEC]]-B1335</f>
        <v>7</v>
      </c>
      <c r="G13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INFO]]))),G1335)</f>
        <v>290</v>
      </c>
    </row>
    <row r="1337" spans="1:7" x14ac:dyDescent="0.25">
      <c r="A1337" s="4" t="s">
        <v>1487</v>
      </c>
      <c r="B1337" s="5">
        <v>2050878876</v>
      </c>
      <c r="C1337" s="4" t="s">
        <v>7354</v>
      </c>
      <c r="D1337" s="4" t="s">
        <v>66</v>
      </c>
      <c r="E1337" s="6" t="s">
        <v>67</v>
      </c>
      <c r="F1337" s="5">
        <f>decoded[[#This Row],[FRT_DEC]]-B1336</f>
        <v>3</v>
      </c>
      <c r="G13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INFO]]))),G1336)</f>
        <v>290</v>
      </c>
    </row>
    <row r="1338" spans="1:7" x14ac:dyDescent="0.25">
      <c r="A1338" s="4" t="s">
        <v>1488</v>
      </c>
      <c r="B1338" s="5">
        <v>2050878886</v>
      </c>
      <c r="C1338" s="4" t="s">
        <v>7355</v>
      </c>
      <c r="D1338" s="4" t="s">
        <v>11</v>
      </c>
      <c r="E1338" s="6" t="s">
        <v>4706</v>
      </c>
      <c r="F1338" s="5">
        <f>decoded[[#This Row],[FRT_DEC]]-B1337</f>
        <v>10</v>
      </c>
      <c r="G13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INFO]]))),G1337)</f>
        <v>290</v>
      </c>
    </row>
    <row r="1339" spans="1:7" x14ac:dyDescent="0.25">
      <c r="A1339" s="4" t="s">
        <v>1489</v>
      </c>
      <c r="B1339" s="5">
        <v>2050878900</v>
      </c>
      <c r="C1339" s="4" t="s">
        <v>7356</v>
      </c>
      <c r="D1339" s="4" t="s">
        <v>52</v>
      </c>
      <c r="E1339" s="6" t="s">
        <v>765</v>
      </c>
      <c r="F1339" s="5">
        <f>decoded[[#This Row],[FRT_DEC]]-B1338</f>
        <v>14</v>
      </c>
      <c r="G13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INFO]]))),G1338)</f>
        <v>290</v>
      </c>
    </row>
    <row r="1340" spans="1:7" x14ac:dyDescent="0.25">
      <c r="A1340" s="4" t="s">
        <v>1490</v>
      </c>
      <c r="B1340" s="5">
        <v>2050878905</v>
      </c>
      <c r="C1340" s="4" t="s">
        <v>7357</v>
      </c>
      <c r="D1340" s="4" t="s">
        <v>11</v>
      </c>
      <c r="E1340" s="6" t="s">
        <v>4674</v>
      </c>
      <c r="F1340" s="5">
        <f>decoded[[#This Row],[FRT_DEC]]-B1339</f>
        <v>5</v>
      </c>
      <c r="G13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INFO]]))),G1339)</f>
        <v>290</v>
      </c>
    </row>
    <row r="1341" spans="1:7" x14ac:dyDescent="0.25">
      <c r="A1341" s="4" t="s">
        <v>1491</v>
      </c>
      <c r="B1341" s="5">
        <v>2050878918</v>
      </c>
      <c r="C1341" s="4" t="s">
        <v>7358</v>
      </c>
      <c r="D1341" s="4" t="s">
        <v>52</v>
      </c>
      <c r="E1341" s="6" t="s">
        <v>65</v>
      </c>
      <c r="F1341" s="5">
        <f>decoded[[#This Row],[FRT_DEC]]-B1340</f>
        <v>13</v>
      </c>
      <c r="G13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INFO]]))),G1340)</f>
        <v>290</v>
      </c>
    </row>
    <row r="1342" spans="1:7" x14ac:dyDescent="0.25">
      <c r="A1342" s="4" t="s">
        <v>1492</v>
      </c>
      <c r="B1342" s="5">
        <v>2050878922</v>
      </c>
      <c r="C1342" s="4" t="s">
        <v>7359</v>
      </c>
      <c r="D1342" s="4" t="s">
        <v>68</v>
      </c>
      <c r="E1342" s="6" t="s">
        <v>7360</v>
      </c>
      <c r="F1342" s="5">
        <f>decoded[[#This Row],[FRT_DEC]]-B1341</f>
        <v>4</v>
      </c>
      <c r="G13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INFO]]))),G1341)</f>
        <v>290</v>
      </c>
    </row>
    <row r="1343" spans="1:7" x14ac:dyDescent="0.25">
      <c r="A1343" s="4" t="s">
        <v>1493</v>
      </c>
      <c r="B1343" s="5">
        <v>2050880242</v>
      </c>
      <c r="C1343" s="4" t="s">
        <v>7361</v>
      </c>
      <c r="D1343" s="4" t="s">
        <v>98</v>
      </c>
      <c r="E1343" s="6" t="s">
        <v>5705</v>
      </c>
      <c r="F1343" s="5">
        <f>decoded[[#This Row],[FRT_DEC]]-B1342</f>
        <v>1320</v>
      </c>
      <c r="G13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INFO]]))),G1342)</f>
        <v>290</v>
      </c>
    </row>
    <row r="1344" spans="1:7" x14ac:dyDescent="0.25">
      <c r="A1344" s="4" t="s">
        <v>1494</v>
      </c>
      <c r="B1344" s="5">
        <v>2050880249</v>
      </c>
      <c r="C1344" s="4" t="s">
        <v>7362</v>
      </c>
      <c r="D1344" s="4" t="s">
        <v>98</v>
      </c>
      <c r="E1344" s="6" t="s">
        <v>5706</v>
      </c>
      <c r="F1344" s="5">
        <f>decoded[[#This Row],[FRT_DEC]]-B1343</f>
        <v>7</v>
      </c>
      <c r="G13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INFO]]))),G1343)</f>
        <v>290</v>
      </c>
    </row>
    <row r="1345" spans="1:7" x14ac:dyDescent="0.25">
      <c r="A1345" s="4" t="s">
        <v>1495</v>
      </c>
      <c r="B1345" s="5">
        <v>2050880262</v>
      </c>
      <c r="C1345" s="4" t="s">
        <v>7363</v>
      </c>
      <c r="D1345" s="4" t="s">
        <v>9</v>
      </c>
      <c r="E1345" s="6" t="s">
        <v>4655</v>
      </c>
      <c r="F1345" s="5">
        <f>decoded[[#This Row],[FRT_DEC]]-B1344</f>
        <v>13</v>
      </c>
      <c r="G13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INFO]]))),G1344)</f>
        <v>290</v>
      </c>
    </row>
    <row r="1346" spans="1:7" x14ac:dyDescent="0.25">
      <c r="A1346" s="4" t="s">
        <v>1496</v>
      </c>
      <c r="B1346" s="5">
        <v>2050880267</v>
      </c>
      <c r="C1346" s="4" t="s">
        <v>7364</v>
      </c>
      <c r="D1346" s="4" t="s">
        <v>98</v>
      </c>
      <c r="E1346" s="6" t="s">
        <v>5707</v>
      </c>
      <c r="F1346" s="5">
        <f>decoded[[#This Row],[FRT_DEC]]-B1345</f>
        <v>5</v>
      </c>
      <c r="G13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INFO]]))),G1345)</f>
        <v>290</v>
      </c>
    </row>
    <row r="1347" spans="1:7" x14ac:dyDescent="0.25">
      <c r="A1347" s="4" t="s">
        <v>1497</v>
      </c>
      <c r="B1347" s="5">
        <v>2050880441</v>
      </c>
      <c r="C1347" s="4" t="s">
        <v>7365</v>
      </c>
      <c r="D1347" s="4" t="s">
        <v>12</v>
      </c>
      <c r="E1347" s="6" t="s">
        <v>4</v>
      </c>
      <c r="F1347" s="5">
        <f>decoded[[#This Row],[FRT_DEC]]-B1346</f>
        <v>174</v>
      </c>
      <c r="G13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INFO]]))),G1346)</f>
        <v>290</v>
      </c>
    </row>
    <row r="1348" spans="1:7" x14ac:dyDescent="0.25">
      <c r="A1348" s="4" t="s">
        <v>1498</v>
      </c>
      <c r="B1348" s="5">
        <v>2050880447</v>
      </c>
      <c r="C1348" s="4" t="s">
        <v>7366</v>
      </c>
      <c r="D1348" s="4" t="s">
        <v>8</v>
      </c>
      <c r="E1348" s="6" t="s">
        <v>5829</v>
      </c>
      <c r="F1348" s="5">
        <f>decoded[[#This Row],[FRT_DEC]]-B1347</f>
        <v>6</v>
      </c>
      <c r="G13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INFO]]))),G1347)</f>
        <v>290</v>
      </c>
    </row>
    <row r="1349" spans="1:7" x14ac:dyDescent="0.25">
      <c r="A1349" s="4" t="s">
        <v>1499</v>
      </c>
      <c r="B1349" s="5">
        <v>2050880547</v>
      </c>
      <c r="C1349" s="4" t="s">
        <v>7367</v>
      </c>
      <c r="D1349" s="4" t="s">
        <v>12</v>
      </c>
      <c r="E1349" s="6" t="s">
        <v>4</v>
      </c>
      <c r="F1349" s="5">
        <f>decoded[[#This Row],[FRT_DEC]]-B1348</f>
        <v>100</v>
      </c>
      <c r="G13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INFO]]))),G1348)</f>
        <v>290</v>
      </c>
    </row>
    <row r="1350" spans="1:7" x14ac:dyDescent="0.25">
      <c r="A1350" s="4" t="s">
        <v>1500</v>
      </c>
      <c r="B1350" s="5">
        <v>2050880554</v>
      </c>
      <c r="C1350" s="4" t="s">
        <v>7368</v>
      </c>
      <c r="D1350" s="4" t="s">
        <v>8</v>
      </c>
      <c r="E1350" s="6" t="s">
        <v>5963</v>
      </c>
      <c r="F1350" s="5">
        <f>decoded[[#This Row],[FRT_DEC]]-B1349</f>
        <v>7</v>
      </c>
      <c r="G13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INFO]]))),G1349)</f>
        <v>290</v>
      </c>
    </row>
    <row r="1351" spans="1:7" x14ac:dyDescent="0.25">
      <c r="A1351" s="4" t="s">
        <v>1501</v>
      </c>
      <c r="B1351" s="5">
        <v>2050881659</v>
      </c>
      <c r="C1351" s="4" t="s">
        <v>7369</v>
      </c>
      <c r="D1351" s="4" t="s">
        <v>13</v>
      </c>
      <c r="E1351" s="6" t="s">
        <v>5</v>
      </c>
      <c r="F1351" s="5">
        <f>decoded[[#This Row],[FRT_DEC]]-B1350</f>
        <v>1105</v>
      </c>
      <c r="G13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INFO]]))),G1350)</f>
        <v>290</v>
      </c>
    </row>
    <row r="1352" spans="1:7" x14ac:dyDescent="0.25">
      <c r="A1352" s="4" t="s">
        <v>1502</v>
      </c>
      <c r="B1352" s="5">
        <v>2050881665</v>
      </c>
      <c r="C1352" s="4" t="s">
        <v>7370</v>
      </c>
      <c r="D1352" s="4" t="s">
        <v>11</v>
      </c>
      <c r="E1352" s="6" t="s">
        <v>4660</v>
      </c>
      <c r="F1352" s="5">
        <f>decoded[[#This Row],[FRT_DEC]]-B1351</f>
        <v>6</v>
      </c>
      <c r="G13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INFO]]))),G1351)</f>
        <v>290</v>
      </c>
    </row>
    <row r="1353" spans="1:7" x14ac:dyDescent="0.25">
      <c r="A1353" s="4" t="s">
        <v>1503</v>
      </c>
      <c r="B1353" s="5">
        <v>2050881757</v>
      </c>
      <c r="C1353" s="4" t="s">
        <v>7371</v>
      </c>
      <c r="D1353" s="4" t="s">
        <v>12</v>
      </c>
      <c r="E1353" s="6" t="s">
        <v>4</v>
      </c>
      <c r="F1353" s="5">
        <f>decoded[[#This Row],[FRT_DEC]]-B1352</f>
        <v>92</v>
      </c>
      <c r="G13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INFO]]))),G1352)</f>
        <v>290</v>
      </c>
    </row>
    <row r="1354" spans="1:7" x14ac:dyDescent="0.25">
      <c r="A1354" s="4" t="s">
        <v>1504</v>
      </c>
      <c r="B1354" s="5">
        <v>2050881762</v>
      </c>
      <c r="C1354" s="4" t="s">
        <v>7372</v>
      </c>
      <c r="D1354" s="4" t="s">
        <v>14</v>
      </c>
      <c r="E1354" s="6" t="s">
        <v>6</v>
      </c>
      <c r="F1354" s="5">
        <f>decoded[[#This Row],[FRT_DEC]]-B1353</f>
        <v>5</v>
      </c>
      <c r="G13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INFO]]))),G1353)</f>
        <v>290</v>
      </c>
    </row>
    <row r="1355" spans="1:7" x14ac:dyDescent="0.25">
      <c r="A1355" s="4" t="s">
        <v>1505</v>
      </c>
      <c r="B1355" s="5">
        <v>2050881773</v>
      </c>
      <c r="C1355" s="4" t="s">
        <v>7373</v>
      </c>
      <c r="D1355" s="4" t="s">
        <v>14</v>
      </c>
      <c r="E1355" s="6" t="s">
        <v>72</v>
      </c>
      <c r="F1355" s="5">
        <f>decoded[[#This Row],[FRT_DEC]]-B1354</f>
        <v>11</v>
      </c>
      <c r="G13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INFO]]))),G1354)</f>
        <v>290</v>
      </c>
    </row>
    <row r="1356" spans="1:7" x14ac:dyDescent="0.25">
      <c r="A1356" s="4" t="s">
        <v>1506</v>
      </c>
      <c r="B1356" s="5">
        <v>2050881783</v>
      </c>
      <c r="C1356" s="4" t="s">
        <v>7374</v>
      </c>
      <c r="D1356" s="4" t="s">
        <v>74</v>
      </c>
      <c r="E1356" s="6" t="s">
        <v>327</v>
      </c>
      <c r="F1356" s="5">
        <f>decoded[[#This Row],[FRT_DEC]]-B1355</f>
        <v>10</v>
      </c>
      <c r="G13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INFO]]))),G1355)</f>
        <v>290</v>
      </c>
    </row>
    <row r="1357" spans="1:7" x14ac:dyDescent="0.25">
      <c r="A1357" s="4" t="s">
        <v>1507</v>
      </c>
      <c r="B1357" s="5">
        <v>2050881787</v>
      </c>
      <c r="C1357" s="4" t="s">
        <v>7375</v>
      </c>
      <c r="D1357" s="4" t="s">
        <v>328</v>
      </c>
      <c r="E1357" s="6" t="s">
        <v>7376</v>
      </c>
      <c r="F1357" s="5">
        <f>decoded[[#This Row],[FRT_DEC]]-B1356</f>
        <v>4</v>
      </c>
      <c r="G13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INFO]]))),G1356)</f>
        <v>290</v>
      </c>
    </row>
    <row r="1358" spans="1:7" x14ac:dyDescent="0.25">
      <c r="A1358" s="4" t="s">
        <v>1508</v>
      </c>
      <c r="B1358" s="5">
        <v>2050881791</v>
      </c>
      <c r="C1358" s="4" t="s">
        <v>7377</v>
      </c>
      <c r="D1358" s="4" t="s">
        <v>245</v>
      </c>
      <c r="E1358" s="6" t="s">
        <v>5712</v>
      </c>
      <c r="F1358" s="5">
        <f>decoded[[#This Row],[FRT_DEC]]-B1357</f>
        <v>4</v>
      </c>
      <c r="G13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INFO]]))),G1357)</f>
        <v>290</v>
      </c>
    </row>
    <row r="1359" spans="1:7" x14ac:dyDescent="0.25">
      <c r="A1359" s="4" t="s">
        <v>1509</v>
      </c>
      <c r="B1359" s="5">
        <v>2050881820</v>
      </c>
      <c r="C1359" s="4" t="s">
        <v>7378</v>
      </c>
      <c r="D1359" s="4" t="s">
        <v>75</v>
      </c>
      <c r="E1359" s="6" t="s">
        <v>247</v>
      </c>
      <c r="F1359" s="5">
        <f>decoded[[#This Row],[FRT_DEC]]-B1358</f>
        <v>29</v>
      </c>
      <c r="G13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INFO]]))),G1358)</f>
        <v>290</v>
      </c>
    </row>
    <row r="1360" spans="1:7" x14ac:dyDescent="0.25">
      <c r="A1360" s="4" t="s">
        <v>1510</v>
      </c>
      <c r="B1360" s="5">
        <v>2050881824</v>
      </c>
      <c r="C1360" s="4" t="s">
        <v>7379</v>
      </c>
      <c r="D1360" s="4" t="s">
        <v>75</v>
      </c>
      <c r="E1360" s="6" t="s">
        <v>7380</v>
      </c>
      <c r="F1360" s="5">
        <f>decoded[[#This Row],[FRT_DEC]]-B1359</f>
        <v>4</v>
      </c>
      <c r="G13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INFO]]))),G1359)</f>
        <v>290</v>
      </c>
    </row>
    <row r="1361" spans="1:7" x14ac:dyDescent="0.25">
      <c r="A1361" s="4" t="s">
        <v>1511</v>
      </c>
      <c r="B1361" s="5">
        <v>2050881839</v>
      </c>
      <c r="C1361" s="4" t="s">
        <v>7381</v>
      </c>
      <c r="D1361" s="4" t="s">
        <v>51</v>
      </c>
      <c r="E1361" s="6" t="s">
        <v>2654</v>
      </c>
      <c r="F1361" s="5">
        <f>decoded[[#This Row],[FRT_DEC]]-B1360</f>
        <v>15</v>
      </c>
      <c r="G13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INFO]]))),G1360)</f>
        <v>290</v>
      </c>
    </row>
    <row r="1362" spans="1:7" x14ac:dyDescent="0.25">
      <c r="A1362" s="4" t="s">
        <v>1512</v>
      </c>
      <c r="B1362" s="5">
        <v>2050881843</v>
      </c>
      <c r="C1362" s="4" t="s">
        <v>7382</v>
      </c>
      <c r="D1362" s="4" t="s">
        <v>51</v>
      </c>
      <c r="E1362" s="6" t="s">
        <v>7383</v>
      </c>
      <c r="F1362" s="5">
        <f>decoded[[#This Row],[FRT_DEC]]-B1361</f>
        <v>4</v>
      </c>
      <c r="G13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INFO]]))),G1361)</f>
        <v>290</v>
      </c>
    </row>
    <row r="1363" spans="1:7" x14ac:dyDescent="0.25">
      <c r="A1363" s="4" t="s">
        <v>1513</v>
      </c>
      <c r="B1363" s="5">
        <v>2050881849</v>
      </c>
      <c r="C1363" s="4" t="s">
        <v>7384</v>
      </c>
      <c r="D1363" s="4" t="s">
        <v>251</v>
      </c>
      <c r="E1363" s="6" t="s">
        <v>252</v>
      </c>
      <c r="F1363" s="5">
        <f>decoded[[#This Row],[FRT_DEC]]-B1362</f>
        <v>6</v>
      </c>
      <c r="G13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INFO]]))),G1362)</f>
        <v>290</v>
      </c>
    </row>
    <row r="1364" spans="1:7" x14ac:dyDescent="0.25">
      <c r="A1364" s="4" t="s">
        <v>1514</v>
      </c>
      <c r="B1364" s="5">
        <v>2050881855</v>
      </c>
      <c r="C1364" s="4" t="s">
        <v>7385</v>
      </c>
      <c r="D1364" s="4" t="s">
        <v>11</v>
      </c>
      <c r="E1364" s="6" t="s">
        <v>4717</v>
      </c>
      <c r="F1364" s="5">
        <f>decoded[[#This Row],[FRT_DEC]]-B1363</f>
        <v>6</v>
      </c>
      <c r="G13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INFO]]))),G1363)</f>
        <v>290</v>
      </c>
    </row>
    <row r="1365" spans="1:7" x14ac:dyDescent="0.25">
      <c r="A1365" s="4" t="s">
        <v>1515</v>
      </c>
      <c r="B1365" s="5">
        <v>2050881881</v>
      </c>
      <c r="C1365" s="4" t="s">
        <v>7386</v>
      </c>
      <c r="D1365" s="4" t="s">
        <v>52</v>
      </c>
      <c r="E1365" s="6" t="s">
        <v>329</v>
      </c>
      <c r="F1365" s="5">
        <f>decoded[[#This Row],[FRT_DEC]]-B1364</f>
        <v>26</v>
      </c>
      <c r="G13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INFO]]))),G1364)</f>
        <v>290</v>
      </c>
    </row>
    <row r="1366" spans="1:7" x14ac:dyDescent="0.25">
      <c r="A1366" s="4" t="s">
        <v>1516</v>
      </c>
      <c r="B1366" s="5">
        <v>2050881886</v>
      </c>
      <c r="C1366" s="4" t="s">
        <v>7387</v>
      </c>
      <c r="D1366" s="4" t="s">
        <v>4652</v>
      </c>
      <c r="E1366" s="6" t="s">
        <v>4662</v>
      </c>
      <c r="F1366" s="5">
        <f>decoded[[#This Row],[FRT_DEC]]-B1365</f>
        <v>5</v>
      </c>
      <c r="G13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INFO]]))),G1365)</f>
        <v>290</v>
      </c>
    </row>
    <row r="1367" spans="1:7" x14ac:dyDescent="0.25">
      <c r="A1367" s="4" t="s">
        <v>1517</v>
      </c>
      <c r="B1367" s="5">
        <v>2050881890</v>
      </c>
      <c r="C1367" s="4" t="s">
        <v>7388</v>
      </c>
      <c r="D1367" s="4" t="s">
        <v>330</v>
      </c>
      <c r="E1367" s="6" t="s">
        <v>7389</v>
      </c>
      <c r="F1367" s="5">
        <f>decoded[[#This Row],[FRT_DEC]]-B1366</f>
        <v>4</v>
      </c>
      <c r="G13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INFO]]))),G1366)</f>
        <v>290</v>
      </c>
    </row>
    <row r="1368" spans="1:7" x14ac:dyDescent="0.25">
      <c r="A1368" s="4" t="s">
        <v>1518</v>
      </c>
      <c r="B1368" s="5">
        <v>2050881911</v>
      </c>
      <c r="C1368" s="4" t="s">
        <v>7390</v>
      </c>
      <c r="D1368" s="4" t="s">
        <v>12</v>
      </c>
      <c r="E1368" s="6" t="s">
        <v>4</v>
      </c>
      <c r="F1368" s="5">
        <f>decoded[[#This Row],[FRT_DEC]]-B1367</f>
        <v>21</v>
      </c>
      <c r="G13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INFO]]))),G1367)</f>
        <v>290</v>
      </c>
    </row>
    <row r="1369" spans="1:7" x14ac:dyDescent="0.25">
      <c r="A1369" s="4" t="s">
        <v>1519</v>
      </c>
      <c r="B1369" s="5">
        <v>2050881917</v>
      </c>
      <c r="C1369" s="4" t="s">
        <v>7391</v>
      </c>
      <c r="D1369" s="4" t="s">
        <v>8</v>
      </c>
      <c r="E1369" s="6" t="s">
        <v>5963</v>
      </c>
      <c r="F1369" s="5">
        <f>decoded[[#This Row],[FRT_DEC]]-B1368</f>
        <v>6</v>
      </c>
      <c r="G13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INFO]]))),G1368)</f>
        <v>290</v>
      </c>
    </row>
    <row r="1370" spans="1:7" x14ac:dyDescent="0.25">
      <c r="A1370" s="4" t="s">
        <v>1520</v>
      </c>
      <c r="B1370" s="5">
        <v>2050882859</v>
      </c>
      <c r="C1370" s="4" t="s">
        <v>7392</v>
      </c>
      <c r="D1370" s="4" t="s">
        <v>10</v>
      </c>
      <c r="E1370" s="6" t="s">
        <v>7393</v>
      </c>
      <c r="F1370" s="5">
        <f>decoded[[#This Row],[FRT_DEC]]-B1369</f>
        <v>942</v>
      </c>
      <c r="G13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INFO]]))),G1369)</f>
        <v>290</v>
      </c>
    </row>
    <row r="1371" spans="1:7" ht="30" x14ac:dyDescent="0.25">
      <c r="A1371" s="4" t="s">
        <v>1521</v>
      </c>
      <c r="B1371" s="5">
        <v>2050882863</v>
      </c>
      <c r="C1371" s="4" t="s">
        <v>7394</v>
      </c>
      <c r="D1371" s="4" t="s">
        <v>10</v>
      </c>
      <c r="E1371" s="6" t="s">
        <v>7395</v>
      </c>
      <c r="F1371" s="5">
        <f>decoded[[#This Row],[FRT_DEC]]-B1370</f>
        <v>4</v>
      </c>
      <c r="G13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INFO]]))),G1370)</f>
        <v>290</v>
      </c>
    </row>
    <row r="1372" spans="1:7" x14ac:dyDescent="0.25">
      <c r="A1372" s="4" t="s">
        <v>1522</v>
      </c>
      <c r="B1372" s="5">
        <v>2050882868</v>
      </c>
      <c r="C1372" s="4" t="s">
        <v>7396</v>
      </c>
      <c r="D1372" s="4" t="s">
        <v>10</v>
      </c>
      <c r="E1372" s="6" t="s">
        <v>7397</v>
      </c>
      <c r="F1372" s="5">
        <f>decoded[[#This Row],[FRT_DEC]]-B1371</f>
        <v>5</v>
      </c>
      <c r="G13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INFO]]))),G1371)</f>
        <v>290</v>
      </c>
    </row>
    <row r="1373" spans="1:7" x14ac:dyDescent="0.25">
      <c r="A1373" s="4" t="s">
        <v>1523</v>
      </c>
      <c r="B1373" s="5">
        <v>2050882875</v>
      </c>
      <c r="C1373" s="4" t="s">
        <v>7398</v>
      </c>
      <c r="D1373" s="4" t="s">
        <v>1144</v>
      </c>
      <c r="E1373" s="6" t="s">
        <v>5831</v>
      </c>
      <c r="F1373" s="5">
        <f>decoded[[#This Row],[FRT_DEC]]-B1372</f>
        <v>7</v>
      </c>
      <c r="G13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INFO]]))),G1372)</f>
        <v>290</v>
      </c>
    </row>
    <row r="1374" spans="1:7" x14ac:dyDescent="0.25">
      <c r="A1374" s="4" t="s">
        <v>1524</v>
      </c>
      <c r="B1374" s="5">
        <v>2050882879</v>
      </c>
      <c r="C1374" s="4" t="s">
        <v>7399</v>
      </c>
      <c r="D1374" s="4" t="s">
        <v>1144</v>
      </c>
      <c r="E1374" s="6" t="s">
        <v>5865</v>
      </c>
      <c r="F1374" s="5">
        <f>decoded[[#This Row],[FRT_DEC]]-B1373</f>
        <v>4</v>
      </c>
      <c r="G13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INFO]]))),G1373)</f>
        <v>290</v>
      </c>
    </row>
    <row r="1375" spans="1:7" x14ac:dyDescent="0.25">
      <c r="A1375" s="4" t="s">
        <v>1525</v>
      </c>
      <c r="B1375" s="5">
        <v>2050882898</v>
      </c>
      <c r="C1375" s="4" t="s">
        <v>7400</v>
      </c>
      <c r="D1375" s="4" t="s">
        <v>98</v>
      </c>
      <c r="E1375" s="6" t="s">
        <v>5949</v>
      </c>
      <c r="F1375" s="5">
        <f>decoded[[#This Row],[FRT_DEC]]-B1374</f>
        <v>19</v>
      </c>
      <c r="G13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INFO]]))),G1374)</f>
        <v>290</v>
      </c>
    </row>
    <row r="1376" spans="1:7" x14ac:dyDescent="0.25">
      <c r="A1376" s="4" t="s">
        <v>1526</v>
      </c>
      <c r="B1376" s="5">
        <v>2050882904</v>
      </c>
      <c r="C1376" s="4" t="s">
        <v>7401</v>
      </c>
      <c r="D1376" s="4" t="s">
        <v>11</v>
      </c>
      <c r="E1376" s="6" t="s">
        <v>4666</v>
      </c>
      <c r="F1376" s="5">
        <f>decoded[[#This Row],[FRT_DEC]]-B1375</f>
        <v>6</v>
      </c>
      <c r="G13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INFO]]))),G1375)</f>
        <v>290</v>
      </c>
    </row>
    <row r="1377" spans="1:7" x14ac:dyDescent="0.25">
      <c r="A1377" s="4" t="s">
        <v>1527</v>
      </c>
      <c r="B1377" s="5">
        <v>2050882910</v>
      </c>
      <c r="C1377" s="4" t="s">
        <v>7402</v>
      </c>
      <c r="D1377" s="4" t="s">
        <v>9</v>
      </c>
      <c r="E1377" s="6" t="s">
        <v>4664</v>
      </c>
      <c r="F1377" s="5">
        <f>decoded[[#This Row],[FRT_DEC]]-B1376</f>
        <v>6</v>
      </c>
      <c r="G13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INFO]]))),G1376)</f>
        <v>290</v>
      </c>
    </row>
    <row r="1378" spans="1:7" x14ac:dyDescent="0.25">
      <c r="A1378" s="4" t="s">
        <v>1528</v>
      </c>
      <c r="B1378" s="5">
        <v>2050882916</v>
      </c>
      <c r="C1378" s="4" t="s">
        <v>7403</v>
      </c>
      <c r="D1378" s="4" t="s">
        <v>16</v>
      </c>
      <c r="E1378" s="6" t="s">
        <v>7404</v>
      </c>
      <c r="F1378" s="5">
        <f>decoded[[#This Row],[FRT_DEC]]-B1377</f>
        <v>6</v>
      </c>
      <c r="G13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INFO]]))),G1377)</f>
        <v>291</v>
      </c>
    </row>
    <row r="1379" spans="1:7" x14ac:dyDescent="0.25">
      <c r="A1379" s="4" t="s">
        <v>1529</v>
      </c>
      <c r="B1379" s="5">
        <v>2050882931</v>
      </c>
      <c r="C1379" s="4" t="s">
        <v>7405</v>
      </c>
      <c r="D1379" s="4" t="s">
        <v>98</v>
      </c>
      <c r="E1379" s="6" t="s">
        <v>6233</v>
      </c>
      <c r="F1379" s="5">
        <f>decoded[[#This Row],[FRT_DEC]]-B1378</f>
        <v>15</v>
      </c>
      <c r="G13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INFO]]))),G1378)</f>
        <v>291</v>
      </c>
    </row>
    <row r="1380" spans="1:7" x14ac:dyDescent="0.25">
      <c r="A1380" s="4" t="s">
        <v>1530</v>
      </c>
      <c r="B1380" s="5">
        <v>2050882953</v>
      </c>
      <c r="C1380" s="4" t="s">
        <v>7406</v>
      </c>
      <c r="D1380" s="4" t="s">
        <v>275</v>
      </c>
      <c r="E1380" s="6" t="s">
        <v>7407</v>
      </c>
      <c r="F1380" s="5">
        <f>decoded[[#This Row],[FRT_DEC]]-B1379</f>
        <v>22</v>
      </c>
      <c r="G13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INFO]]))),G1379)</f>
        <v>291</v>
      </c>
    </row>
    <row r="1381" spans="1:7" x14ac:dyDescent="0.25">
      <c r="A1381" s="4" t="s">
        <v>1531</v>
      </c>
      <c r="B1381" s="5">
        <v>2050883848</v>
      </c>
      <c r="C1381" s="4" t="s">
        <v>7408</v>
      </c>
      <c r="D1381" s="4" t="s">
        <v>280</v>
      </c>
      <c r="E1381" s="6" t="s">
        <v>281</v>
      </c>
      <c r="F1381" s="5">
        <f>decoded[[#This Row],[FRT_DEC]]-B1380</f>
        <v>895</v>
      </c>
      <c r="G13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INFO]]))),G1380)</f>
        <v>291</v>
      </c>
    </row>
    <row r="1382" spans="1:7" x14ac:dyDescent="0.25">
      <c r="A1382" s="4" t="s">
        <v>1532</v>
      </c>
      <c r="B1382" s="5">
        <v>2050886931</v>
      </c>
      <c r="C1382" s="4" t="s">
        <v>7409</v>
      </c>
      <c r="D1382" s="4" t="s">
        <v>15</v>
      </c>
      <c r="E1382" s="6" t="s">
        <v>7410</v>
      </c>
      <c r="F1382" s="5">
        <f>decoded[[#This Row],[FRT_DEC]]-B1381</f>
        <v>3083</v>
      </c>
      <c r="G13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INFO]]))),G1381)</f>
        <v>291</v>
      </c>
    </row>
    <row r="1383" spans="1:7" x14ac:dyDescent="0.25">
      <c r="A1383" s="4" t="s">
        <v>1533</v>
      </c>
      <c r="B1383" s="5">
        <v>2050886934</v>
      </c>
      <c r="C1383" s="4" t="s">
        <v>7411</v>
      </c>
      <c r="D1383" s="4" t="s">
        <v>15</v>
      </c>
      <c r="E1383" s="6" t="s">
        <v>5995</v>
      </c>
      <c r="F1383" s="5">
        <f>decoded[[#This Row],[FRT_DEC]]-B1382</f>
        <v>3</v>
      </c>
      <c r="G13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INFO]]))),G1382)</f>
        <v>291</v>
      </c>
    </row>
    <row r="1384" spans="1:7" x14ac:dyDescent="0.25">
      <c r="A1384" s="4" t="s">
        <v>1534</v>
      </c>
      <c r="B1384" s="5">
        <v>2050887016</v>
      </c>
      <c r="C1384" s="4" t="s">
        <v>7412</v>
      </c>
      <c r="D1384" s="4" t="s">
        <v>275</v>
      </c>
      <c r="E1384" s="6" t="s">
        <v>7413</v>
      </c>
      <c r="F1384" s="5">
        <f>decoded[[#This Row],[FRT_DEC]]-B1383</f>
        <v>82</v>
      </c>
      <c r="G13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INFO]]))),G1383)</f>
        <v>291</v>
      </c>
    </row>
    <row r="1385" spans="1:7" x14ac:dyDescent="0.25">
      <c r="A1385" s="4" t="s">
        <v>1535</v>
      </c>
      <c r="B1385" s="5">
        <v>2050887019</v>
      </c>
      <c r="C1385" s="4" t="s">
        <v>7414</v>
      </c>
      <c r="D1385" s="4" t="s">
        <v>271</v>
      </c>
      <c r="E1385" s="6" t="s">
        <v>334</v>
      </c>
      <c r="F1385" s="5">
        <f>decoded[[#This Row],[FRT_DEC]]-B1384</f>
        <v>3</v>
      </c>
      <c r="G13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INFO]]))),G1384)</f>
        <v>291</v>
      </c>
    </row>
    <row r="1386" spans="1:7" x14ac:dyDescent="0.25">
      <c r="A1386" s="4" t="s">
        <v>1536</v>
      </c>
      <c r="B1386" s="5">
        <v>2050887023</v>
      </c>
      <c r="C1386" s="4" t="s">
        <v>7415</v>
      </c>
      <c r="D1386" s="4" t="s">
        <v>273</v>
      </c>
      <c r="E1386" s="6" t="s">
        <v>6769</v>
      </c>
      <c r="F1386" s="5">
        <f>decoded[[#This Row],[FRT_DEC]]-B1385</f>
        <v>4</v>
      </c>
      <c r="G13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INFO]]))),G1385)</f>
        <v>291</v>
      </c>
    </row>
    <row r="1387" spans="1:7" x14ac:dyDescent="0.25">
      <c r="A1387" s="4" t="s">
        <v>1537</v>
      </c>
      <c r="B1387" s="5">
        <v>2050887033</v>
      </c>
      <c r="C1387" s="4" t="s">
        <v>7416</v>
      </c>
      <c r="D1387" s="4" t="s">
        <v>1144</v>
      </c>
      <c r="E1387" s="6" t="s">
        <v>6001</v>
      </c>
      <c r="F1387" s="5">
        <f>decoded[[#This Row],[FRT_DEC]]-B1386</f>
        <v>10</v>
      </c>
      <c r="G13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INFO]]))),G1386)</f>
        <v>291</v>
      </c>
    </row>
    <row r="1388" spans="1:7" x14ac:dyDescent="0.25">
      <c r="A1388" s="4" t="s">
        <v>1538</v>
      </c>
      <c r="B1388" s="5">
        <v>2050887039</v>
      </c>
      <c r="C1388" s="4" t="s">
        <v>7417</v>
      </c>
      <c r="D1388" s="4" t="s">
        <v>98</v>
      </c>
      <c r="E1388" s="6" t="s">
        <v>6003</v>
      </c>
      <c r="F1388" s="5">
        <f>decoded[[#This Row],[FRT_DEC]]-B1387</f>
        <v>6</v>
      </c>
      <c r="G13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INFO]]))),G1387)</f>
        <v>291</v>
      </c>
    </row>
    <row r="1389" spans="1:7" x14ac:dyDescent="0.25">
      <c r="A1389" s="4" t="s">
        <v>1539</v>
      </c>
      <c r="B1389" s="5">
        <v>2050887044</v>
      </c>
      <c r="C1389" s="4" t="s">
        <v>7418</v>
      </c>
      <c r="D1389" s="4" t="s">
        <v>98</v>
      </c>
      <c r="E1389" s="6" t="s">
        <v>6005</v>
      </c>
      <c r="F1389" s="5">
        <f>decoded[[#This Row],[FRT_DEC]]-B1388</f>
        <v>5</v>
      </c>
      <c r="G13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INFO]]))),G1388)</f>
        <v>291</v>
      </c>
    </row>
    <row r="1390" spans="1:7" x14ac:dyDescent="0.25">
      <c r="A1390" s="4" t="s">
        <v>1540</v>
      </c>
      <c r="B1390" s="5">
        <v>2050887056</v>
      </c>
      <c r="C1390" s="4" t="s">
        <v>7419</v>
      </c>
      <c r="D1390" s="4" t="s">
        <v>277</v>
      </c>
      <c r="E1390" s="6" t="s">
        <v>7420</v>
      </c>
      <c r="F1390" s="5">
        <f>decoded[[#This Row],[FRT_DEC]]-B1389</f>
        <v>12</v>
      </c>
      <c r="G13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INFO]]))),G1389)</f>
        <v>291</v>
      </c>
    </row>
    <row r="1391" spans="1:7" x14ac:dyDescent="0.25">
      <c r="A1391" s="4" t="s">
        <v>1541</v>
      </c>
      <c r="B1391" s="5">
        <v>2050887372</v>
      </c>
      <c r="C1391" s="4" t="s">
        <v>7421</v>
      </c>
      <c r="D1391" s="4" t="s">
        <v>1144</v>
      </c>
      <c r="E1391" s="6" t="s">
        <v>6009</v>
      </c>
      <c r="F1391" s="5">
        <f>decoded[[#This Row],[FRT_DEC]]-B1390</f>
        <v>316</v>
      </c>
      <c r="G13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INFO]]))),G1390)</f>
        <v>291</v>
      </c>
    </row>
    <row r="1392" spans="1:7" x14ac:dyDescent="0.25">
      <c r="A1392" s="4" t="s">
        <v>1542</v>
      </c>
      <c r="B1392" s="5">
        <v>2050887379</v>
      </c>
      <c r="C1392" s="4" t="s">
        <v>7422</v>
      </c>
      <c r="D1392" s="4" t="s">
        <v>98</v>
      </c>
      <c r="E1392" s="6" t="s">
        <v>6011</v>
      </c>
      <c r="F1392" s="5">
        <f>decoded[[#This Row],[FRT_DEC]]-B1391</f>
        <v>7</v>
      </c>
      <c r="G13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INFO]]))),G1391)</f>
        <v>291</v>
      </c>
    </row>
    <row r="1393" spans="1:7" x14ac:dyDescent="0.25">
      <c r="A1393" s="4" t="s">
        <v>1543</v>
      </c>
      <c r="B1393" s="5">
        <v>2050887391</v>
      </c>
      <c r="C1393" s="4" t="s">
        <v>7423</v>
      </c>
      <c r="D1393" s="4" t="s">
        <v>275</v>
      </c>
      <c r="E1393" s="6" t="s">
        <v>1102</v>
      </c>
      <c r="F1393" s="5">
        <f>decoded[[#This Row],[FRT_DEC]]-B1392</f>
        <v>12</v>
      </c>
      <c r="G13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INFO]]))),G1392)</f>
        <v>291</v>
      </c>
    </row>
    <row r="1394" spans="1:7" x14ac:dyDescent="0.25">
      <c r="A1394" s="4" t="s">
        <v>1544</v>
      </c>
      <c r="B1394" s="5">
        <v>2050887538</v>
      </c>
      <c r="C1394" s="4" t="s">
        <v>7424</v>
      </c>
      <c r="D1394" s="4" t="s">
        <v>295</v>
      </c>
      <c r="E1394" s="6" t="s">
        <v>296</v>
      </c>
      <c r="F1394" s="5">
        <f>decoded[[#This Row],[FRT_DEC]]-B1393</f>
        <v>147</v>
      </c>
      <c r="G13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INFO]]))),G1393)</f>
        <v>291</v>
      </c>
    </row>
    <row r="1395" spans="1:7" x14ac:dyDescent="0.25">
      <c r="A1395" s="4" t="s">
        <v>1545</v>
      </c>
      <c r="B1395" s="5">
        <v>2050888919</v>
      </c>
      <c r="C1395" s="4" t="s">
        <v>7425</v>
      </c>
      <c r="D1395" s="4" t="s">
        <v>110</v>
      </c>
      <c r="E1395" s="6" t="s">
        <v>335</v>
      </c>
      <c r="F1395" s="5">
        <f>decoded[[#This Row],[FRT_DEC]]-B1394</f>
        <v>1381</v>
      </c>
      <c r="G13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INFO]]))),G1394)</f>
        <v>291</v>
      </c>
    </row>
    <row r="1396" spans="1:7" x14ac:dyDescent="0.25">
      <c r="A1396" s="4" t="s">
        <v>1546</v>
      </c>
      <c r="B1396" s="5">
        <v>2050888936</v>
      </c>
      <c r="C1396" s="4" t="s">
        <v>7426</v>
      </c>
      <c r="D1396" s="4" t="s">
        <v>1144</v>
      </c>
      <c r="E1396" s="6" t="s">
        <v>6017</v>
      </c>
      <c r="F1396" s="5">
        <f>decoded[[#This Row],[FRT_DEC]]-B1395</f>
        <v>17</v>
      </c>
      <c r="G13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INFO]]))),G1395)</f>
        <v>291</v>
      </c>
    </row>
    <row r="1397" spans="1:7" x14ac:dyDescent="0.25">
      <c r="A1397" s="4" t="s">
        <v>1547</v>
      </c>
      <c r="B1397" s="5">
        <v>2050888942</v>
      </c>
      <c r="C1397" s="4" t="s">
        <v>7427</v>
      </c>
      <c r="D1397" s="4" t="s">
        <v>98</v>
      </c>
      <c r="E1397" s="6" t="s">
        <v>6019</v>
      </c>
      <c r="F1397" s="5">
        <f>decoded[[#This Row],[FRT_DEC]]-B1396</f>
        <v>6</v>
      </c>
      <c r="G13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INFO]]))),G1396)</f>
        <v>291</v>
      </c>
    </row>
    <row r="1398" spans="1:7" x14ac:dyDescent="0.25">
      <c r="A1398" s="4" t="s">
        <v>1548</v>
      </c>
      <c r="B1398" s="5">
        <v>2050889011</v>
      </c>
      <c r="C1398" s="4" t="s">
        <v>7428</v>
      </c>
      <c r="D1398" s="4" t="s">
        <v>111</v>
      </c>
      <c r="E1398" s="6" t="s">
        <v>297</v>
      </c>
      <c r="F1398" s="5">
        <f>decoded[[#This Row],[FRT_DEC]]-B1397</f>
        <v>69</v>
      </c>
      <c r="G13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INFO]]))),G1397)</f>
        <v>291</v>
      </c>
    </row>
    <row r="1399" spans="1:7" x14ac:dyDescent="0.25">
      <c r="A1399" s="4" t="s">
        <v>1549</v>
      </c>
      <c r="B1399" s="5">
        <v>2050889026</v>
      </c>
      <c r="C1399" s="4" t="s">
        <v>7429</v>
      </c>
      <c r="D1399" s="4" t="s">
        <v>1144</v>
      </c>
      <c r="E1399" s="6" t="s">
        <v>6022</v>
      </c>
      <c r="F1399" s="5">
        <f>decoded[[#This Row],[FRT_DEC]]-B1398</f>
        <v>15</v>
      </c>
      <c r="G13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INFO]]))),G1398)</f>
        <v>291</v>
      </c>
    </row>
    <row r="1400" spans="1:7" x14ac:dyDescent="0.25">
      <c r="A1400" s="4" t="s">
        <v>1550</v>
      </c>
      <c r="B1400" s="5">
        <v>2050889032</v>
      </c>
      <c r="C1400" s="4" t="s">
        <v>7430</v>
      </c>
      <c r="D1400" s="4" t="s">
        <v>98</v>
      </c>
      <c r="E1400" s="6" t="s">
        <v>6024</v>
      </c>
      <c r="F1400" s="5">
        <f>decoded[[#This Row],[FRT_DEC]]-B1399</f>
        <v>6</v>
      </c>
      <c r="G14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INFO]]))),G1399)</f>
        <v>291</v>
      </c>
    </row>
    <row r="1401" spans="1:7" x14ac:dyDescent="0.25">
      <c r="A1401" s="4" t="s">
        <v>1551</v>
      </c>
      <c r="B1401" s="5">
        <v>2050889667</v>
      </c>
      <c r="C1401" s="4" t="s">
        <v>7431</v>
      </c>
      <c r="D1401" s="4" t="s">
        <v>113</v>
      </c>
      <c r="E1401" s="6" t="s">
        <v>114</v>
      </c>
      <c r="F1401" s="5">
        <f>decoded[[#This Row],[FRT_DEC]]-B1400</f>
        <v>635</v>
      </c>
      <c r="G14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INFO]]))),G1400)</f>
        <v>291</v>
      </c>
    </row>
    <row r="1402" spans="1:7" x14ac:dyDescent="0.25">
      <c r="A1402" s="4" t="s">
        <v>1552</v>
      </c>
      <c r="B1402" s="5">
        <v>2050889683</v>
      </c>
      <c r="C1402" s="4" t="s">
        <v>7432</v>
      </c>
      <c r="D1402" s="4" t="s">
        <v>1144</v>
      </c>
      <c r="E1402" s="6" t="s">
        <v>6027</v>
      </c>
      <c r="F1402" s="5">
        <f>decoded[[#This Row],[FRT_DEC]]-B1401</f>
        <v>16</v>
      </c>
      <c r="G14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INFO]]))),G1401)</f>
        <v>291</v>
      </c>
    </row>
    <row r="1403" spans="1:7" x14ac:dyDescent="0.25">
      <c r="A1403" s="4" t="s">
        <v>1553</v>
      </c>
      <c r="B1403" s="5">
        <v>2050889688</v>
      </c>
      <c r="C1403" s="4" t="s">
        <v>7433</v>
      </c>
      <c r="D1403" s="4" t="s">
        <v>98</v>
      </c>
      <c r="E1403" s="6" t="s">
        <v>6029</v>
      </c>
      <c r="F1403" s="5">
        <f>decoded[[#This Row],[FRT_DEC]]-B1402</f>
        <v>5</v>
      </c>
      <c r="G14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INFO]]))),G1402)</f>
        <v>291</v>
      </c>
    </row>
    <row r="1404" spans="1:7" x14ac:dyDescent="0.25">
      <c r="A1404" s="4" t="s">
        <v>1554</v>
      </c>
      <c r="B1404" s="5">
        <v>2050889695</v>
      </c>
      <c r="C1404" s="4" t="s">
        <v>7434</v>
      </c>
      <c r="D1404" s="4" t="s">
        <v>11</v>
      </c>
      <c r="E1404" s="6" t="s">
        <v>4678</v>
      </c>
      <c r="F1404" s="5">
        <f>decoded[[#This Row],[FRT_DEC]]-B1403</f>
        <v>7</v>
      </c>
      <c r="G14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INFO]]))),G1403)</f>
        <v>291</v>
      </c>
    </row>
    <row r="1405" spans="1:7" x14ac:dyDescent="0.25">
      <c r="A1405" s="4" t="s">
        <v>1555</v>
      </c>
      <c r="B1405" s="5">
        <v>2050889708</v>
      </c>
      <c r="C1405" s="4" t="s">
        <v>7435</v>
      </c>
      <c r="D1405" s="4" t="s">
        <v>52</v>
      </c>
      <c r="E1405" s="6" t="s">
        <v>4648</v>
      </c>
      <c r="F1405" s="5">
        <f>decoded[[#This Row],[FRT_DEC]]-B1404</f>
        <v>13</v>
      </c>
      <c r="G14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INFO]]))),G1404)</f>
        <v>291</v>
      </c>
    </row>
    <row r="1406" spans="1:7" x14ac:dyDescent="0.25">
      <c r="A1406" s="4" t="s">
        <v>1556</v>
      </c>
      <c r="B1406" s="5">
        <v>2050889711</v>
      </c>
      <c r="C1406" s="4" t="s">
        <v>7436</v>
      </c>
      <c r="D1406" s="4" t="s">
        <v>4649</v>
      </c>
      <c r="E1406" s="6" t="s">
        <v>7437</v>
      </c>
      <c r="F1406" s="5">
        <f>decoded[[#This Row],[FRT_DEC]]-B1405</f>
        <v>3</v>
      </c>
      <c r="G14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INFO]]))),G1405)</f>
        <v>291</v>
      </c>
    </row>
    <row r="1407" spans="1:7" x14ac:dyDescent="0.25">
      <c r="A1407" s="4" t="s">
        <v>1557</v>
      </c>
      <c r="B1407" s="5">
        <v>2050889758</v>
      </c>
      <c r="C1407" s="4" t="s">
        <v>7438</v>
      </c>
      <c r="D1407" s="4" t="s">
        <v>12</v>
      </c>
      <c r="E1407" s="6" t="s">
        <v>4</v>
      </c>
      <c r="F1407" s="5">
        <f>decoded[[#This Row],[FRT_DEC]]-B1406</f>
        <v>47</v>
      </c>
      <c r="G14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INFO]]))),G1406)</f>
        <v>291</v>
      </c>
    </row>
    <row r="1408" spans="1:7" x14ac:dyDescent="0.25">
      <c r="A1408" s="4" t="s">
        <v>1558</v>
      </c>
      <c r="B1408" s="5">
        <v>2050889764</v>
      </c>
      <c r="C1408" s="4" t="s">
        <v>7439</v>
      </c>
      <c r="D1408" s="4" t="s">
        <v>8</v>
      </c>
      <c r="E1408" s="6" t="s">
        <v>5963</v>
      </c>
      <c r="F1408" s="5">
        <f>decoded[[#This Row],[FRT_DEC]]-B1407</f>
        <v>6</v>
      </c>
      <c r="G14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INFO]]))),G1407)</f>
        <v>291</v>
      </c>
    </row>
    <row r="1409" spans="1:7" x14ac:dyDescent="0.25">
      <c r="A1409" s="4" t="s">
        <v>1559</v>
      </c>
      <c r="B1409" s="5">
        <v>2050889983</v>
      </c>
      <c r="C1409" s="4" t="s">
        <v>7440</v>
      </c>
      <c r="D1409" s="4" t="s">
        <v>13</v>
      </c>
      <c r="E1409" s="6" t="s">
        <v>5</v>
      </c>
      <c r="F1409" s="5">
        <f>decoded[[#This Row],[FRT_DEC]]-B1408</f>
        <v>219</v>
      </c>
      <c r="G14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INFO]]))),G1408)</f>
        <v>291</v>
      </c>
    </row>
    <row r="1410" spans="1:7" x14ac:dyDescent="0.25">
      <c r="A1410" s="4" t="s">
        <v>1560</v>
      </c>
      <c r="B1410" s="5">
        <v>2050889988</v>
      </c>
      <c r="C1410" s="4" t="s">
        <v>7441</v>
      </c>
      <c r="D1410" s="4" t="s">
        <v>11</v>
      </c>
      <c r="E1410" s="6" t="s">
        <v>4715</v>
      </c>
      <c r="F1410" s="5">
        <f>decoded[[#This Row],[FRT_DEC]]-B1409</f>
        <v>5</v>
      </c>
      <c r="G14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INFO]]))),G1409)</f>
        <v>291</v>
      </c>
    </row>
    <row r="1411" spans="1:7" x14ac:dyDescent="0.25">
      <c r="A1411" s="4" t="s">
        <v>1561</v>
      </c>
      <c r="B1411" s="5">
        <v>2050890077</v>
      </c>
      <c r="C1411" s="4" t="s">
        <v>7442</v>
      </c>
      <c r="D1411" s="4" t="s">
        <v>12</v>
      </c>
      <c r="E1411" s="6" t="s">
        <v>4</v>
      </c>
      <c r="F1411" s="5">
        <f>decoded[[#This Row],[FRT_DEC]]-B1410</f>
        <v>89</v>
      </c>
      <c r="G14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INFO]]))),G1410)</f>
        <v>291</v>
      </c>
    </row>
    <row r="1412" spans="1:7" x14ac:dyDescent="0.25">
      <c r="A1412" s="4" t="s">
        <v>1562</v>
      </c>
      <c r="B1412" s="5">
        <v>2050890082</v>
      </c>
      <c r="C1412" s="4" t="s">
        <v>7443</v>
      </c>
      <c r="D1412" s="4" t="s">
        <v>14</v>
      </c>
      <c r="E1412" s="6" t="s">
        <v>6</v>
      </c>
      <c r="F1412" s="5">
        <f>decoded[[#This Row],[FRT_DEC]]-B1411</f>
        <v>5</v>
      </c>
      <c r="G14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INFO]]))),G1411)</f>
        <v>291</v>
      </c>
    </row>
    <row r="1413" spans="1:7" x14ac:dyDescent="0.25">
      <c r="A1413" s="4" t="s">
        <v>1563</v>
      </c>
      <c r="B1413" s="5">
        <v>2050890092</v>
      </c>
      <c r="C1413" s="4" t="s">
        <v>7444</v>
      </c>
      <c r="D1413" s="4" t="s">
        <v>14</v>
      </c>
      <c r="E1413" s="6" t="s">
        <v>72</v>
      </c>
      <c r="F1413" s="5">
        <f>decoded[[#This Row],[FRT_DEC]]-B1412</f>
        <v>10</v>
      </c>
      <c r="G14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INFO]]))),G1412)</f>
        <v>291</v>
      </c>
    </row>
    <row r="1414" spans="1:7" x14ac:dyDescent="0.25">
      <c r="A1414" s="4" t="s">
        <v>1564</v>
      </c>
      <c r="B1414" s="5">
        <v>2050890105</v>
      </c>
      <c r="C1414" s="4" t="s">
        <v>7445</v>
      </c>
      <c r="D1414" s="4" t="s">
        <v>74</v>
      </c>
      <c r="E1414" s="6" t="s">
        <v>4650</v>
      </c>
      <c r="F1414" s="5">
        <f>decoded[[#This Row],[FRT_DEC]]-B1413</f>
        <v>13</v>
      </c>
      <c r="G14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INFO]]))),G1413)</f>
        <v>291</v>
      </c>
    </row>
    <row r="1415" spans="1:7" x14ac:dyDescent="0.25">
      <c r="A1415" s="4" t="s">
        <v>1565</v>
      </c>
      <c r="B1415" s="5">
        <v>2050890110</v>
      </c>
      <c r="C1415" s="4" t="s">
        <v>7446</v>
      </c>
      <c r="D1415" s="4" t="s">
        <v>4651</v>
      </c>
      <c r="E1415" s="6" t="s">
        <v>4653</v>
      </c>
      <c r="F1415" s="5">
        <f>decoded[[#This Row],[FRT_DEC]]-B1414</f>
        <v>5</v>
      </c>
      <c r="G14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INFO]]))),G1414)</f>
        <v>291</v>
      </c>
    </row>
    <row r="1416" spans="1:7" x14ac:dyDescent="0.25">
      <c r="A1416" s="4" t="s">
        <v>1566</v>
      </c>
      <c r="B1416" s="5">
        <v>2050890114</v>
      </c>
      <c r="C1416" s="4" t="s">
        <v>7447</v>
      </c>
      <c r="D1416" s="4" t="s">
        <v>8</v>
      </c>
      <c r="E1416" s="6" t="s">
        <v>6043</v>
      </c>
      <c r="F1416" s="5">
        <f>decoded[[#This Row],[FRT_DEC]]-B1415</f>
        <v>4</v>
      </c>
      <c r="G14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INFO]]))),G1415)</f>
        <v>291</v>
      </c>
    </row>
    <row r="1417" spans="1:7" x14ac:dyDescent="0.25">
      <c r="A1417" s="4" t="s">
        <v>1567</v>
      </c>
      <c r="B1417" s="5">
        <v>2050890366</v>
      </c>
      <c r="C1417" s="4" t="s">
        <v>7448</v>
      </c>
      <c r="D1417" s="4" t="s">
        <v>55</v>
      </c>
      <c r="E1417" s="6" t="s">
        <v>56</v>
      </c>
      <c r="F1417" s="5">
        <f>decoded[[#This Row],[FRT_DEC]]-B1416</f>
        <v>252</v>
      </c>
      <c r="G14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INFO]]))),G1416)</f>
        <v>291</v>
      </c>
    </row>
    <row r="1418" spans="1:7" x14ac:dyDescent="0.25">
      <c r="A1418" s="4" t="s">
        <v>1568</v>
      </c>
      <c r="B1418" s="5">
        <v>2050890389</v>
      </c>
      <c r="C1418" s="4" t="s">
        <v>7449</v>
      </c>
      <c r="D1418" s="4" t="s">
        <v>275</v>
      </c>
      <c r="E1418" s="6" t="s">
        <v>7450</v>
      </c>
      <c r="F1418" s="5">
        <f>decoded[[#This Row],[FRT_DEC]]-B1417</f>
        <v>23</v>
      </c>
      <c r="G14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INFO]]))),G1417)</f>
        <v>291</v>
      </c>
    </row>
    <row r="1419" spans="1:7" x14ac:dyDescent="0.25">
      <c r="A1419" s="4" t="s">
        <v>1569</v>
      </c>
      <c r="B1419" s="5">
        <v>2050890394</v>
      </c>
      <c r="C1419" s="4" t="s">
        <v>7451</v>
      </c>
      <c r="D1419" s="4" t="s">
        <v>277</v>
      </c>
      <c r="E1419" s="6" t="s">
        <v>7452</v>
      </c>
      <c r="F1419" s="5">
        <f>decoded[[#This Row],[FRT_DEC]]-B1418</f>
        <v>5</v>
      </c>
      <c r="G14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INFO]]))),G1418)</f>
        <v>291</v>
      </c>
    </row>
    <row r="1420" spans="1:7" ht="30" x14ac:dyDescent="0.25">
      <c r="A1420" s="4" t="s">
        <v>1570</v>
      </c>
      <c r="B1420" s="5">
        <v>2050890398</v>
      </c>
      <c r="C1420" s="4" t="s">
        <v>7453</v>
      </c>
      <c r="D1420" s="4" t="s">
        <v>271</v>
      </c>
      <c r="E1420" s="6" t="s">
        <v>341</v>
      </c>
      <c r="F1420" s="5">
        <f>decoded[[#This Row],[FRT_DEC]]-B1419</f>
        <v>4</v>
      </c>
      <c r="G14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INFO]]))),G1419)</f>
        <v>291</v>
      </c>
    </row>
    <row r="1421" spans="1:7" x14ac:dyDescent="0.25">
      <c r="A1421" s="4" t="s">
        <v>1571</v>
      </c>
      <c r="B1421" s="5">
        <v>2050890402</v>
      </c>
      <c r="C1421" s="4" t="s">
        <v>7454</v>
      </c>
      <c r="D1421" s="4" t="s">
        <v>273</v>
      </c>
      <c r="E1421" s="6" t="s">
        <v>289</v>
      </c>
      <c r="F1421" s="5">
        <f>decoded[[#This Row],[FRT_DEC]]-B1420</f>
        <v>4</v>
      </c>
      <c r="G14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INFO]]))),G1420)</f>
        <v>291</v>
      </c>
    </row>
    <row r="1422" spans="1:7" x14ac:dyDescent="0.25">
      <c r="A1422" s="4" t="s">
        <v>1572</v>
      </c>
      <c r="B1422" s="5">
        <v>2050890419</v>
      </c>
      <c r="C1422" s="4" t="s">
        <v>7455</v>
      </c>
      <c r="D1422" s="4" t="s">
        <v>11</v>
      </c>
      <c r="E1422" s="6" t="s">
        <v>4699</v>
      </c>
      <c r="F1422" s="5">
        <f>decoded[[#This Row],[FRT_DEC]]-B1421</f>
        <v>17</v>
      </c>
      <c r="G14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INFO]]))),G1421)</f>
        <v>291</v>
      </c>
    </row>
    <row r="1423" spans="1:7" x14ac:dyDescent="0.25">
      <c r="A1423" s="4" t="s">
        <v>1573</v>
      </c>
      <c r="B1423" s="5">
        <v>2050890453</v>
      </c>
      <c r="C1423" s="4" t="s">
        <v>7456</v>
      </c>
      <c r="D1423" s="4" t="s">
        <v>52</v>
      </c>
      <c r="E1423" s="6" t="s">
        <v>57</v>
      </c>
      <c r="F1423" s="5">
        <f>decoded[[#This Row],[FRT_DEC]]-B1422</f>
        <v>34</v>
      </c>
      <c r="G14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INFO]]))),G1422)</f>
        <v>291</v>
      </c>
    </row>
    <row r="1424" spans="1:7" x14ac:dyDescent="0.25">
      <c r="A1424" s="4" t="s">
        <v>1574</v>
      </c>
      <c r="B1424" s="5">
        <v>2050890463</v>
      </c>
      <c r="C1424" s="4" t="s">
        <v>7457</v>
      </c>
      <c r="D1424" s="4" t="s">
        <v>1144</v>
      </c>
      <c r="E1424" s="6" t="s">
        <v>6057</v>
      </c>
      <c r="F1424" s="5">
        <f>decoded[[#This Row],[FRT_DEC]]-B1423</f>
        <v>10</v>
      </c>
      <c r="G14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INFO]]))),G1423)</f>
        <v>291</v>
      </c>
    </row>
    <row r="1425" spans="1:7" x14ac:dyDescent="0.25">
      <c r="A1425" s="4" t="s">
        <v>1575</v>
      </c>
      <c r="B1425" s="5">
        <v>2050890469</v>
      </c>
      <c r="C1425" s="4" t="s">
        <v>7458</v>
      </c>
      <c r="D1425" s="4" t="s">
        <v>1144</v>
      </c>
      <c r="E1425" s="6" t="s">
        <v>6059</v>
      </c>
      <c r="F1425" s="5">
        <f>decoded[[#This Row],[FRT_DEC]]-B1424</f>
        <v>6</v>
      </c>
      <c r="G14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INFO]]))),G1424)</f>
        <v>291</v>
      </c>
    </row>
    <row r="1426" spans="1:7" x14ac:dyDescent="0.25">
      <c r="A1426" s="4" t="s">
        <v>1576</v>
      </c>
      <c r="B1426" s="5">
        <v>2050890489</v>
      </c>
      <c r="C1426" s="4" t="s">
        <v>7459</v>
      </c>
      <c r="D1426" s="4" t="s">
        <v>98</v>
      </c>
      <c r="E1426" s="6" t="s">
        <v>5713</v>
      </c>
      <c r="F1426" s="5">
        <f>decoded[[#This Row],[FRT_DEC]]-B1425</f>
        <v>20</v>
      </c>
      <c r="G14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INFO]]))),G1425)</f>
        <v>291</v>
      </c>
    </row>
    <row r="1427" spans="1:7" x14ac:dyDescent="0.25">
      <c r="A1427" s="4" t="s">
        <v>1577</v>
      </c>
      <c r="B1427" s="5">
        <v>2050890519</v>
      </c>
      <c r="C1427" s="4" t="s">
        <v>7460</v>
      </c>
      <c r="D1427" s="4" t="s">
        <v>4652</v>
      </c>
      <c r="E1427" s="6" t="s">
        <v>4668</v>
      </c>
      <c r="F1427" s="5">
        <f>decoded[[#This Row],[FRT_DEC]]-B1426</f>
        <v>30</v>
      </c>
      <c r="G14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INFO]]))),G1426)</f>
        <v>291</v>
      </c>
    </row>
    <row r="1428" spans="1:7" x14ac:dyDescent="0.25">
      <c r="A1428" s="4" t="s">
        <v>1578</v>
      </c>
      <c r="B1428" s="5">
        <v>2050890526</v>
      </c>
      <c r="C1428" s="4" t="s">
        <v>7461</v>
      </c>
      <c r="D1428" s="4" t="s">
        <v>275</v>
      </c>
      <c r="E1428" s="6" t="s">
        <v>7462</v>
      </c>
      <c r="F1428" s="5">
        <f>decoded[[#This Row],[FRT_DEC]]-B1427</f>
        <v>7</v>
      </c>
      <c r="G14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INFO]]))),G1427)</f>
        <v>291</v>
      </c>
    </row>
    <row r="1429" spans="1:7" x14ac:dyDescent="0.25">
      <c r="A1429" s="4" t="s">
        <v>1579</v>
      </c>
      <c r="B1429" s="5">
        <v>2050891320</v>
      </c>
      <c r="C1429" s="4" t="s">
        <v>7463</v>
      </c>
      <c r="D1429" s="4" t="s">
        <v>280</v>
      </c>
      <c r="E1429" s="6" t="s">
        <v>281</v>
      </c>
      <c r="F1429" s="5">
        <f>decoded[[#This Row],[FRT_DEC]]-B1428</f>
        <v>794</v>
      </c>
      <c r="G14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INFO]]))),G1428)</f>
        <v>291</v>
      </c>
    </row>
    <row r="1430" spans="1:7" x14ac:dyDescent="0.25">
      <c r="A1430" s="4" t="s">
        <v>1580</v>
      </c>
      <c r="B1430" s="5">
        <v>2050891362</v>
      </c>
      <c r="C1430" s="4" t="s">
        <v>7464</v>
      </c>
      <c r="D1430" s="4" t="s">
        <v>12</v>
      </c>
      <c r="E1430" s="6" t="s">
        <v>4</v>
      </c>
      <c r="F1430" s="5">
        <f>decoded[[#This Row],[FRT_DEC]]-B1429</f>
        <v>42</v>
      </c>
      <c r="G14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INFO]]))),G1429)</f>
        <v>291</v>
      </c>
    </row>
    <row r="1431" spans="1:7" x14ac:dyDescent="0.25">
      <c r="A1431" s="4" t="s">
        <v>1581</v>
      </c>
      <c r="B1431" s="5">
        <v>2050891367</v>
      </c>
      <c r="C1431" s="4" t="s">
        <v>7465</v>
      </c>
      <c r="D1431" s="4" t="s">
        <v>8</v>
      </c>
      <c r="E1431" s="6" t="s">
        <v>5991</v>
      </c>
      <c r="F1431" s="5">
        <f>decoded[[#This Row],[FRT_DEC]]-B1430</f>
        <v>5</v>
      </c>
      <c r="G14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INFO]]))),G1430)</f>
        <v>291</v>
      </c>
    </row>
    <row r="1432" spans="1:7" x14ac:dyDescent="0.25">
      <c r="A1432" s="4" t="s">
        <v>1582</v>
      </c>
      <c r="B1432" s="5">
        <v>2050909523</v>
      </c>
      <c r="C1432" s="4" t="s">
        <v>7466</v>
      </c>
      <c r="D1432" s="4" t="s">
        <v>15</v>
      </c>
      <c r="E1432" s="6" t="s">
        <v>7467</v>
      </c>
      <c r="F1432" s="5">
        <f>decoded[[#This Row],[FRT_DEC]]-B1431</f>
        <v>18156</v>
      </c>
      <c r="G14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INFO]]))),G1431)</f>
        <v>291</v>
      </c>
    </row>
    <row r="1433" spans="1:7" x14ac:dyDescent="0.25">
      <c r="A1433" s="4" t="s">
        <v>1583</v>
      </c>
      <c r="B1433" s="5">
        <v>2050909528</v>
      </c>
      <c r="C1433" s="4" t="s">
        <v>7468</v>
      </c>
      <c r="D1433" s="4" t="s">
        <v>15</v>
      </c>
      <c r="E1433" s="6" t="s">
        <v>5995</v>
      </c>
      <c r="F1433" s="5">
        <f>decoded[[#This Row],[FRT_DEC]]-B1432</f>
        <v>5</v>
      </c>
      <c r="G14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INFO]]))),G1432)</f>
        <v>291</v>
      </c>
    </row>
    <row r="1434" spans="1:7" x14ac:dyDescent="0.25">
      <c r="A1434" s="4" t="s">
        <v>1584</v>
      </c>
      <c r="B1434" s="5">
        <v>2050909609</v>
      </c>
      <c r="C1434" s="4" t="s">
        <v>7469</v>
      </c>
      <c r="D1434" s="4" t="s">
        <v>275</v>
      </c>
      <c r="E1434" s="6" t="s">
        <v>7470</v>
      </c>
      <c r="F1434" s="5">
        <f>decoded[[#This Row],[FRT_DEC]]-B1433</f>
        <v>81</v>
      </c>
      <c r="G14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INFO]]))),G1433)</f>
        <v>291</v>
      </c>
    </row>
    <row r="1435" spans="1:7" ht="30" x14ac:dyDescent="0.25">
      <c r="A1435" s="4" t="s">
        <v>1585</v>
      </c>
      <c r="B1435" s="5">
        <v>2050909612</v>
      </c>
      <c r="C1435" s="4" t="s">
        <v>7471</v>
      </c>
      <c r="D1435" s="4" t="s">
        <v>271</v>
      </c>
      <c r="E1435" s="6" t="s">
        <v>5714</v>
      </c>
      <c r="F1435" s="5">
        <f>decoded[[#This Row],[FRT_DEC]]-B1434</f>
        <v>3</v>
      </c>
      <c r="G14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INFO]]))),G1434)</f>
        <v>291</v>
      </c>
    </row>
    <row r="1436" spans="1:7" x14ac:dyDescent="0.25">
      <c r="A1436" s="4" t="s">
        <v>1586</v>
      </c>
      <c r="B1436" s="5">
        <v>2050909616</v>
      </c>
      <c r="C1436" s="4" t="s">
        <v>7472</v>
      </c>
      <c r="D1436" s="4" t="s">
        <v>273</v>
      </c>
      <c r="E1436" s="6" t="s">
        <v>289</v>
      </c>
      <c r="F1436" s="5">
        <f>decoded[[#This Row],[FRT_DEC]]-B1435</f>
        <v>4</v>
      </c>
      <c r="G14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INFO]]))),G1435)</f>
        <v>291</v>
      </c>
    </row>
    <row r="1437" spans="1:7" x14ac:dyDescent="0.25">
      <c r="A1437" s="4" t="s">
        <v>1587</v>
      </c>
      <c r="B1437" s="5">
        <v>2050909624</v>
      </c>
      <c r="C1437" s="4" t="s">
        <v>7473</v>
      </c>
      <c r="D1437" s="4" t="s">
        <v>1144</v>
      </c>
      <c r="E1437" s="6" t="s">
        <v>6001</v>
      </c>
      <c r="F1437" s="5">
        <f>decoded[[#This Row],[FRT_DEC]]-B1436</f>
        <v>8</v>
      </c>
      <c r="G14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INFO]]))),G1436)</f>
        <v>291</v>
      </c>
    </row>
    <row r="1438" spans="1:7" x14ac:dyDescent="0.25">
      <c r="A1438" s="4" t="s">
        <v>1588</v>
      </c>
      <c r="B1438" s="5">
        <v>2050909631</v>
      </c>
      <c r="C1438" s="4" t="s">
        <v>7474</v>
      </c>
      <c r="D1438" s="4" t="s">
        <v>98</v>
      </c>
      <c r="E1438" s="6" t="s">
        <v>6003</v>
      </c>
      <c r="F1438" s="5">
        <f>decoded[[#This Row],[FRT_DEC]]-B1437</f>
        <v>7</v>
      </c>
      <c r="G14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INFO]]))),G1437)</f>
        <v>291</v>
      </c>
    </row>
    <row r="1439" spans="1:7" x14ac:dyDescent="0.25">
      <c r="A1439" s="4" t="s">
        <v>1589</v>
      </c>
      <c r="B1439" s="5">
        <v>2050909636</v>
      </c>
      <c r="C1439" s="4" t="s">
        <v>7475</v>
      </c>
      <c r="D1439" s="4" t="s">
        <v>98</v>
      </c>
      <c r="E1439" s="6" t="s">
        <v>6005</v>
      </c>
      <c r="F1439" s="5">
        <f>decoded[[#This Row],[FRT_DEC]]-B1438</f>
        <v>5</v>
      </c>
      <c r="G14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INFO]]))),G1438)</f>
        <v>291</v>
      </c>
    </row>
    <row r="1440" spans="1:7" x14ac:dyDescent="0.25">
      <c r="A1440" s="4" t="s">
        <v>1590</v>
      </c>
      <c r="B1440" s="5">
        <v>2050909650</v>
      </c>
      <c r="C1440" s="4" t="s">
        <v>7476</v>
      </c>
      <c r="D1440" s="4" t="s">
        <v>277</v>
      </c>
      <c r="E1440" s="6" t="s">
        <v>7477</v>
      </c>
      <c r="F1440" s="5">
        <f>decoded[[#This Row],[FRT_DEC]]-B1439</f>
        <v>14</v>
      </c>
      <c r="G14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INFO]]))),G1439)</f>
        <v>291</v>
      </c>
    </row>
    <row r="1441" spans="1:7" x14ac:dyDescent="0.25">
      <c r="A1441" s="4" t="s">
        <v>1591</v>
      </c>
      <c r="B1441" s="5">
        <v>2050909960</v>
      </c>
      <c r="C1441" s="4" t="s">
        <v>7478</v>
      </c>
      <c r="D1441" s="4" t="s">
        <v>1144</v>
      </c>
      <c r="E1441" s="6" t="s">
        <v>6009</v>
      </c>
      <c r="F1441" s="5">
        <f>decoded[[#This Row],[FRT_DEC]]-B1440</f>
        <v>310</v>
      </c>
      <c r="G14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INFO]]))),G1440)</f>
        <v>291</v>
      </c>
    </row>
    <row r="1442" spans="1:7" x14ac:dyDescent="0.25">
      <c r="A1442" s="4" t="s">
        <v>1592</v>
      </c>
      <c r="B1442" s="5">
        <v>2050909967</v>
      </c>
      <c r="C1442" s="4" t="s">
        <v>7479</v>
      </c>
      <c r="D1442" s="4" t="s">
        <v>98</v>
      </c>
      <c r="E1442" s="6" t="s">
        <v>6011</v>
      </c>
      <c r="F1442" s="5">
        <f>decoded[[#This Row],[FRT_DEC]]-B1441</f>
        <v>7</v>
      </c>
      <c r="G14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INFO]]))),G1441)</f>
        <v>291</v>
      </c>
    </row>
    <row r="1443" spans="1:7" x14ac:dyDescent="0.25">
      <c r="A1443" s="4" t="s">
        <v>1593</v>
      </c>
      <c r="B1443" s="5">
        <v>2050909992</v>
      </c>
      <c r="C1443" s="4" t="s">
        <v>7480</v>
      </c>
      <c r="D1443" s="4" t="s">
        <v>275</v>
      </c>
      <c r="E1443" s="6" t="s">
        <v>1102</v>
      </c>
      <c r="F1443" s="5">
        <f>decoded[[#This Row],[FRT_DEC]]-B1442</f>
        <v>25</v>
      </c>
      <c r="G14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INFO]]))),G1442)</f>
        <v>291</v>
      </c>
    </row>
    <row r="1444" spans="1:7" x14ac:dyDescent="0.25">
      <c r="A1444" s="4" t="s">
        <v>1594</v>
      </c>
      <c r="B1444" s="5">
        <v>2050910008</v>
      </c>
      <c r="C1444" s="4" t="s">
        <v>7481</v>
      </c>
      <c r="D1444" s="4" t="s">
        <v>295</v>
      </c>
      <c r="E1444" s="6" t="s">
        <v>296</v>
      </c>
      <c r="F1444" s="5">
        <f>decoded[[#This Row],[FRT_DEC]]-B1443</f>
        <v>16</v>
      </c>
      <c r="G14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INFO]]))),G1443)</f>
        <v>291</v>
      </c>
    </row>
    <row r="1445" spans="1:7" x14ac:dyDescent="0.25">
      <c r="A1445" s="4" t="s">
        <v>1595</v>
      </c>
      <c r="B1445" s="5">
        <v>2050911519</v>
      </c>
      <c r="C1445" s="4" t="s">
        <v>7482</v>
      </c>
      <c r="D1445" s="4" t="s">
        <v>110</v>
      </c>
      <c r="E1445" s="6" t="s">
        <v>2232</v>
      </c>
      <c r="F1445" s="5">
        <f>decoded[[#This Row],[FRT_DEC]]-B1444</f>
        <v>1511</v>
      </c>
      <c r="G14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INFO]]))),G1444)</f>
        <v>291</v>
      </c>
    </row>
    <row r="1446" spans="1:7" x14ac:dyDescent="0.25">
      <c r="A1446" s="4" t="s">
        <v>1596</v>
      </c>
      <c r="B1446" s="5">
        <v>2050911536</v>
      </c>
      <c r="C1446" s="4" t="s">
        <v>7483</v>
      </c>
      <c r="D1446" s="4" t="s">
        <v>1144</v>
      </c>
      <c r="E1446" s="6" t="s">
        <v>6017</v>
      </c>
      <c r="F1446" s="5">
        <f>decoded[[#This Row],[FRT_DEC]]-B1445</f>
        <v>17</v>
      </c>
      <c r="G14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INFO]]))),G1445)</f>
        <v>291</v>
      </c>
    </row>
    <row r="1447" spans="1:7" x14ac:dyDescent="0.25">
      <c r="A1447" s="4" t="s">
        <v>1597</v>
      </c>
      <c r="B1447" s="5">
        <v>2050911544</v>
      </c>
      <c r="C1447" s="4" t="s">
        <v>7484</v>
      </c>
      <c r="D1447" s="4" t="s">
        <v>98</v>
      </c>
      <c r="E1447" s="6" t="s">
        <v>6019</v>
      </c>
      <c r="F1447" s="5">
        <f>decoded[[#This Row],[FRT_DEC]]-B1446</f>
        <v>8</v>
      </c>
      <c r="G14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INFO]]))),G1446)</f>
        <v>291</v>
      </c>
    </row>
    <row r="1448" spans="1:7" x14ac:dyDescent="0.25">
      <c r="A1448" s="4" t="s">
        <v>1598</v>
      </c>
      <c r="B1448" s="5">
        <v>2050911611</v>
      </c>
      <c r="C1448" s="4" t="s">
        <v>7485</v>
      </c>
      <c r="D1448" s="4" t="s">
        <v>111</v>
      </c>
      <c r="E1448" s="6" t="s">
        <v>297</v>
      </c>
      <c r="F1448" s="5">
        <f>decoded[[#This Row],[FRT_DEC]]-B1447</f>
        <v>67</v>
      </c>
      <c r="G14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INFO]]))),G1447)</f>
        <v>291</v>
      </c>
    </row>
    <row r="1449" spans="1:7" x14ac:dyDescent="0.25">
      <c r="A1449" s="4" t="s">
        <v>1599</v>
      </c>
      <c r="B1449" s="5">
        <v>2050911627</v>
      </c>
      <c r="C1449" s="4" t="s">
        <v>7486</v>
      </c>
      <c r="D1449" s="4" t="s">
        <v>1144</v>
      </c>
      <c r="E1449" s="6" t="s">
        <v>6022</v>
      </c>
      <c r="F1449" s="5">
        <f>decoded[[#This Row],[FRT_DEC]]-B1448</f>
        <v>16</v>
      </c>
      <c r="G14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INFO]]))),G1448)</f>
        <v>291</v>
      </c>
    </row>
    <row r="1450" spans="1:7" x14ac:dyDescent="0.25">
      <c r="A1450" s="4" t="s">
        <v>1600</v>
      </c>
      <c r="B1450" s="5">
        <v>2050911632</v>
      </c>
      <c r="C1450" s="4" t="s">
        <v>7487</v>
      </c>
      <c r="D1450" s="4" t="s">
        <v>98</v>
      </c>
      <c r="E1450" s="6" t="s">
        <v>6024</v>
      </c>
      <c r="F1450" s="5">
        <f>decoded[[#This Row],[FRT_DEC]]-B1449</f>
        <v>5</v>
      </c>
      <c r="G14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INFO]]))),G1449)</f>
        <v>291</v>
      </c>
    </row>
    <row r="1451" spans="1:7" x14ac:dyDescent="0.25">
      <c r="A1451" s="4" t="s">
        <v>1601</v>
      </c>
      <c r="B1451" s="5">
        <v>2050912267</v>
      </c>
      <c r="C1451" s="4" t="s">
        <v>7488</v>
      </c>
      <c r="D1451" s="4" t="s">
        <v>113</v>
      </c>
      <c r="E1451" s="6" t="s">
        <v>114</v>
      </c>
      <c r="F1451" s="5">
        <f>decoded[[#This Row],[FRT_DEC]]-B1450</f>
        <v>635</v>
      </c>
      <c r="G14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INFO]]))),G1450)</f>
        <v>291</v>
      </c>
    </row>
    <row r="1452" spans="1:7" x14ac:dyDescent="0.25">
      <c r="A1452" s="4" t="s">
        <v>1602</v>
      </c>
      <c r="B1452" s="5">
        <v>2050912283</v>
      </c>
      <c r="C1452" s="4" t="s">
        <v>7489</v>
      </c>
      <c r="D1452" s="4" t="s">
        <v>1144</v>
      </c>
      <c r="E1452" s="6" t="s">
        <v>6027</v>
      </c>
      <c r="F1452" s="5">
        <f>decoded[[#This Row],[FRT_DEC]]-B1451</f>
        <v>16</v>
      </c>
      <c r="G14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INFO]]))),G1451)</f>
        <v>291</v>
      </c>
    </row>
    <row r="1453" spans="1:7" x14ac:dyDescent="0.25">
      <c r="A1453" s="4" t="s">
        <v>1603</v>
      </c>
      <c r="B1453" s="5">
        <v>2050912289</v>
      </c>
      <c r="C1453" s="4" t="s">
        <v>7490</v>
      </c>
      <c r="D1453" s="4" t="s">
        <v>98</v>
      </c>
      <c r="E1453" s="6" t="s">
        <v>6029</v>
      </c>
      <c r="F1453" s="5">
        <f>decoded[[#This Row],[FRT_DEC]]-B1452</f>
        <v>6</v>
      </c>
      <c r="G14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INFO]]))),G1452)</f>
        <v>291</v>
      </c>
    </row>
    <row r="1454" spans="1:7" x14ac:dyDescent="0.25">
      <c r="A1454" s="4" t="s">
        <v>1604</v>
      </c>
      <c r="B1454" s="5">
        <v>2050912295</v>
      </c>
      <c r="C1454" s="4" t="s">
        <v>7491</v>
      </c>
      <c r="D1454" s="4" t="s">
        <v>298</v>
      </c>
      <c r="E1454" s="6" t="s">
        <v>7492</v>
      </c>
      <c r="F1454" s="5">
        <f>decoded[[#This Row],[FRT_DEC]]-B1453</f>
        <v>6</v>
      </c>
      <c r="G14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INFO]]))),G1453)</f>
        <v>291</v>
      </c>
    </row>
    <row r="1455" spans="1:7" x14ac:dyDescent="0.25">
      <c r="A1455" s="4" t="s">
        <v>1605</v>
      </c>
      <c r="B1455" s="5">
        <v>2050912300</v>
      </c>
      <c r="C1455" s="4" t="s">
        <v>7493</v>
      </c>
      <c r="D1455" s="4" t="s">
        <v>11</v>
      </c>
      <c r="E1455" s="6" t="s">
        <v>4684</v>
      </c>
      <c r="F1455" s="5">
        <f>decoded[[#This Row],[FRT_DEC]]-B1454</f>
        <v>5</v>
      </c>
      <c r="G14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INFO]]))),G1454)</f>
        <v>291</v>
      </c>
    </row>
    <row r="1456" spans="1:7" x14ac:dyDescent="0.25">
      <c r="A1456" s="4" t="s">
        <v>1606</v>
      </c>
      <c r="B1456" s="5">
        <v>2050912311</v>
      </c>
      <c r="C1456" s="4" t="s">
        <v>7494</v>
      </c>
      <c r="D1456" s="4" t="s">
        <v>52</v>
      </c>
      <c r="E1456" s="6" t="s">
        <v>367</v>
      </c>
      <c r="F1456" s="5">
        <f>decoded[[#This Row],[FRT_DEC]]-B1455</f>
        <v>11</v>
      </c>
      <c r="G14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INFO]]))),G1455)</f>
        <v>291</v>
      </c>
    </row>
    <row r="1457" spans="1:7" x14ac:dyDescent="0.25">
      <c r="A1457" s="4" t="s">
        <v>1607</v>
      </c>
      <c r="B1457" s="5">
        <v>2050912315</v>
      </c>
      <c r="C1457" s="4" t="s">
        <v>7495</v>
      </c>
      <c r="D1457" s="4" t="s">
        <v>369</v>
      </c>
      <c r="E1457" s="6" t="s">
        <v>7496</v>
      </c>
      <c r="F1457" s="5">
        <f>decoded[[#This Row],[FRT_DEC]]-B1456</f>
        <v>4</v>
      </c>
      <c r="G14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INFO]]))),G1456)</f>
        <v>291</v>
      </c>
    </row>
    <row r="1458" spans="1:7" x14ac:dyDescent="0.25">
      <c r="A1458" s="4" t="s">
        <v>1608</v>
      </c>
      <c r="B1458" s="5">
        <v>2050912319</v>
      </c>
      <c r="C1458" s="4" t="s">
        <v>7497</v>
      </c>
      <c r="D1458" s="4" t="s">
        <v>8</v>
      </c>
      <c r="E1458" s="6" t="s">
        <v>4671</v>
      </c>
      <c r="F1458" s="5">
        <f>decoded[[#This Row],[FRT_DEC]]-B1457</f>
        <v>4</v>
      </c>
      <c r="G14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INFO]]))),G1457)</f>
        <v>291</v>
      </c>
    </row>
    <row r="1459" spans="1:7" x14ac:dyDescent="0.25">
      <c r="A1459" s="4" t="s">
        <v>1609</v>
      </c>
      <c r="B1459" s="5">
        <v>2050912325</v>
      </c>
      <c r="C1459" s="4" t="s">
        <v>7498</v>
      </c>
      <c r="D1459" s="4" t="s">
        <v>11</v>
      </c>
      <c r="E1459" s="6" t="s">
        <v>4665</v>
      </c>
      <c r="F1459" s="5">
        <f>decoded[[#This Row],[FRT_DEC]]-B1458</f>
        <v>6</v>
      </c>
      <c r="G14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INFO]]))),G1458)</f>
        <v>291</v>
      </c>
    </row>
    <row r="1460" spans="1:7" x14ac:dyDescent="0.25">
      <c r="A1460" s="4" t="s">
        <v>1610</v>
      </c>
      <c r="B1460" s="5">
        <v>2050912356</v>
      </c>
      <c r="C1460" s="4" t="s">
        <v>7499</v>
      </c>
      <c r="D1460" s="4" t="s">
        <v>52</v>
      </c>
      <c r="E1460" s="6" t="s">
        <v>4648</v>
      </c>
      <c r="F1460" s="5">
        <f>decoded[[#This Row],[FRT_DEC]]-B1459</f>
        <v>31</v>
      </c>
      <c r="G14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INFO]]))),G1459)</f>
        <v>291</v>
      </c>
    </row>
    <row r="1461" spans="1:7" x14ac:dyDescent="0.25">
      <c r="A1461" s="4" t="s">
        <v>1611</v>
      </c>
      <c r="B1461" s="5">
        <v>2050912361</v>
      </c>
      <c r="C1461" s="4" t="s">
        <v>7500</v>
      </c>
      <c r="D1461" s="4" t="s">
        <v>4649</v>
      </c>
      <c r="E1461" s="6" t="s">
        <v>7437</v>
      </c>
      <c r="F1461" s="5">
        <f>decoded[[#This Row],[FRT_DEC]]-B1460</f>
        <v>5</v>
      </c>
      <c r="G14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INFO]]))),G1460)</f>
        <v>291</v>
      </c>
    </row>
    <row r="1462" spans="1:7" x14ac:dyDescent="0.25">
      <c r="A1462" s="4" t="s">
        <v>1612</v>
      </c>
      <c r="B1462" s="5">
        <v>2050912387</v>
      </c>
      <c r="C1462" s="4" t="s">
        <v>7501</v>
      </c>
      <c r="D1462" s="4" t="s">
        <v>12</v>
      </c>
      <c r="E1462" s="6" t="s">
        <v>4</v>
      </c>
      <c r="F1462" s="5">
        <f>decoded[[#This Row],[FRT_DEC]]-B1461</f>
        <v>26</v>
      </c>
      <c r="G14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INFO]]))),G1461)</f>
        <v>291</v>
      </c>
    </row>
    <row r="1463" spans="1:7" x14ac:dyDescent="0.25">
      <c r="A1463" s="4" t="s">
        <v>1613</v>
      </c>
      <c r="B1463" s="5">
        <v>2050912393</v>
      </c>
      <c r="C1463" s="4" t="s">
        <v>7502</v>
      </c>
      <c r="D1463" s="4" t="s">
        <v>8</v>
      </c>
      <c r="E1463" s="6" t="s">
        <v>5963</v>
      </c>
      <c r="F1463" s="5">
        <f>decoded[[#This Row],[FRT_DEC]]-B1462</f>
        <v>6</v>
      </c>
      <c r="G14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INFO]]))),G1462)</f>
        <v>291</v>
      </c>
    </row>
    <row r="1464" spans="1:7" x14ac:dyDescent="0.25">
      <c r="A1464" s="4" t="s">
        <v>1614</v>
      </c>
      <c r="B1464" s="5">
        <v>2050912644</v>
      </c>
      <c r="C1464" s="4" t="s">
        <v>7503</v>
      </c>
      <c r="D1464" s="4" t="s">
        <v>12</v>
      </c>
      <c r="E1464" s="6" t="s">
        <v>4</v>
      </c>
      <c r="F1464" s="5">
        <f>decoded[[#This Row],[FRT_DEC]]-B1463</f>
        <v>251</v>
      </c>
      <c r="G14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INFO]]))),G1463)</f>
        <v>291</v>
      </c>
    </row>
    <row r="1465" spans="1:7" x14ac:dyDescent="0.25">
      <c r="A1465" s="4" t="s">
        <v>1615</v>
      </c>
      <c r="B1465" s="5">
        <v>2050912649</v>
      </c>
      <c r="C1465" s="4" t="s">
        <v>7504</v>
      </c>
      <c r="D1465" s="4" t="s">
        <v>8</v>
      </c>
      <c r="E1465" s="6" t="s">
        <v>5960</v>
      </c>
      <c r="F1465" s="5">
        <f>decoded[[#This Row],[FRT_DEC]]-B1464</f>
        <v>5</v>
      </c>
      <c r="G14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INFO]]))),G1464)</f>
        <v>291</v>
      </c>
    </row>
    <row r="1466" spans="1:7" x14ac:dyDescent="0.25">
      <c r="A1466" s="4" t="s">
        <v>1616</v>
      </c>
      <c r="B1466" s="5">
        <v>2050913020</v>
      </c>
      <c r="C1466" s="4" t="s">
        <v>7505</v>
      </c>
      <c r="D1466" s="4" t="s">
        <v>13</v>
      </c>
      <c r="E1466" s="6" t="s">
        <v>5</v>
      </c>
      <c r="F1466" s="5">
        <f>decoded[[#This Row],[FRT_DEC]]-B1465</f>
        <v>371</v>
      </c>
      <c r="G14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INFO]]))),G1465)</f>
        <v>291</v>
      </c>
    </row>
    <row r="1467" spans="1:7" x14ac:dyDescent="0.25">
      <c r="A1467" s="4" t="s">
        <v>1617</v>
      </c>
      <c r="B1467" s="5">
        <v>2050913025</v>
      </c>
      <c r="C1467" s="4" t="s">
        <v>7506</v>
      </c>
      <c r="D1467" s="4" t="s">
        <v>11</v>
      </c>
      <c r="E1467" s="6" t="s">
        <v>4660</v>
      </c>
      <c r="F1467" s="5">
        <f>decoded[[#This Row],[FRT_DEC]]-B1466</f>
        <v>5</v>
      </c>
      <c r="G14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INFO]]))),G1466)</f>
        <v>291</v>
      </c>
    </row>
    <row r="1468" spans="1:7" x14ac:dyDescent="0.25">
      <c r="A1468" s="4" t="s">
        <v>1618</v>
      </c>
      <c r="B1468" s="5">
        <v>2050913118</v>
      </c>
      <c r="C1468" s="4" t="s">
        <v>7507</v>
      </c>
      <c r="D1468" s="4" t="s">
        <v>12</v>
      </c>
      <c r="E1468" s="6" t="s">
        <v>4</v>
      </c>
      <c r="F1468" s="5">
        <f>decoded[[#This Row],[FRT_DEC]]-B1467</f>
        <v>93</v>
      </c>
      <c r="G14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INFO]]))),G1467)</f>
        <v>291</v>
      </c>
    </row>
    <row r="1469" spans="1:7" x14ac:dyDescent="0.25">
      <c r="A1469" s="4" t="s">
        <v>1619</v>
      </c>
      <c r="B1469" s="5">
        <v>2050913122</v>
      </c>
      <c r="C1469" s="4" t="s">
        <v>7508</v>
      </c>
      <c r="D1469" s="4" t="s">
        <v>14</v>
      </c>
      <c r="E1469" s="6" t="s">
        <v>6</v>
      </c>
      <c r="F1469" s="5">
        <f>decoded[[#This Row],[FRT_DEC]]-B1468</f>
        <v>4</v>
      </c>
      <c r="G14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INFO]]))),G1468)</f>
        <v>291</v>
      </c>
    </row>
    <row r="1470" spans="1:7" x14ac:dyDescent="0.25">
      <c r="A1470" s="4" t="s">
        <v>1620</v>
      </c>
      <c r="B1470" s="5">
        <v>2050913132</v>
      </c>
      <c r="C1470" s="4" t="s">
        <v>7509</v>
      </c>
      <c r="D1470" s="4" t="s">
        <v>14</v>
      </c>
      <c r="E1470" s="6" t="s">
        <v>72</v>
      </c>
      <c r="F1470" s="5">
        <f>decoded[[#This Row],[FRT_DEC]]-B1469</f>
        <v>10</v>
      </c>
      <c r="G14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INFO]]))),G1469)</f>
        <v>291</v>
      </c>
    </row>
    <row r="1471" spans="1:7" x14ac:dyDescent="0.25">
      <c r="A1471" s="4" t="s">
        <v>1621</v>
      </c>
      <c r="B1471" s="5">
        <v>2050913148</v>
      </c>
      <c r="C1471" s="4" t="s">
        <v>7510</v>
      </c>
      <c r="D1471" s="4" t="s">
        <v>55</v>
      </c>
      <c r="E1471" s="6" t="s">
        <v>56</v>
      </c>
      <c r="F1471" s="5">
        <f>decoded[[#This Row],[FRT_DEC]]-B1470</f>
        <v>16</v>
      </c>
      <c r="G14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INFO]]))),G1470)</f>
        <v>291</v>
      </c>
    </row>
    <row r="1472" spans="1:7" x14ac:dyDescent="0.25">
      <c r="A1472" s="4" t="s">
        <v>1622</v>
      </c>
      <c r="B1472" s="5">
        <v>2050913163</v>
      </c>
      <c r="C1472" s="4" t="s">
        <v>7511</v>
      </c>
      <c r="D1472" s="4" t="s">
        <v>74</v>
      </c>
      <c r="E1472" s="6" t="s">
        <v>4650</v>
      </c>
      <c r="F1472" s="5">
        <f>decoded[[#This Row],[FRT_DEC]]-B1471</f>
        <v>15</v>
      </c>
      <c r="G14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INFO]]))),G1471)</f>
        <v>291</v>
      </c>
    </row>
    <row r="1473" spans="1:7" x14ac:dyDescent="0.25">
      <c r="A1473" s="4" t="s">
        <v>1623</v>
      </c>
      <c r="B1473" s="5">
        <v>2050913169</v>
      </c>
      <c r="C1473" s="4" t="s">
        <v>7512</v>
      </c>
      <c r="D1473" s="4" t="s">
        <v>4651</v>
      </c>
      <c r="E1473" s="6" t="s">
        <v>4653</v>
      </c>
      <c r="F1473" s="5">
        <f>decoded[[#This Row],[FRT_DEC]]-B1472</f>
        <v>6</v>
      </c>
      <c r="G14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INFO]]))),G1472)</f>
        <v>291</v>
      </c>
    </row>
    <row r="1474" spans="1:7" x14ac:dyDescent="0.25">
      <c r="A1474" s="4" t="s">
        <v>1624</v>
      </c>
      <c r="B1474" s="5">
        <v>2050913174</v>
      </c>
      <c r="C1474" s="4" t="s">
        <v>7513</v>
      </c>
      <c r="D1474" s="4" t="s">
        <v>8</v>
      </c>
      <c r="E1474" s="6" t="s">
        <v>6344</v>
      </c>
      <c r="F1474" s="5">
        <f>decoded[[#This Row],[FRT_DEC]]-B1473</f>
        <v>5</v>
      </c>
      <c r="G14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INFO]]))),G1473)</f>
        <v>291</v>
      </c>
    </row>
    <row r="1475" spans="1:7" x14ac:dyDescent="0.25">
      <c r="A1475" s="4" t="s">
        <v>1625</v>
      </c>
      <c r="B1475" s="5">
        <v>2050913190</v>
      </c>
      <c r="C1475" s="4" t="s">
        <v>7514</v>
      </c>
      <c r="D1475" s="4" t="s">
        <v>275</v>
      </c>
      <c r="E1475" s="6" t="s">
        <v>7515</v>
      </c>
      <c r="F1475" s="5">
        <f>decoded[[#This Row],[FRT_DEC]]-B1474</f>
        <v>16</v>
      </c>
      <c r="G14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INFO]]))),G1474)</f>
        <v>291</v>
      </c>
    </row>
    <row r="1476" spans="1:7" x14ac:dyDescent="0.25">
      <c r="A1476" s="4" t="s">
        <v>1626</v>
      </c>
      <c r="B1476" s="5">
        <v>2050913194</v>
      </c>
      <c r="C1476" s="4" t="s">
        <v>7516</v>
      </c>
      <c r="D1476" s="4" t="s">
        <v>277</v>
      </c>
      <c r="E1476" s="6" t="s">
        <v>7517</v>
      </c>
      <c r="F1476" s="5">
        <f>decoded[[#This Row],[FRT_DEC]]-B1475</f>
        <v>4</v>
      </c>
      <c r="G14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INFO]]))),G1475)</f>
        <v>291</v>
      </c>
    </row>
    <row r="1477" spans="1:7" ht="30" x14ac:dyDescent="0.25">
      <c r="A1477" s="4" t="s">
        <v>1627</v>
      </c>
      <c r="B1477" s="5">
        <v>2050913197</v>
      </c>
      <c r="C1477" s="4" t="s">
        <v>7518</v>
      </c>
      <c r="D1477" s="4" t="s">
        <v>271</v>
      </c>
      <c r="E1477" s="6" t="s">
        <v>5715</v>
      </c>
      <c r="F1477" s="5">
        <f>decoded[[#This Row],[FRT_DEC]]-B1476</f>
        <v>3</v>
      </c>
      <c r="G14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INFO]]))),G1476)</f>
        <v>291</v>
      </c>
    </row>
    <row r="1478" spans="1:7" x14ac:dyDescent="0.25">
      <c r="A1478" s="4" t="s">
        <v>1628</v>
      </c>
      <c r="B1478" s="5">
        <v>2050913201</v>
      </c>
      <c r="C1478" s="4" t="s">
        <v>7519</v>
      </c>
      <c r="D1478" s="4" t="s">
        <v>273</v>
      </c>
      <c r="E1478" s="6" t="s">
        <v>305</v>
      </c>
      <c r="F1478" s="5">
        <f>decoded[[#This Row],[FRT_DEC]]-B1477</f>
        <v>4</v>
      </c>
      <c r="G14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INFO]]))),G1477)</f>
        <v>291</v>
      </c>
    </row>
    <row r="1479" spans="1:7" x14ac:dyDescent="0.25">
      <c r="A1479" s="4" t="s">
        <v>1629</v>
      </c>
      <c r="B1479" s="5">
        <v>2050913209</v>
      </c>
      <c r="C1479" s="4" t="s">
        <v>7520</v>
      </c>
      <c r="D1479" s="4" t="s">
        <v>11</v>
      </c>
      <c r="E1479" s="6" t="s">
        <v>4682</v>
      </c>
      <c r="F1479" s="5">
        <f>decoded[[#This Row],[FRT_DEC]]-B1478</f>
        <v>8</v>
      </c>
      <c r="G14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INFO]]))),G1478)</f>
        <v>291</v>
      </c>
    </row>
    <row r="1480" spans="1:7" x14ac:dyDescent="0.25">
      <c r="A1480" s="4" t="s">
        <v>1630</v>
      </c>
      <c r="B1480" s="5">
        <v>2050913231</v>
      </c>
      <c r="C1480" s="4" t="s">
        <v>7521</v>
      </c>
      <c r="D1480" s="4" t="s">
        <v>52</v>
      </c>
      <c r="E1480" s="6" t="s">
        <v>57</v>
      </c>
      <c r="F1480" s="5">
        <f>decoded[[#This Row],[FRT_DEC]]-B1479</f>
        <v>22</v>
      </c>
      <c r="G14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INFO]]))),G1479)</f>
        <v>291</v>
      </c>
    </row>
    <row r="1481" spans="1:7" x14ac:dyDescent="0.25">
      <c r="A1481" s="4" t="s">
        <v>1631</v>
      </c>
      <c r="B1481" s="5">
        <v>2050913241</v>
      </c>
      <c r="C1481" s="4" t="s">
        <v>7522</v>
      </c>
      <c r="D1481" s="4" t="s">
        <v>58</v>
      </c>
      <c r="E1481" s="6" t="s">
        <v>377</v>
      </c>
      <c r="F1481" s="5">
        <f>decoded[[#This Row],[FRT_DEC]]-B1480</f>
        <v>10</v>
      </c>
      <c r="G14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INFO]]))),G1480)</f>
        <v>291</v>
      </c>
    </row>
    <row r="1482" spans="1:7" x14ac:dyDescent="0.25">
      <c r="A1482" s="4" t="s">
        <v>1632</v>
      </c>
      <c r="B1482" s="5">
        <v>2050913248</v>
      </c>
      <c r="C1482" s="4" t="s">
        <v>7523</v>
      </c>
      <c r="D1482" s="4" t="s">
        <v>58</v>
      </c>
      <c r="E1482" s="6" t="s">
        <v>379</v>
      </c>
      <c r="F1482" s="5">
        <f>decoded[[#This Row],[FRT_DEC]]-B1481</f>
        <v>7</v>
      </c>
      <c r="G14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INFO]]))),G1481)</f>
        <v>291</v>
      </c>
    </row>
    <row r="1483" spans="1:7" x14ac:dyDescent="0.25">
      <c r="A1483" s="4" t="s">
        <v>1633</v>
      </c>
      <c r="B1483" s="5">
        <v>2050913253</v>
      </c>
      <c r="C1483" s="4" t="s">
        <v>7524</v>
      </c>
      <c r="D1483" s="4" t="s">
        <v>58</v>
      </c>
      <c r="E1483" s="6" t="s">
        <v>60</v>
      </c>
      <c r="F1483" s="5">
        <f>decoded[[#This Row],[FRT_DEC]]-B1482</f>
        <v>5</v>
      </c>
      <c r="G14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INFO]]))),G1482)</f>
        <v>291</v>
      </c>
    </row>
    <row r="1484" spans="1:7" x14ac:dyDescent="0.25">
      <c r="A1484" s="4" t="s">
        <v>1634</v>
      </c>
      <c r="B1484" s="5">
        <v>2050913257</v>
      </c>
      <c r="C1484" s="4" t="s">
        <v>7525</v>
      </c>
      <c r="D1484" s="4" t="s">
        <v>58</v>
      </c>
      <c r="E1484" s="6" t="s">
        <v>61</v>
      </c>
      <c r="F1484" s="5">
        <f>decoded[[#This Row],[FRT_DEC]]-B1483</f>
        <v>4</v>
      </c>
      <c r="G14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INFO]]))),G1483)</f>
        <v>291</v>
      </c>
    </row>
    <row r="1485" spans="1:7" x14ac:dyDescent="0.25">
      <c r="A1485" s="4" t="s">
        <v>1635</v>
      </c>
      <c r="B1485" s="5">
        <v>2050913261</v>
      </c>
      <c r="C1485" s="4" t="s">
        <v>7526</v>
      </c>
      <c r="D1485" s="4" t="s">
        <v>62</v>
      </c>
      <c r="E1485" s="6" t="s">
        <v>7527</v>
      </c>
      <c r="F1485" s="5">
        <f>decoded[[#This Row],[FRT_DEC]]-B1484</f>
        <v>4</v>
      </c>
      <c r="G14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INFO]]))),G1484)</f>
        <v>291</v>
      </c>
    </row>
    <row r="1486" spans="1:7" x14ac:dyDescent="0.25">
      <c r="A1486" s="4" t="s">
        <v>1636</v>
      </c>
      <c r="B1486" s="5">
        <v>2050913265</v>
      </c>
      <c r="C1486" s="4" t="s">
        <v>7528</v>
      </c>
      <c r="D1486" s="4" t="s">
        <v>63</v>
      </c>
      <c r="E1486" s="6" t="s">
        <v>64</v>
      </c>
      <c r="F1486" s="5">
        <f>decoded[[#This Row],[FRT_DEC]]-B1485</f>
        <v>4</v>
      </c>
      <c r="G14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INFO]]))),G1485)</f>
        <v>291</v>
      </c>
    </row>
    <row r="1487" spans="1:7" x14ac:dyDescent="0.25">
      <c r="A1487" s="4" t="s">
        <v>1637</v>
      </c>
      <c r="B1487" s="5">
        <v>2050913293</v>
      </c>
      <c r="C1487" s="4" t="s">
        <v>7529</v>
      </c>
      <c r="D1487" s="4" t="s">
        <v>1144</v>
      </c>
      <c r="E1487" s="6" t="s">
        <v>6057</v>
      </c>
      <c r="F1487" s="5">
        <f>decoded[[#This Row],[FRT_DEC]]-B1486</f>
        <v>28</v>
      </c>
      <c r="G14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INFO]]))),G1486)</f>
        <v>291</v>
      </c>
    </row>
    <row r="1488" spans="1:7" x14ac:dyDescent="0.25">
      <c r="A1488" s="4" t="s">
        <v>1638</v>
      </c>
      <c r="B1488" s="5">
        <v>2050913298</v>
      </c>
      <c r="C1488" s="4" t="s">
        <v>7530</v>
      </c>
      <c r="D1488" s="4" t="s">
        <v>1144</v>
      </c>
      <c r="E1488" s="6" t="s">
        <v>6059</v>
      </c>
      <c r="F1488" s="5">
        <f>decoded[[#This Row],[FRT_DEC]]-B1487</f>
        <v>5</v>
      </c>
      <c r="G14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INFO]]))),G1487)</f>
        <v>291</v>
      </c>
    </row>
    <row r="1489" spans="1:7" x14ac:dyDescent="0.25">
      <c r="A1489" s="4" t="s">
        <v>1639</v>
      </c>
      <c r="B1489" s="5">
        <v>2050913317</v>
      </c>
      <c r="C1489" s="4" t="s">
        <v>7531</v>
      </c>
      <c r="D1489" s="4" t="s">
        <v>1144</v>
      </c>
      <c r="E1489" s="6" t="s">
        <v>6082</v>
      </c>
      <c r="F1489" s="5">
        <f>decoded[[#This Row],[FRT_DEC]]-B1488</f>
        <v>19</v>
      </c>
      <c r="G14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INFO]]))),G1488)</f>
        <v>291</v>
      </c>
    </row>
    <row r="1490" spans="1:7" x14ac:dyDescent="0.25">
      <c r="A1490" s="4" t="s">
        <v>1640</v>
      </c>
      <c r="B1490" s="5">
        <v>2050913323</v>
      </c>
      <c r="C1490" s="4" t="s">
        <v>7532</v>
      </c>
      <c r="D1490" s="4" t="s">
        <v>8</v>
      </c>
      <c r="E1490" s="6" t="s">
        <v>4687</v>
      </c>
      <c r="F1490" s="5">
        <f>decoded[[#This Row],[FRT_DEC]]-B1489</f>
        <v>6</v>
      </c>
      <c r="G14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INFO]]))),G1489)</f>
        <v>291</v>
      </c>
    </row>
    <row r="1491" spans="1:7" x14ac:dyDescent="0.25">
      <c r="A1491" s="4" t="s">
        <v>1641</v>
      </c>
      <c r="B1491" s="5">
        <v>2050913327</v>
      </c>
      <c r="C1491" s="4" t="s">
        <v>7533</v>
      </c>
      <c r="D1491" s="4" t="s">
        <v>66</v>
      </c>
      <c r="E1491" s="6" t="s">
        <v>67</v>
      </c>
      <c r="F1491" s="5">
        <f>decoded[[#This Row],[FRT_DEC]]-B1490</f>
        <v>4</v>
      </c>
      <c r="G14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INFO]]))),G1490)</f>
        <v>291</v>
      </c>
    </row>
    <row r="1492" spans="1:7" x14ac:dyDescent="0.25">
      <c r="A1492" s="4" t="s">
        <v>1642</v>
      </c>
      <c r="B1492" s="5">
        <v>2050913337</v>
      </c>
      <c r="C1492" s="4" t="s">
        <v>7534</v>
      </c>
      <c r="D1492" s="4" t="s">
        <v>11</v>
      </c>
      <c r="E1492" s="6" t="s">
        <v>4706</v>
      </c>
      <c r="F1492" s="5">
        <f>decoded[[#This Row],[FRT_DEC]]-B1491</f>
        <v>10</v>
      </c>
      <c r="G14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INFO]]))),G1491)</f>
        <v>291</v>
      </c>
    </row>
    <row r="1493" spans="1:7" x14ac:dyDescent="0.25">
      <c r="A1493" s="4" t="s">
        <v>1643</v>
      </c>
      <c r="B1493" s="5">
        <v>2050913349</v>
      </c>
      <c r="C1493" s="4" t="s">
        <v>7535</v>
      </c>
      <c r="D1493" s="4" t="s">
        <v>52</v>
      </c>
      <c r="E1493" s="6" t="s">
        <v>765</v>
      </c>
      <c r="F1493" s="5">
        <f>decoded[[#This Row],[FRT_DEC]]-B1492</f>
        <v>12</v>
      </c>
      <c r="G14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INFO]]))),G1492)</f>
        <v>291</v>
      </c>
    </row>
    <row r="1494" spans="1:7" x14ac:dyDescent="0.25">
      <c r="A1494" s="4" t="s">
        <v>1644</v>
      </c>
      <c r="B1494" s="5">
        <v>2050913355</v>
      </c>
      <c r="C1494" s="4" t="s">
        <v>7536</v>
      </c>
      <c r="D1494" s="4" t="s">
        <v>11</v>
      </c>
      <c r="E1494" s="6" t="s">
        <v>4674</v>
      </c>
      <c r="F1494" s="5">
        <f>decoded[[#This Row],[FRT_DEC]]-B1493</f>
        <v>6</v>
      </c>
      <c r="G14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INFO]]))),G1493)</f>
        <v>291</v>
      </c>
    </row>
    <row r="1495" spans="1:7" x14ac:dyDescent="0.25">
      <c r="A1495" s="4" t="s">
        <v>1645</v>
      </c>
      <c r="B1495" s="5">
        <v>2050913366</v>
      </c>
      <c r="C1495" s="4" t="s">
        <v>7537</v>
      </c>
      <c r="D1495" s="4" t="s">
        <v>52</v>
      </c>
      <c r="E1495" s="6" t="s">
        <v>65</v>
      </c>
      <c r="F1495" s="5">
        <f>decoded[[#This Row],[FRT_DEC]]-B1494</f>
        <v>11</v>
      </c>
      <c r="G14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INFO]]))),G1494)</f>
        <v>291</v>
      </c>
    </row>
    <row r="1496" spans="1:7" x14ac:dyDescent="0.25">
      <c r="A1496" s="4" t="s">
        <v>1646</v>
      </c>
      <c r="B1496" s="5">
        <v>2050913371</v>
      </c>
      <c r="C1496" s="4" t="s">
        <v>7538</v>
      </c>
      <c r="D1496" s="4" t="s">
        <v>68</v>
      </c>
      <c r="E1496" s="6" t="s">
        <v>7539</v>
      </c>
      <c r="F1496" s="5">
        <f>decoded[[#This Row],[FRT_DEC]]-B1495</f>
        <v>5</v>
      </c>
      <c r="G14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INFO]]))),G1495)</f>
        <v>291</v>
      </c>
    </row>
    <row r="1497" spans="1:7" x14ac:dyDescent="0.25">
      <c r="A1497" s="4" t="s">
        <v>1647</v>
      </c>
      <c r="B1497" s="5">
        <v>2050914679</v>
      </c>
      <c r="C1497" s="4" t="s">
        <v>7540</v>
      </c>
      <c r="D1497" s="4" t="s">
        <v>98</v>
      </c>
      <c r="E1497" s="6" t="s">
        <v>5705</v>
      </c>
      <c r="F1497" s="5">
        <f>decoded[[#This Row],[FRT_DEC]]-B1496</f>
        <v>1308</v>
      </c>
      <c r="G14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INFO]]))),G1496)</f>
        <v>291</v>
      </c>
    </row>
    <row r="1498" spans="1:7" x14ac:dyDescent="0.25">
      <c r="A1498" s="4" t="s">
        <v>1648</v>
      </c>
      <c r="B1498" s="5">
        <v>2050914685</v>
      </c>
      <c r="C1498" s="4" t="s">
        <v>7541</v>
      </c>
      <c r="D1498" s="4" t="s">
        <v>98</v>
      </c>
      <c r="E1498" s="6" t="s">
        <v>5706</v>
      </c>
      <c r="F1498" s="5">
        <f>decoded[[#This Row],[FRT_DEC]]-B1497</f>
        <v>6</v>
      </c>
      <c r="G14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INFO]]))),G1497)</f>
        <v>291</v>
      </c>
    </row>
    <row r="1499" spans="1:7" x14ac:dyDescent="0.25">
      <c r="A1499" s="4" t="s">
        <v>1649</v>
      </c>
      <c r="B1499" s="5">
        <v>2050914699</v>
      </c>
      <c r="C1499" s="4" t="s">
        <v>7542</v>
      </c>
      <c r="D1499" s="4" t="s">
        <v>9</v>
      </c>
      <c r="E1499" s="6" t="s">
        <v>4655</v>
      </c>
      <c r="F1499" s="5">
        <f>decoded[[#This Row],[FRT_DEC]]-B1498</f>
        <v>14</v>
      </c>
      <c r="G14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INFO]]))),G1498)</f>
        <v>291</v>
      </c>
    </row>
    <row r="1500" spans="1:7" x14ac:dyDescent="0.25">
      <c r="A1500" s="4" t="s">
        <v>1650</v>
      </c>
      <c r="B1500" s="5">
        <v>2050914704</v>
      </c>
      <c r="C1500" s="4" t="s">
        <v>7543</v>
      </c>
      <c r="D1500" s="4" t="s">
        <v>98</v>
      </c>
      <c r="E1500" s="6" t="s">
        <v>5707</v>
      </c>
      <c r="F1500" s="5">
        <f>decoded[[#This Row],[FRT_DEC]]-B1499</f>
        <v>5</v>
      </c>
      <c r="G15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INFO]]))),G1499)</f>
        <v>291</v>
      </c>
    </row>
    <row r="1501" spans="1:7" x14ac:dyDescent="0.25">
      <c r="A1501" s="4" t="s">
        <v>1651</v>
      </c>
      <c r="B1501" s="5">
        <v>2050914890</v>
      </c>
      <c r="C1501" s="4" t="s">
        <v>7544</v>
      </c>
      <c r="D1501" s="4" t="s">
        <v>12</v>
      </c>
      <c r="E1501" s="6" t="s">
        <v>4</v>
      </c>
      <c r="F1501" s="5">
        <f>decoded[[#This Row],[FRT_DEC]]-B1500</f>
        <v>186</v>
      </c>
      <c r="G15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INFO]]))),G1500)</f>
        <v>291</v>
      </c>
    </row>
    <row r="1502" spans="1:7" x14ac:dyDescent="0.25">
      <c r="A1502" s="4" t="s">
        <v>1652</v>
      </c>
      <c r="B1502" s="5">
        <v>2050914897</v>
      </c>
      <c r="C1502" s="4" t="s">
        <v>7545</v>
      </c>
      <c r="D1502" s="4" t="s">
        <v>8</v>
      </c>
      <c r="E1502" s="6" t="s">
        <v>5963</v>
      </c>
      <c r="F1502" s="5">
        <f>decoded[[#This Row],[FRT_DEC]]-B1501</f>
        <v>7</v>
      </c>
      <c r="G15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INFO]]))),G1501)</f>
        <v>291</v>
      </c>
    </row>
    <row r="1503" spans="1:7" x14ac:dyDescent="0.25">
      <c r="A1503" s="4" t="s">
        <v>1653</v>
      </c>
      <c r="B1503" s="5">
        <v>2050914995</v>
      </c>
      <c r="C1503" s="4" t="s">
        <v>7546</v>
      </c>
      <c r="D1503" s="4" t="s">
        <v>12</v>
      </c>
      <c r="E1503" s="6" t="s">
        <v>4</v>
      </c>
      <c r="F1503" s="5">
        <f>decoded[[#This Row],[FRT_DEC]]-B1502</f>
        <v>98</v>
      </c>
      <c r="G15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INFO]]))),G1502)</f>
        <v>291</v>
      </c>
    </row>
    <row r="1504" spans="1:7" x14ac:dyDescent="0.25">
      <c r="A1504" s="4" t="s">
        <v>1654</v>
      </c>
      <c r="B1504" s="5">
        <v>2050915004</v>
      </c>
      <c r="C1504" s="4" t="s">
        <v>7547</v>
      </c>
      <c r="D1504" s="4" t="s">
        <v>8</v>
      </c>
      <c r="E1504" s="6" t="s">
        <v>5856</v>
      </c>
      <c r="F1504" s="5">
        <f>decoded[[#This Row],[FRT_DEC]]-B1503</f>
        <v>9</v>
      </c>
      <c r="G15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INFO]]))),G1503)</f>
        <v>291</v>
      </c>
    </row>
    <row r="1505" spans="1:7" x14ac:dyDescent="0.25">
      <c r="A1505" s="4" t="s">
        <v>1655</v>
      </c>
      <c r="B1505" s="5">
        <v>2050915102</v>
      </c>
      <c r="C1505" s="4" t="s">
        <v>7548</v>
      </c>
      <c r="D1505" s="4" t="s">
        <v>12</v>
      </c>
      <c r="E1505" s="6" t="s">
        <v>4</v>
      </c>
      <c r="F1505" s="5">
        <f>decoded[[#This Row],[FRT_DEC]]-B1504</f>
        <v>98</v>
      </c>
      <c r="G15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INFO]]))),G1504)</f>
        <v>291</v>
      </c>
    </row>
    <row r="1506" spans="1:7" x14ac:dyDescent="0.25">
      <c r="A1506" s="4" t="s">
        <v>1656</v>
      </c>
      <c r="B1506" s="5">
        <v>2050915108</v>
      </c>
      <c r="C1506" s="4" t="s">
        <v>7549</v>
      </c>
      <c r="D1506" s="4" t="s">
        <v>8</v>
      </c>
      <c r="E1506" s="6" t="s">
        <v>5829</v>
      </c>
      <c r="F1506" s="5">
        <f>decoded[[#This Row],[FRT_DEC]]-B1505</f>
        <v>6</v>
      </c>
      <c r="G15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INFO]]))),G1505)</f>
        <v>291</v>
      </c>
    </row>
    <row r="1507" spans="1:7" x14ac:dyDescent="0.25">
      <c r="A1507" s="4" t="s">
        <v>1657</v>
      </c>
      <c r="B1507" s="5">
        <v>2050928570</v>
      </c>
      <c r="C1507" s="4" t="s">
        <v>7550</v>
      </c>
      <c r="D1507" s="4" t="s">
        <v>1144</v>
      </c>
      <c r="E1507" s="6" t="s">
        <v>5831</v>
      </c>
      <c r="F1507" s="5">
        <f>decoded[[#This Row],[FRT_DEC]]-B1506</f>
        <v>13462</v>
      </c>
      <c r="G15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INFO]]))),G1506)</f>
        <v>291</v>
      </c>
    </row>
    <row r="1508" spans="1:7" x14ac:dyDescent="0.25">
      <c r="A1508" s="4" t="s">
        <v>1658</v>
      </c>
      <c r="B1508" s="5">
        <v>2050928574</v>
      </c>
      <c r="C1508" s="4" t="s">
        <v>7551</v>
      </c>
      <c r="D1508" s="4" t="s">
        <v>98</v>
      </c>
      <c r="E1508" s="6" t="s">
        <v>5833</v>
      </c>
      <c r="F1508" s="5">
        <f>decoded[[#This Row],[FRT_DEC]]-B1507</f>
        <v>4</v>
      </c>
      <c r="G15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INFO]]))),G1507)</f>
        <v>291</v>
      </c>
    </row>
    <row r="1509" spans="1:7" x14ac:dyDescent="0.25">
      <c r="A1509" s="4" t="s">
        <v>1659</v>
      </c>
      <c r="B1509" s="5">
        <v>2050928721</v>
      </c>
      <c r="C1509" s="4" t="s">
        <v>7552</v>
      </c>
      <c r="D1509" s="4" t="s">
        <v>110</v>
      </c>
      <c r="E1509" s="6" t="s">
        <v>234</v>
      </c>
      <c r="F1509" s="5">
        <f>decoded[[#This Row],[FRT_DEC]]-B1508</f>
        <v>147</v>
      </c>
      <c r="G15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INFO]]))),G1508)</f>
        <v>291</v>
      </c>
    </row>
    <row r="1510" spans="1:7" x14ac:dyDescent="0.25">
      <c r="A1510" s="4" t="s">
        <v>1660</v>
      </c>
      <c r="B1510" s="5">
        <v>2050928737</v>
      </c>
      <c r="C1510" s="4" t="s">
        <v>7553</v>
      </c>
      <c r="D1510" s="4" t="s">
        <v>1144</v>
      </c>
      <c r="E1510" s="6" t="s">
        <v>5836</v>
      </c>
      <c r="F1510" s="5">
        <f>decoded[[#This Row],[FRT_DEC]]-B1509</f>
        <v>16</v>
      </c>
      <c r="G15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INFO]]))),G1509)</f>
        <v>291</v>
      </c>
    </row>
    <row r="1511" spans="1:7" x14ac:dyDescent="0.25">
      <c r="A1511" s="4" t="s">
        <v>1661</v>
      </c>
      <c r="B1511" s="5">
        <v>2050928744</v>
      </c>
      <c r="C1511" s="4" t="s">
        <v>7554</v>
      </c>
      <c r="D1511" s="4" t="s">
        <v>98</v>
      </c>
      <c r="E1511" s="6" t="s">
        <v>5838</v>
      </c>
      <c r="F1511" s="5">
        <f>decoded[[#This Row],[FRT_DEC]]-B1510</f>
        <v>7</v>
      </c>
      <c r="G15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INFO]]))),G1510)</f>
        <v>291</v>
      </c>
    </row>
    <row r="1512" spans="1:7" x14ac:dyDescent="0.25">
      <c r="A1512" s="4" t="s">
        <v>1662</v>
      </c>
      <c r="B1512" s="5">
        <v>2050928813</v>
      </c>
      <c r="C1512" s="4" t="s">
        <v>7555</v>
      </c>
      <c r="D1512" s="4" t="s">
        <v>111</v>
      </c>
      <c r="E1512" s="6" t="s">
        <v>237</v>
      </c>
      <c r="F1512" s="5">
        <f>decoded[[#This Row],[FRT_DEC]]-B1511</f>
        <v>69</v>
      </c>
      <c r="G15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INFO]]))),G1511)</f>
        <v>291</v>
      </c>
    </row>
    <row r="1513" spans="1:7" x14ac:dyDescent="0.25">
      <c r="A1513" s="4" t="s">
        <v>1663</v>
      </c>
      <c r="B1513" s="5">
        <v>2050928828</v>
      </c>
      <c r="C1513" s="4" t="s">
        <v>7556</v>
      </c>
      <c r="D1513" s="4" t="s">
        <v>1144</v>
      </c>
      <c r="E1513" s="6" t="s">
        <v>5841</v>
      </c>
      <c r="F1513" s="5">
        <f>decoded[[#This Row],[FRT_DEC]]-B1512</f>
        <v>15</v>
      </c>
      <c r="G15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INFO]]))),G1512)</f>
        <v>291</v>
      </c>
    </row>
    <row r="1514" spans="1:7" x14ac:dyDescent="0.25">
      <c r="A1514" s="4" t="s">
        <v>1664</v>
      </c>
      <c r="B1514" s="5">
        <v>2050928833</v>
      </c>
      <c r="C1514" s="4" t="s">
        <v>7557</v>
      </c>
      <c r="D1514" s="4" t="s">
        <v>98</v>
      </c>
      <c r="E1514" s="6" t="s">
        <v>5843</v>
      </c>
      <c r="F1514" s="5">
        <f>decoded[[#This Row],[FRT_DEC]]-B1513</f>
        <v>5</v>
      </c>
      <c r="G15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INFO]]))),G1513)</f>
        <v>291</v>
      </c>
    </row>
    <row r="1515" spans="1:7" x14ac:dyDescent="0.25">
      <c r="A1515" s="4" t="s">
        <v>1665</v>
      </c>
      <c r="B1515" s="5">
        <v>2050930124</v>
      </c>
      <c r="C1515" s="4" t="s">
        <v>7558</v>
      </c>
      <c r="D1515" s="4" t="s">
        <v>113</v>
      </c>
      <c r="E1515" s="6" t="s">
        <v>240</v>
      </c>
      <c r="F1515" s="5">
        <f>decoded[[#This Row],[FRT_DEC]]-B1514</f>
        <v>1291</v>
      </c>
      <c r="G15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INFO]]))),G1514)</f>
        <v>291</v>
      </c>
    </row>
    <row r="1516" spans="1:7" x14ac:dyDescent="0.25">
      <c r="A1516" s="4" t="s">
        <v>1666</v>
      </c>
      <c r="B1516" s="5">
        <v>2050930138</v>
      </c>
      <c r="C1516" s="4" t="s">
        <v>7559</v>
      </c>
      <c r="D1516" s="4" t="s">
        <v>242</v>
      </c>
      <c r="E1516" s="6" t="s">
        <v>243</v>
      </c>
      <c r="F1516" s="5">
        <f>decoded[[#This Row],[FRT_DEC]]-B1515</f>
        <v>14</v>
      </c>
      <c r="G15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INFO]]))),G1515)</f>
        <v>291</v>
      </c>
    </row>
    <row r="1517" spans="1:7" x14ac:dyDescent="0.25">
      <c r="A1517" s="4" t="s">
        <v>1667</v>
      </c>
      <c r="B1517" s="5">
        <v>2050930141</v>
      </c>
      <c r="C1517" s="4" t="s">
        <v>7560</v>
      </c>
      <c r="D1517" s="4" t="s">
        <v>245</v>
      </c>
      <c r="E1517" s="6" t="s">
        <v>5712</v>
      </c>
      <c r="F1517" s="5">
        <f>decoded[[#This Row],[FRT_DEC]]-B1516</f>
        <v>3</v>
      </c>
      <c r="G15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INFO]]))),G1516)</f>
        <v>291</v>
      </c>
    </row>
    <row r="1518" spans="1:7" x14ac:dyDescent="0.25">
      <c r="A1518" s="4" t="s">
        <v>1668</v>
      </c>
      <c r="B1518" s="5">
        <v>2050930147</v>
      </c>
      <c r="C1518" s="4" t="s">
        <v>7561</v>
      </c>
      <c r="D1518" s="4" t="s">
        <v>75</v>
      </c>
      <c r="E1518" s="6" t="s">
        <v>247</v>
      </c>
      <c r="F1518" s="5">
        <f>decoded[[#This Row],[FRT_DEC]]-B1517</f>
        <v>6</v>
      </c>
      <c r="G15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INFO]]))),G1517)</f>
        <v>291</v>
      </c>
    </row>
    <row r="1519" spans="1:7" x14ac:dyDescent="0.25">
      <c r="A1519" s="4" t="s">
        <v>1669</v>
      </c>
      <c r="B1519" s="5">
        <v>2050930150</v>
      </c>
      <c r="C1519" s="4" t="s">
        <v>7562</v>
      </c>
      <c r="D1519" s="4" t="s">
        <v>75</v>
      </c>
      <c r="E1519" s="6" t="s">
        <v>77</v>
      </c>
      <c r="F1519" s="5">
        <f>decoded[[#This Row],[FRT_DEC]]-B1518</f>
        <v>3</v>
      </c>
      <c r="G15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INFO]]))),G1518)</f>
        <v>291</v>
      </c>
    </row>
    <row r="1520" spans="1:7" x14ac:dyDescent="0.25">
      <c r="A1520" s="4" t="s">
        <v>1670</v>
      </c>
      <c r="B1520" s="5">
        <v>2050930164</v>
      </c>
      <c r="C1520" s="4" t="s">
        <v>7563</v>
      </c>
      <c r="D1520" s="4" t="s">
        <v>51</v>
      </c>
      <c r="E1520" s="6" t="s">
        <v>2640</v>
      </c>
      <c r="F1520" s="5">
        <f>decoded[[#This Row],[FRT_DEC]]-B1519</f>
        <v>14</v>
      </c>
      <c r="G15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INFO]]))),G1519)</f>
        <v>291</v>
      </c>
    </row>
    <row r="1521" spans="1:7" x14ac:dyDescent="0.25">
      <c r="A1521" s="4" t="s">
        <v>1671</v>
      </c>
      <c r="B1521" s="5">
        <v>2050930174</v>
      </c>
      <c r="C1521" s="4" t="s">
        <v>7564</v>
      </c>
      <c r="D1521" s="4" t="s">
        <v>51</v>
      </c>
      <c r="E1521" s="6" t="s">
        <v>7565</v>
      </c>
      <c r="F1521" s="5">
        <f>decoded[[#This Row],[FRT_DEC]]-B1520</f>
        <v>10</v>
      </c>
      <c r="G15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INFO]]))),G1520)</f>
        <v>291</v>
      </c>
    </row>
    <row r="1522" spans="1:7" x14ac:dyDescent="0.25">
      <c r="A1522" s="4" t="s">
        <v>1672</v>
      </c>
      <c r="B1522" s="5">
        <v>2050930177</v>
      </c>
      <c r="C1522" s="4" t="s">
        <v>7566</v>
      </c>
      <c r="D1522" s="4" t="s">
        <v>251</v>
      </c>
      <c r="E1522" s="6" t="s">
        <v>252</v>
      </c>
      <c r="F1522" s="5">
        <f>decoded[[#This Row],[FRT_DEC]]-B1521</f>
        <v>3</v>
      </c>
      <c r="G15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INFO]]))),G1521)</f>
        <v>291</v>
      </c>
    </row>
    <row r="1523" spans="1:7" x14ac:dyDescent="0.25">
      <c r="A1523" s="4" t="s">
        <v>1673</v>
      </c>
      <c r="B1523" s="5">
        <v>2050930182</v>
      </c>
      <c r="C1523" s="4" t="s">
        <v>7567</v>
      </c>
      <c r="D1523" s="4" t="s">
        <v>11</v>
      </c>
      <c r="E1523" s="6" t="s">
        <v>4695</v>
      </c>
      <c r="F1523" s="5">
        <f>decoded[[#This Row],[FRT_DEC]]-B1522</f>
        <v>5</v>
      </c>
      <c r="G15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INFO]]))),G1522)</f>
        <v>291</v>
      </c>
    </row>
    <row r="1524" spans="1:7" x14ac:dyDescent="0.25">
      <c r="A1524" s="4" t="s">
        <v>1674</v>
      </c>
      <c r="B1524" s="5">
        <v>2050930215</v>
      </c>
      <c r="C1524" s="4" t="s">
        <v>7568</v>
      </c>
      <c r="D1524" s="4" t="s">
        <v>9</v>
      </c>
      <c r="E1524" s="6" t="s">
        <v>4664</v>
      </c>
      <c r="F1524" s="5">
        <f>decoded[[#This Row],[FRT_DEC]]-B1523</f>
        <v>33</v>
      </c>
      <c r="G15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INFO]]))),G1523)</f>
        <v>291</v>
      </c>
    </row>
    <row r="1525" spans="1:7" x14ac:dyDescent="0.25">
      <c r="A1525" s="4" t="s">
        <v>1675</v>
      </c>
      <c r="B1525" s="5">
        <v>2050930223</v>
      </c>
      <c r="C1525" s="4" t="s">
        <v>7569</v>
      </c>
      <c r="D1525" s="4" t="s">
        <v>11</v>
      </c>
      <c r="E1525" s="6" t="s">
        <v>4677</v>
      </c>
      <c r="F1525" s="5">
        <f>decoded[[#This Row],[FRT_DEC]]-B1524</f>
        <v>8</v>
      </c>
      <c r="G15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INFO]]))),G1524)</f>
        <v>291</v>
      </c>
    </row>
    <row r="1526" spans="1:7" x14ac:dyDescent="0.25">
      <c r="A1526" s="4" t="s">
        <v>1676</v>
      </c>
      <c r="B1526" s="5">
        <v>2050930233</v>
      </c>
      <c r="C1526" s="4" t="s">
        <v>7570</v>
      </c>
      <c r="D1526" s="4" t="s">
        <v>52</v>
      </c>
      <c r="E1526" s="6" t="s">
        <v>53</v>
      </c>
      <c r="F1526" s="5">
        <f>decoded[[#This Row],[FRT_DEC]]-B1525</f>
        <v>10</v>
      </c>
      <c r="G15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INFO]]))),G1525)</f>
        <v>291</v>
      </c>
    </row>
    <row r="1527" spans="1:7" x14ac:dyDescent="0.25">
      <c r="A1527" s="4" t="s">
        <v>1677</v>
      </c>
      <c r="B1527" s="5">
        <v>2050930237</v>
      </c>
      <c r="C1527" s="4" t="s">
        <v>7571</v>
      </c>
      <c r="D1527" s="4" t="s">
        <v>54</v>
      </c>
      <c r="E1527" s="6" t="s">
        <v>7572</v>
      </c>
      <c r="F1527" s="5">
        <f>decoded[[#This Row],[FRT_DEC]]-B1526</f>
        <v>4</v>
      </c>
      <c r="G15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INFO]]))),G1526)</f>
        <v>291</v>
      </c>
    </row>
    <row r="1528" spans="1:7" x14ac:dyDescent="0.25">
      <c r="A1528" s="4" t="s">
        <v>1678</v>
      </c>
      <c r="B1528" s="5">
        <v>2050930245</v>
      </c>
      <c r="C1528" s="4" t="s">
        <v>7573</v>
      </c>
      <c r="D1528" s="4" t="s">
        <v>1144</v>
      </c>
      <c r="E1528" s="6" t="s">
        <v>5846</v>
      </c>
      <c r="F1528" s="5">
        <f>decoded[[#This Row],[FRT_DEC]]-B1527</f>
        <v>8</v>
      </c>
      <c r="G15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INFO]]))),G1527)</f>
        <v>291</v>
      </c>
    </row>
    <row r="1529" spans="1:7" x14ac:dyDescent="0.25">
      <c r="A1529" s="4" t="s">
        <v>1679</v>
      </c>
      <c r="B1529" s="5">
        <v>2050930250</v>
      </c>
      <c r="C1529" s="4" t="s">
        <v>7574</v>
      </c>
      <c r="D1529" s="4" t="s">
        <v>98</v>
      </c>
      <c r="E1529" s="6" t="s">
        <v>5940</v>
      </c>
      <c r="F1529" s="5">
        <f>decoded[[#This Row],[FRT_DEC]]-B1528</f>
        <v>5</v>
      </c>
      <c r="G15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INFO]]))),G1528)</f>
        <v>291</v>
      </c>
    </row>
    <row r="1530" spans="1:7" ht="30" x14ac:dyDescent="0.25">
      <c r="A1530" s="4" t="s">
        <v>1680</v>
      </c>
      <c r="B1530" s="5">
        <v>2050930267</v>
      </c>
      <c r="C1530" s="4" t="s">
        <v>7575</v>
      </c>
      <c r="D1530" s="4" t="s">
        <v>10</v>
      </c>
      <c r="E1530" s="6" t="s">
        <v>7576</v>
      </c>
      <c r="F1530" s="5">
        <f>decoded[[#This Row],[FRT_DEC]]-B1529</f>
        <v>17</v>
      </c>
      <c r="G15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INFO]]))),G1529)</f>
        <v>291</v>
      </c>
    </row>
    <row r="1531" spans="1:7" ht="30" x14ac:dyDescent="0.25">
      <c r="A1531" s="4" t="s">
        <v>1681</v>
      </c>
      <c r="B1531" s="5">
        <v>2050930293</v>
      </c>
      <c r="C1531" s="4" t="s">
        <v>7577</v>
      </c>
      <c r="D1531" s="4" t="s">
        <v>10</v>
      </c>
      <c r="E1531" s="6" t="s">
        <v>7576</v>
      </c>
      <c r="F1531" s="5">
        <f>decoded[[#This Row],[FRT_DEC]]-B1530</f>
        <v>26</v>
      </c>
      <c r="G15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INFO]]))),G1530)</f>
        <v>291</v>
      </c>
    </row>
    <row r="1532" spans="1:7" x14ac:dyDescent="0.25">
      <c r="A1532" s="4" t="s">
        <v>1682</v>
      </c>
      <c r="B1532" s="5">
        <v>2050930298</v>
      </c>
      <c r="C1532" s="4" t="s">
        <v>7578</v>
      </c>
      <c r="D1532" s="4" t="s">
        <v>10</v>
      </c>
      <c r="E1532" s="6" t="s">
        <v>7579</v>
      </c>
      <c r="F1532" s="5">
        <f>decoded[[#This Row],[FRT_DEC]]-B1531</f>
        <v>5</v>
      </c>
      <c r="G15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INFO]]))),G1531)</f>
        <v>291</v>
      </c>
    </row>
    <row r="1533" spans="1:7" x14ac:dyDescent="0.25">
      <c r="A1533" s="4" t="s">
        <v>1683</v>
      </c>
      <c r="B1533" s="5">
        <v>2050930304</v>
      </c>
      <c r="C1533" s="4" t="s">
        <v>7580</v>
      </c>
      <c r="D1533" s="4" t="s">
        <v>1144</v>
      </c>
      <c r="E1533" s="6" t="s">
        <v>5865</v>
      </c>
      <c r="F1533" s="5">
        <f>decoded[[#This Row],[FRT_DEC]]-B1532</f>
        <v>6</v>
      </c>
      <c r="G15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INFO]]))),G1532)</f>
        <v>291</v>
      </c>
    </row>
    <row r="1534" spans="1:7" x14ac:dyDescent="0.25">
      <c r="A1534" s="4" t="s">
        <v>1684</v>
      </c>
      <c r="B1534" s="5">
        <v>2050930308</v>
      </c>
      <c r="C1534" s="4" t="s">
        <v>7581</v>
      </c>
      <c r="D1534" s="4" t="s">
        <v>1144</v>
      </c>
      <c r="E1534" s="6" t="s">
        <v>5865</v>
      </c>
      <c r="F1534" s="5">
        <f>decoded[[#This Row],[FRT_DEC]]-B1533</f>
        <v>4</v>
      </c>
      <c r="G15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INFO]]))),G1533)</f>
        <v>291</v>
      </c>
    </row>
    <row r="1535" spans="1:7" x14ac:dyDescent="0.25">
      <c r="A1535" s="4" t="s">
        <v>1685</v>
      </c>
      <c r="B1535" s="5">
        <v>2050930314</v>
      </c>
      <c r="C1535" s="4" t="s">
        <v>7582</v>
      </c>
      <c r="D1535" s="4" t="s">
        <v>98</v>
      </c>
      <c r="E1535" s="6" t="s">
        <v>5949</v>
      </c>
      <c r="F1535" s="5">
        <f>decoded[[#This Row],[FRT_DEC]]-B1534</f>
        <v>6</v>
      </c>
      <c r="G15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INFO]]))),G1534)</f>
        <v>291</v>
      </c>
    </row>
    <row r="1536" spans="1:7" x14ac:dyDescent="0.25">
      <c r="A1536" s="4" t="s">
        <v>1686</v>
      </c>
      <c r="B1536" s="5">
        <v>2050930318</v>
      </c>
      <c r="C1536" s="4" t="s">
        <v>7583</v>
      </c>
      <c r="D1536" s="4" t="s">
        <v>16</v>
      </c>
      <c r="E1536" s="6" t="s">
        <v>7584</v>
      </c>
      <c r="F1536" s="5">
        <f>decoded[[#This Row],[FRT_DEC]]-B1535</f>
        <v>4</v>
      </c>
      <c r="G15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INFO]]))),G1535)</f>
        <v>292</v>
      </c>
    </row>
    <row r="1537" spans="1:7" x14ac:dyDescent="0.25">
      <c r="A1537" s="4" t="s">
        <v>1687</v>
      </c>
      <c r="B1537" s="5">
        <v>2050930324</v>
      </c>
      <c r="C1537" s="4" t="s">
        <v>7585</v>
      </c>
      <c r="D1537" s="4" t="s">
        <v>98</v>
      </c>
      <c r="E1537" s="6" t="s">
        <v>5953</v>
      </c>
      <c r="F1537" s="5">
        <f>decoded[[#This Row],[FRT_DEC]]-B1536</f>
        <v>6</v>
      </c>
      <c r="G15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INFO]]))),G1536)</f>
        <v>292</v>
      </c>
    </row>
    <row r="1538" spans="1:7" x14ac:dyDescent="0.25">
      <c r="A1538" s="4" t="s">
        <v>1688</v>
      </c>
      <c r="B1538" s="5">
        <v>2050930333</v>
      </c>
      <c r="C1538" s="4" t="s">
        <v>7586</v>
      </c>
      <c r="D1538" s="4" t="s">
        <v>11</v>
      </c>
      <c r="E1538" s="6" t="s">
        <v>4678</v>
      </c>
      <c r="F1538" s="5">
        <f>decoded[[#This Row],[FRT_DEC]]-B1537</f>
        <v>9</v>
      </c>
      <c r="G15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INFO]]))),G1537)</f>
        <v>292</v>
      </c>
    </row>
    <row r="1539" spans="1:7" x14ac:dyDescent="0.25">
      <c r="A1539" s="4" t="s">
        <v>1689</v>
      </c>
      <c r="B1539" s="5">
        <v>2050930344</v>
      </c>
      <c r="C1539" s="4" t="s">
        <v>7587</v>
      </c>
      <c r="D1539" s="4" t="s">
        <v>52</v>
      </c>
      <c r="E1539" s="6" t="s">
        <v>4648</v>
      </c>
      <c r="F1539" s="5">
        <f>decoded[[#This Row],[FRT_DEC]]-B1538</f>
        <v>11</v>
      </c>
      <c r="G15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INFO]]))),G1538)</f>
        <v>292</v>
      </c>
    </row>
    <row r="1540" spans="1:7" x14ac:dyDescent="0.25">
      <c r="A1540" s="4" t="s">
        <v>1690</v>
      </c>
      <c r="B1540" s="5">
        <v>2050930347</v>
      </c>
      <c r="C1540" s="4" t="s">
        <v>7588</v>
      </c>
      <c r="D1540" s="4" t="s">
        <v>4649</v>
      </c>
      <c r="E1540" s="6" t="s">
        <v>7589</v>
      </c>
      <c r="F1540" s="5">
        <f>decoded[[#This Row],[FRT_DEC]]-B1539</f>
        <v>3</v>
      </c>
      <c r="G15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INFO]]))),G1539)</f>
        <v>292</v>
      </c>
    </row>
    <row r="1541" spans="1:7" x14ac:dyDescent="0.25">
      <c r="A1541" s="4" t="s">
        <v>1691</v>
      </c>
      <c r="B1541" s="5">
        <v>2050930395</v>
      </c>
      <c r="C1541" s="4" t="s">
        <v>7590</v>
      </c>
      <c r="D1541" s="4" t="s">
        <v>12</v>
      </c>
      <c r="E1541" s="6" t="s">
        <v>4</v>
      </c>
      <c r="F1541" s="5">
        <f>decoded[[#This Row],[FRT_DEC]]-B1540</f>
        <v>48</v>
      </c>
      <c r="G15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INFO]]))),G1540)</f>
        <v>292</v>
      </c>
    </row>
    <row r="1542" spans="1:7" x14ac:dyDescent="0.25">
      <c r="A1542" s="4" t="s">
        <v>1692</v>
      </c>
      <c r="B1542" s="5">
        <v>2050930401</v>
      </c>
      <c r="C1542" s="4" t="s">
        <v>7591</v>
      </c>
      <c r="D1542" s="4" t="s">
        <v>8</v>
      </c>
      <c r="E1542" s="6" t="s">
        <v>5960</v>
      </c>
      <c r="F1542" s="5">
        <f>decoded[[#This Row],[FRT_DEC]]-B1541</f>
        <v>6</v>
      </c>
      <c r="G15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INFO]]))),G1541)</f>
        <v>292</v>
      </c>
    </row>
    <row r="1543" spans="1:7" x14ac:dyDescent="0.25">
      <c r="A1543" s="4" t="s">
        <v>1693</v>
      </c>
      <c r="B1543" s="5">
        <v>2050930641</v>
      </c>
      <c r="C1543" s="4" t="s">
        <v>7592</v>
      </c>
      <c r="D1543" s="4" t="s">
        <v>12</v>
      </c>
      <c r="E1543" s="6" t="s">
        <v>4</v>
      </c>
      <c r="F1543" s="5">
        <f>decoded[[#This Row],[FRT_DEC]]-B1542</f>
        <v>240</v>
      </c>
      <c r="G15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INFO]]))),G1542)</f>
        <v>292</v>
      </c>
    </row>
    <row r="1544" spans="1:7" x14ac:dyDescent="0.25">
      <c r="A1544" s="4" t="s">
        <v>1694</v>
      </c>
      <c r="B1544" s="5">
        <v>2050930647</v>
      </c>
      <c r="C1544" s="4" t="s">
        <v>7593</v>
      </c>
      <c r="D1544" s="4" t="s">
        <v>8</v>
      </c>
      <c r="E1544" s="6" t="s">
        <v>5963</v>
      </c>
      <c r="F1544" s="5">
        <f>decoded[[#This Row],[FRT_DEC]]-B1543</f>
        <v>6</v>
      </c>
      <c r="G15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INFO]]))),G1543)</f>
        <v>292</v>
      </c>
    </row>
    <row r="1545" spans="1:7" x14ac:dyDescent="0.25">
      <c r="A1545" s="4" t="s">
        <v>1695</v>
      </c>
      <c r="B1545" s="5">
        <v>2050930811</v>
      </c>
      <c r="C1545" s="4" t="s">
        <v>7594</v>
      </c>
      <c r="D1545" s="4" t="s">
        <v>13</v>
      </c>
      <c r="E1545" s="6" t="s">
        <v>5</v>
      </c>
      <c r="F1545" s="5">
        <f>decoded[[#This Row],[FRT_DEC]]-B1544</f>
        <v>164</v>
      </c>
      <c r="G15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INFO]]))),G1544)</f>
        <v>292</v>
      </c>
    </row>
    <row r="1546" spans="1:7" x14ac:dyDescent="0.25">
      <c r="A1546" s="4" t="s">
        <v>1696</v>
      </c>
      <c r="B1546" s="5">
        <v>2050930818</v>
      </c>
      <c r="C1546" s="4" t="s">
        <v>7595</v>
      </c>
      <c r="D1546" s="4" t="s">
        <v>11</v>
      </c>
      <c r="E1546" s="6" t="s">
        <v>4675</v>
      </c>
      <c r="F1546" s="5">
        <f>decoded[[#This Row],[FRT_DEC]]-B1545</f>
        <v>7</v>
      </c>
      <c r="G15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INFO]]))),G1545)</f>
        <v>292</v>
      </c>
    </row>
    <row r="1547" spans="1:7" x14ac:dyDescent="0.25">
      <c r="A1547" s="4" t="s">
        <v>1697</v>
      </c>
      <c r="B1547" s="5">
        <v>2050930854</v>
      </c>
      <c r="C1547" s="4" t="s">
        <v>7596</v>
      </c>
      <c r="D1547" s="4" t="s">
        <v>275</v>
      </c>
      <c r="E1547" s="6" t="s">
        <v>7597</v>
      </c>
      <c r="F1547" s="5">
        <f>decoded[[#This Row],[FRT_DEC]]-B1546</f>
        <v>36</v>
      </c>
      <c r="G15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INFO]]))),G1546)</f>
        <v>292</v>
      </c>
    </row>
    <row r="1548" spans="1:7" x14ac:dyDescent="0.25">
      <c r="A1548" s="4" t="s">
        <v>1698</v>
      </c>
      <c r="B1548" s="5">
        <v>2050930859</v>
      </c>
      <c r="C1548" s="4" t="s">
        <v>7598</v>
      </c>
      <c r="D1548" s="4" t="s">
        <v>277</v>
      </c>
      <c r="E1548" s="6" t="s">
        <v>7599</v>
      </c>
      <c r="F1548" s="5">
        <f>decoded[[#This Row],[FRT_DEC]]-B1547</f>
        <v>5</v>
      </c>
      <c r="G15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INFO]]))),G1547)</f>
        <v>292</v>
      </c>
    </row>
    <row r="1549" spans="1:7" x14ac:dyDescent="0.25">
      <c r="A1549" s="4" t="s">
        <v>2233</v>
      </c>
      <c r="B1549" s="5">
        <v>2050930863</v>
      </c>
      <c r="C1549" s="4" t="s">
        <v>7600</v>
      </c>
      <c r="D1549" s="4" t="s">
        <v>271</v>
      </c>
      <c r="E1549" s="6" t="s">
        <v>1093</v>
      </c>
      <c r="F1549" s="5">
        <f>decoded[[#This Row],[FRT_DEC]]-B1548</f>
        <v>4</v>
      </c>
      <c r="G15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INFO]]))),G1548)</f>
        <v>292</v>
      </c>
    </row>
    <row r="1550" spans="1:7" x14ac:dyDescent="0.25">
      <c r="A1550" s="4" t="s">
        <v>1699</v>
      </c>
      <c r="B1550" s="5">
        <v>2050930868</v>
      </c>
      <c r="C1550" s="4" t="s">
        <v>7601</v>
      </c>
      <c r="D1550" s="4" t="s">
        <v>273</v>
      </c>
      <c r="E1550" s="6" t="s">
        <v>5699</v>
      </c>
      <c r="F1550" s="5">
        <f>decoded[[#This Row],[FRT_DEC]]-B1549</f>
        <v>5</v>
      </c>
      <c r="G15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INFO]]))),G1549)</f>
        <v>292</v>
      </c>
    </row>
    <row r="1551" spans="1:7" x14ac:dyDescent="0.25">
      <c r="A1551" s="4" t="s">
        <v>1700</v>
      </c>
      <c r="B1551" s="5">
        <v>2050930880</v>
      </c>
      <c r="C1551" s="4" t="s">
        <v>7602</v>
      </c>
      <c r="D1551" s="4" t="s">
        <v>11</v>
      </c>
      <c r="E1551" s="6" t="s">
        <v>4699</v>
      </c>
      <c r="F1551" s="5">
        <f>decoded[[#This Row],[FRT_DEC]]-B1550</f>
        <v>12</v>
      </c>
      <c r="G15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INFO]]))),G1550)</f>
        <v>292</v>
      </c>
    </row>
    <row r="1552" spans="1:7" x14ac:dyDescent="0.25">
      <c r="A1552" s="4" t="s">
        <v>1701</v>
      </c>
      <c r="B1552" s="5">
        <v>2050930907</v>
      </c>
      <c r="C1552" s="4" t="s">
        <v>7603</v>
      </c>
      <c r="D1552" s="4" t="s">
        <v>12</v>
      </c>
      <c r="E1552" s="6" t="s">
        <v>4</v>
      </c>
      <c r="F1552" s="5">
        <f>decoded[[#This Row],[FRT_DEC]]-B1551</f>
        <v>27</v>
      </c>
      <c r="G15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INFO]]))),G1551)</f>
        <v>292</v>
      </c>
    </row>
    <row r="1553" spans="1:7" x14ac:dyDescent="0.25">
      <c r="A1553" s="4" t="s">
        <v>1702</v>
      </c>
      <c r="B1553" s="5">
        <v>2050930912</v>
      </c>
      <c r="C1553" s="4" t="s">
        <v>7604</v>
      </c>
      <c r="D1553" s="4" t="s">
        <v>14</v>
      </c>
      <c r="E1553" s="6" t="s">
        <v>6</v>
      </c>
      <c r="F1553" s="5">
        <f>decoded[[#This Row],[FRT_DEC]]-B1552</f>
        <v>5</v>
      </c>
      <c r="G15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INFO]]))),G1552)</f>
        <v>292</v>
      </c>
    </row>
    <row r="1554" spans="1:7" x14ac:dyDescent="0.25">
      <c r="A1554" s="4" t="s">
        <v>1703</v>
      </c>
      <c r="B1554" s="5">
        <v>2050930922</v>
      </c>
      <c r="C1554" s="4" t="s">
        <v>7605</v>
      </c>
      <c r="D1554" s="4" t="s">
        <v>14</v>
      </c>
      <c r="E1554" s="6" t="s">
        <v>72</v>
      </c>
      <c r="F1554" s="5">
        <f>decoded[[#This Row],[FRT_DEC]]-B1553</f>
        <v>10</v>
      </c>
      <c r="G15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INFO]]))),G1553)</f>
        <v>292</v>
      </c>
    </row>
    <row r="1555" spans="1:7" x14ac:dyDescent="0.25">
      <c r="A1555" s="4" t="s">
        <v>1704</v>
      </c>
      <c r="B1555" s="5">
        <v>2050930930</v>
      </c>
      <c r="C1555" s="4" t="s">
        <v>7606</v>
      </c>
      <c r="D1555" s="4" t="s">
        <v>52</v>
      </c>
      <c r="E1555" s="6" t="s">
        <v>57</v>
      </c>
      <c r="F1555" s="5">
        <f>decoded[[#This Row],[FRT_DEC]]-B1554</f>
        <v>8</v>
      </c>
      <c r="G15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INFO]]))),G1554)</f>
        <v>292</v>
      </c>
    </row>
    <row r="1556" spans="1:7" x14ac:dyDescent="0.25">
      <c r="A1556" s="4" t="s">
        <v>1705</v>
      </c>
      <c r="B1556" s="5">
        <v>2050930938</v>
      </c>
      <c r="C1556" s="4" t="s">
        <v>7607</v>
      </c>
      <c r="D1556" s="4" t="s">
        <v>1144</v>
      </c>
      <c r="E1556" s="6" t="s">
        <v>5979</v>
      </c>
      <c r="F1556" s="5">
        <f>decoded[[#This Row],[FRT_DEC]]-B1555</f>
        <v>8</v>
      </c>
      <c r="G15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INFO]]))),G1555)</f>
        <v>292</v>
      </c>
    </row>
    <row r="1557" spans="1:7" x14ac:dyDescent="0.25">
      <c r="A1557" s="4" t="s">
        <v>1706</v>
      </c>
      <c r="B1557" s="5">
        <v>2050930945</v>
      </c>
      <c r="C1557" s="4" t="s">
        <v>7608</v>
      </c>
      <c r="D1557" s="4" t="s">
        <v>98</v>
      </c>
      <c r="E1557" s="6" t="s">
        <v>5981</v>
      </c>
      <c r="F1557" s="5">
        <f>decoded[[#This Row],[FRT_DEC]]-B1556</f>
        <v>7</v>
      </c>
      <c r="G15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INFO]]))),G1556)</f>
        <v>292</v>
      </c>
    </row>
    <row r="1558" spans="1:7" x14ac:dyDescent="0.25">
      <c r="A1558" s="4" t="s">
        <v>1707</v>
      </c>
      <c r="B1558" s="5">
        <v>2050930966</v>
      </c>
      <c r="C1558" s="4" t="s">
        <v>7609</v>
      </c>
      <c r="D1558" s="4" t="s">
        <v>275</v>
      </c>
      <c r="E1558" s="6" t="s">
        <v>7610</v>
      </c>
      <c r="F1558" s="5">
        <f>decoded[[#This Row],[FRT_DEC]]-B1557</f>
        <v>21</v>
      </c>
      <c r="G15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INFO]]))),G1557)</f>
        <v>292</v>
      </c>
    </row>
    <row r="1559" spans="1:7" x14ac:dyDescent="0.25">
      <c r="A1559" s="4" t="s">
        <v>1708</v>
      </c>
      <c r="B1559" s="5">
        <v>2050931762</v>
      </c>
      <c r="C1559" s="4" t="s">
        <v>7611</v>
      </c>
      <c r="D1559" s="4" t="s">
        <v>280</v>
      </c>
      <c r="E1559" s="6" t="s">
        <v>281</v>
      </c>
      <c r="F1559" s="5">
        <f>decoded[[#This Row],[FRT_DEC]]-B1558</f>
        <v>796</v>
      </c>
      <c r="G15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INFO]]))),G1558)</f>
        <v>292</v>
      </c>
    </row>
    <row r="1560" spans="1:7" x14ac:dyDescent="0.25">
      <c r="A1560" s="4" t="s">
        <v>1709</v>
      </c>
      <c r="B1560" s="5">
        <v>2050931769</v>
      </c>
      <c r="C1560" s="4" t="s">
        <v>7612</v>
      </c>
      <c r="D1560" s="4" t="s">
        <v>74</v>
      </c>
      <c r="E1560" s="6" t="s">
        <v>4650</v>
      </c>
      <c r="F1560" s="5">
        <f>decoded[[#This Row],[FRT_DEC]]-B1559</f>
        <v>7</v>
      </c>
      <c r="G15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INFO]]))),G1559)</f>
        <v>292</v>
      </c>
    </row>
    <row r="1561" spans="1:7" x14ac:dyDescent="0.25">
      <c r="A1561" s="4" t="s">
        <v>1710</v>
      </c>
      <c r="B1561" s="5">
        <v>2050931774</v>
      </c>
      <c r="C1561" s="4" t="s">
        <v>7613</v>
      </c>
      <c r="D1561" s="4" t="s">
        <v>4651</v>
      </c>
      <c r="E1561" s="6" t="s">
        <v>4653</v>
      </c>
      <c r="F1561" s="5">
        <f>decoded[[#This Row],[FRT_DEC]]-B1560</f>
        <v>5</v>
      </c>
      <c r="G15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INFO]]))),G1560)</f>
        <v>292</v>
      </c>
    </row>
    <row r="1562" spans="1:7" x14ac:dyDescent="0.25">
      <c r="A1562" s="4" t="s">
        <v>1711</v>
      </c>
      <c r="B1562" s="5">
        <v>2050931779</v>
      </c>
      <c r="C1562" s="4" t="s">
        <v>7614</v>
      </c>
      <c r="D1562" s="4" t="s">
        <v>8</v>
      </c>
      <c r="E1562" s="6" t="s">
        <v>5988</v>
      </c>
      <c r="F1562" s="5">
        <f>decoded[[#This Row],[FRT_DEC]]-B1561</f>
        <v>5</v>
      </c>
      <c r="G15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INFO]]))),G1561)</f>
        <v>292</v>
      </c>
    </row>
    <row r="1563" spans="1:7" x14ac:dyDescent="0.25">
      <c r="A1563" s="4" t="s">
        <v>1712</v>
      </c>
      <c r="B1563" s="5">
        <v>2050931822</v>
      </c>
      <c r="C1563" s="4" t="s">
        <v>7615</v>
      </c>
      <c r="D1563" s="4" t="s">
        <v>12</v>
      </c>
      <c r="E1563" s="6" t="s">
        <v>4</v>
      </c>
      <c r="F1563" s="5">
        <f>decoded[[#This Row],[FRT_DEC]]-B1562</f>
        <v>43</v>
      </c>
      <c r="G15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INFO]]))),G1562)</f>
        <v>292</v>
      </c>
    </row>
    <row r="1564" spans="1:7" x14ac:dyDescent="0.25">
      <c r="A1564" s="4" t="s">
        <v>1713</v>
      </c>
      <c r="B1564" s="5">
        <v>2050931827</v>
      </c>
      <c r="C1564" s="4" t="s">
        <v>7616</v>
      </c>
      <c r="D1564" s="4" t="s">
        <v>8</v>
      </c>
      <c r="E1564" s="6" t="s">
        <v>5991</v>
      </c>
      <c r="F1564" s="5">
        <f>decoded[[#This Row],[FRT_DEC]]-B1563</f>
        <v>5</v>
      </c>
      <c r="G15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INFO]]))),G1563)</f>
        <v>292</v>
      </c>
    </row>
    <row r="1565" spans="1:7" x14ac:dyDescent="0.25">
      <c r="A1565" s="4" t="s">
        <v>1714</v>
      </c>
      <c r="B1565" s="5">
        <v>2050934205</v>
      </c>
      <c r="C1565" s="4" t="s">
        <v>7617</v>
      </c>
      <c r="D1565" s="4" t="s">
        <v>15</v>
      </c>
      <c r="E1565" s="6" t="s">
        <v>7618</v>
      </c>
      <c r="F1565" s="5">
        <f>decoded[[#This Row],[FRT_DEC]]-B1564</f>
        <v>2378</v>
      </c>
      <c r="G15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INFO]]))),G1564)</f>
        <v>292</v>
      </c>
    </row>
    <row r="1566" spans="1:7" x14ac:dyDescent="0.25">
      <c r="A1566" s="4" t="s">
        <v>1715</v>
      </c>
      <c r="B1566" s="5">
        <v>2050934210</v>
      </c>
      <c r="C1566" s="4" t="s">
        <v>7619</v>
      </c>
      <c r="D1566" s="4" t="s">
        <v>15</v>
      </c>
      <c r="E1566" s="6" t="s">
        <v>5995</v>
      </c>
      <c r="F1566" s="5">
        <f>decoded[[#This Row],[FRT_DEC]]-B1565</f>
        <v>5</v>
      </c>
      <c r="G15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INFO]]))),G1565)</f>
        <v>292</v>
      </c>
    </row>
    <row r="1567" spans="1:7" x14ac:dyDescent="0.25">
      <c r="A1567" s="4" t="s">
        <v>1716</v>
      </c>
      <c r="B1567" s="5">
        <v>2050934286</v>
      </c>
      <c r="C1567" s="4" t="s">
        <v>7620</v>
      </c>
      <c r="D1567" s="4" t="s">
        <v>275</v>
      </c>
      <c r="E1567" s="6" t="s">
        <v>7621</v>
      </c>
      <c r="F1567" s="5">
        <f>decoded[[#This Row],[FRT_DEC]]-B1566</f>
        <v>76</v>
      </c>
      <c r="G15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INFO]]))),G1566)</f>
        <v>292</v>
      </c>
    </row>
    <row r="1568" spans="1:7" ht="30" x14ac:dyDescent="0.25">
      <c r="A1568" s="4" t="s">
        <v>1717</v>
      </c>
      <c r="B1568" s="5">
        <v>2050934290</v>
      </c>
      <c r="C1568" s="4" t="s">
        <v>7622</v>
      </c>
      <c r="D1568" s="4" t="s">
        <v>271</v>
      </c>
      <c r="E1568" s="6" t="s">
        <v>287</v>
      </c>
      <c r="F1568" s="5">
        <f>decoded[[#This Row],[FRT_DEC]]-B1567</f>
        <v>4</v>
      </c>
      <c r="G15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INFO]]))),G1567)</f>
        <v>292</v>
      </c>
    </row>
    <row r="1569" spans="1:7" x14ac:dyDescent="0.25">
      <c r="A1569" s="4" t="s">
        <v>1718</v>
      </c>
      <c r="B1569" s="5">
        <v>2050934293</v>
      </c>
      <c r="C1569" s="4" t="s">
        <v>7623</v>
      </c>
      <c r="D1569" s="4" t="s">
        <v>273</v>
      </c>
      <c r="E1569" s="6" t="s">
        <v>289</v>
      </c>
      <c r="F1569" s="5">
        <f>decoded[[#This Row],[FRT_DEC]]-B1568</f>
        <v>3</v>
      </c>
      <c r="G15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INFO]]))),G1568)</f>
        <v>292</v>
      </c>
    </row>
    <row r="1570" spans="1:7" x14ac:dyDescent="0.25">
      <c r="A1570" s="4" t="s">
        <v>1719</v>
      </c>
      <c r="B1570" s="5">
        <v>2050934302</v>
      </c>
      <c r="C1570" s="4" t="s">
        <v>7624</v>
      </c>
      <c r="D1570" s="4" t="s">
        <v>1144</v>
      </c>
      <c r="E1570" s="6" t="s">
        <v>6001</v>
      </c>
      <c r="F1570" s="5">
        <f>decoded[[#This Row],[FRT_DEC]]-B1569</f>
        <v>9</v>
      </c>
      <c r="G15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INFO]]))),G1569)</f>
        <v>292</v>
      </c>
    </row>
    <row r="1571" spans="1:7" x14ac:dyDescent="0.25">
      <c r="A1571" s="4" t="s">
        <v>2234</v>
      </c>
      <c r="B1571" s="5">
        <v>2050934308</v>
      </c>
      <c r="C1571" s="4" t="s">
        <v>7625</v>
      </c>
      <c r="D1571" s="4" t="s">
        <v>98</v>
      </c>
      <c r="E1571" s="6" t="s">
        <v>6003</v>
      </c>
      <c r="F1571" s="5">
        <f>decoded[[#This Row],[FRT_DEC]]-B1570</f>
        <v>6</v>
      </c>
      <c r="G15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INFO]]))),G1570)</f>
        <v>292</v>
      </c>
    </row>
    <row r="1572" spans="1:7" x14ac:dyDescent="0.25">
      <c r="A1572" s="4" t="s">
        <v>2235</v>
      </c>
      <c r="B1572" s="5">
        <v>2050934314</v>
      </c>
      <c r="C1572" s="4" t="s">
        <v>7626</v>
      </c>
      <c r="D1572" s="4" t="s">
        <v>98</v>
      </c>
      <c r="E1572" s="6" t="s">
        <v>6005</v>
      </c>
      <c r="F1572" s="5">
        <f>decoded[[#This Row],[FRT_DEC]]-B1571</f>
        <v>6</v>
      </c>
      <c r="G15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INFO]]))),G1571)</f>
        <v>292</v>
      </c>
    </row>
    <row r="1573" spans="1:7" x14ac:dyDescent="0.25">
      <c r="A1573" s="4" t="s">
        <v>1720</v>
      </c>
      <c r="B1573" s="5">
        <v>2050934328</v>
      </c>
      <c r="C1573" s="4" t="s">
        <v>7627</v>
      </c>
      <c r="D1573" s="4" t="s">
        <v>277</v>
      </c>
      <c r="E1573" s="6" t="s">
        <v>7628</v>
      </c>
      <c r="F1573" s="5">
        <f>decoded[[#This Row],[FRT_DEC]]-B1572</f>
        <v>14</v>
      </c>
      <c r="G15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INFO]]))),G1572)</f>
        <v>292</v>
      </c>
    </row>
    <row r="1574" spans="1:7" x14ac:dyDescent="0.25">
      <c r="A1574" s="4" t="s">
        <v>1721</v>
      </c>
      <c r="B1574" s="5">
        <v>2050934646</v>
      </c>
      <c r="C1574" s="4" t="s">
        <v>7629</v>
      </c>
      <c r="D1574" s="4" t="s">
        <v>1144</v>
      </c>
      <c r="E1574" s="6" t="s">
        <v>6009</v>
      </c>
      <c r="F1574" s="5">
        <f>decoded[[#This Row],[FRT_DEC]]-B1573</f>
        <v>318</v>
      </c>
      <c r="G15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INFO]]))),G1573)</f>
        <v>292</v>
      </c>
    </row>
    <row r="1575" spans="1:7" x14ac:dyDescent="0.25">
      <c r="A1575" s="4" t="s">
        <v>2236</v>
      </c>
      <c r="B1575" s="5">
        <v>2050934654</v>
      </c>
      <c r="C1575" s="4" t="s">
        <v>7630</v>
      </c>
      <c r="D1575" s="4" t="s">
        <v>98</v>
      </c>
      <c r="E1575" s="6" t="s">
        <v>6011</v>
      </c>
      <c r="F1575" s="5">
        <f>decoded[[#This Row],[FRT_DEC]]-B1574</f>
        <v>8</v>
      </c>
      <c r="G15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INFO]]))),G1574)</f>
        <v>292</v>
      </c>
    </row>
    <row r="1576" spans="1:7" x14ac:dyDescent="0.25">
      <c r="A1576" s="4" t="s">
        <v>2237</v>
      </c>
      <c r="B1576" s="5">
        <v>2050934666</v>
      </c>
      <c r="C1576" s="4" t="s">
        <v>7631</v>
      </c>
      <c r="D1576" s="4" t="s">
        <v>275</v>
      </c>
      <c r="E1576" s="6" t="s">
        <v>1102</v>
      </c>
      <c r="F1576" s="5">
        <f>decoded[[#This Row],[FRT_DEC]]-B1575</f>
        <v>12</v>
      </c>
      <c r="G15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INFO]]))),G1575)</f>
        <v>292</v>
      </c>
    </row>
    <row r="1577" spans="1:7" x14ac:dyDescent="0.25">
      <c r="A1577" s="4" t="s">
        <v>2238</v>
      </c>
      <c r="B1577" s="5">
        <v>2050934801</v>
      </c>
      <c r="C1577" s="4" t="s">
        <v>7632</v>
      </c>
      <c r="D1577" s="4" t="s">
        <v>295</v>
      </c>
      <c r="E1577" s="6" t="s">
        <v>296</v>
      </c>
      <c r="F1577" s="5">
        <f>decoded[[#This Row],[FRT_DEC]]-B1576</f>
        <v>135</v>
      </c>
      <c r="G15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INFO]]))),G1576)</f>
        <v>292</v>
      </c>
    </row>
    <row r="1578" spans="1:7" x14ac:dyDescent="0.25">
      <c r="A1578" s="4" t="s">
        <v>2239</v>
      </c>
      <c r="B1578" s="5">
        <v>2050936203</v>
      </c>
      <c r="C1578" s="4" t="s">
        <v>7633</v>
      </c>
      <c r="D1578" s="4" t="s">
        <v>110</v>
      </c>
      <c r="E1578" s="6" t="s">
        <v>6015</v>
      </c>
      <c r="F1578" s="5">
        <f>decoded[[#This Row],[FRT_DEC]]-B1577</f>
        <v>1402</v>
      </c>
      <c r="G15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INFO]]))),G1577)</f>
        <v>292</v>
      </c>
    </row>
    <row r="1579" spans="1:7" x14ac:dyDescent="0.25">
      <c r="A1579" s="4" t="s">
        <v>2240</v>
      </c>
      <c r="B1579" s="5">
        <v>2050936219</v>
      </c>
      <c r="C1579" s="4" t="s">
        <v>7634</v>
      </c>
      <c r="D1579" s="4" t="s">
        <v>1144</v>
      </c>
      <c r="E1579" s="6" t="s">
        <v>6017</v>
      </c>
      <c r="F1579" s="5">
        <f>decoded[[#This Row],[FRT_DEC]]-B1578</f>
        <v>16</v>
      </c>
      <c r="G15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INFO]]))),G1578)</f>
        <v>292</v>
      </c>
    </row>
    <row r="1580" spans="1:7" x14ac:dyDescent="0.25">
      <c r="A1580" s="4" t="s">
        <v>2241</v>
      </c>
      <c r="B1580" s="5">
        <v>2050936227</v>
      </c>
      <c r="C1580" s="4" t="s">
        <v>7635</v>
      </c>
      <c r="D1580" s="4" t="s">
        <v>98</v>
      </c>
      <c r="E1580" s="6" t="s">
        <v>6019</v>
      </c>
      <c r="F1580" s="5">
        <f>decoded[[#This Row],[FRT_DEC]]-B1579</f>
        <v>8</v>
      </c>
      <c r="G15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INFO]]))),G1579)</f>
        <v>292</v>
      </c>
    </row>
    <row r="1581" spans="1:7" x14ac:dyDescent="0.25">
      <c r="A1581" s="4" t="s">
        <v>1722</v>
      </c>
      <c r="B1581" s="5">
        <v>2050936294</v>
      </c>
      <c r="C1581" s="4" t="s">
        <v>7636</v>
      </c>
      <c r="D1581" s="4" t="s">
        <v>111</v>
      </c>
      <c r="E1581" s="6" t="s">
        <v>297</v>
      </c>
      <c r="F1581" s="5">
        <f>decoded[[#This Row],[FRT_DEC]]-B1580</f>
        <v>67</v>
      </c>
      <c r="G15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INFO]]))),G1580)</f>
        <v>292</v>
      </c>
    </row>
    <row r="1582" spans="1:7" x14ac:dyDescent="0.25">
      <c r="A1582" s="4" t="s">
        <v>1723</v>
      </c>
      <c r="B1582" s="5">
        <v>2050936310</v>
      </c>
      <c r="C1582" s="4" t="s">
        <v>7637</v>
      </c>
      <c r="D1582" s="4" t="s">
        <v>1144</v>
      </c>
      <c r="E1582" s="6" t="s">
        <v>6022</v>
      </c>
      <c r="F1582" s="5">
        <f>decoded[[#This Row],[FRT_DEC]]-B1581</f>
        <v>16</v>
      </c>
      <c r="G15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INFO]]))),G1581)</f>
        <v>292</v>
      </c>
    </row>
    <row r="1583" spans="1:7" x14ac:dyDescent="0.25">
      <c r="A1583" s="4" t="s">
        <v>1724</v>
      </c>
      <c r="B1583" s="5">
        <v>2050936315</v>
      </c>
      <c r="C1583" s="4" t="s">
        <v>7638</v>
      </c>
      <c r="D1583" s="4" t="s">
        <v>98</v>
      </c>
      <c r="E1583" s="6" t="s">
        <v>6024</v>
      </c>
      <c r="F1583" s="5">
        <f>decoded[[#This Row],[FRT_DEC]]-B1582</f>
        <v>5</v>
      </c>
      <c r="G15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INFO]]))),G1582)</f>
        <v>292</v>
      </c>
    </row>
    <row r="1584" spans="1:7" x14ac:dyDescent="0.25">
      <c r="A1584" s="4" t="s">
        <v>2242</v>
      </c>
      <c r="B1584" s="5">
        <v>2050936950</v>
      </c>
      <c r="C1584" s="4" t="s">
        <v>7639</v>
      </c>
      <c r="D1584" s="4" t="s">
        <v>113</v>
      </c>
      <c r="E1584" s="6" t="s">
        <v>114</v>
      </c>
      <c r="F1584" s="5">
        <f>decoded[[#This Row],[FRT_DEC]]-B1583</f>
        <v>635</v>
      </c>
      <c r="G15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INFO]]))),G1583)</f>
        <v>292</v>
      </c>
    </row>
    <row r="1585" spans="1:7" x14ac:dyDescent="0.25">
      <c r="A1585" s="4" t="s">
        <v>2243</v>
      </c>
      <c r="B1585" s="5">
        <v>2050936966</v>
      </c>
      <c r="C1585" s="4" t="s">
        <v>7640</v>
      </c>
      <c r="D1585" s="4" t="s">
        <v>1144</v>
      </c>
      <c r="E1585" s="6" t="s">
        <v>6027</v>
      </c>
      <c r="F1585" s="5">
        <f>decoded[[#This Row],[FRT_DEC]]-B1584</f>
        <v>16</v>
      </c>
      <c r="G15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INFO]]))),G1584)</f>
        <v>292</v>
      </c>
    </row>
    <row r="1586" spans="1:7" x14ac:dyDescent="0.25">
      <c r="A1586" s="4" t="s">
        <v>1725</v>
      </c>
      <c r="B1586" s="5">
        <v>2050936972</v>
      </c>
      <c r="C1586" s="4" t="s">
        <v>7641</v>
      </c>
      <c r="D1586" s="4" t="s">
        <v>98</v>
      </c>
      <c r="E1586" s="6" t="s">
        <v>6029</v>
      </c>
      <c r="F1586" s="5">
        <f>decoded[[#This Row],[FRT_DEC]]-B1585</f>
        <v>6</v>
      </c>
      <c r="G15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INFO]]))),G1585)</f>
        <v>292</v>
      </c>
    </row>
    <row r="1587" spans="1:7" x14ac:dyDescent="0.25">
      <c r="A1587" s="4" t="s">
        <v>1726</v>
      </c>
      <c r="B1587" s="5">
        <v>2050936980</v>
      </c>
      <c r="C1587" s="4" t="s">
        <v>7642</v>
      </c>
      <c r="D1587" s="4" t="s">
        <v>11</v>
      </c>
      <c r="E1587" s="6" t="s">
        <v>4678</v>
      </c>
      <c r="F1587" s="5">
        <f>decoded[[#This Row],[FRT_DEC]]-B1586</f>
        <v>8</v>
      </c>
      <c r="G15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INFO]]))),G1586)</f>
        <v>292</v>
      </c>
    </row>
    <row r="1588" spans="1:7" x14ac:dyDescent="0.25">
      <c r="A1588" s="4" t="s">
        <v>2244</v>
      </c>
      <c r="B1588" s="5">
        <v>2050936990</v>
      </c>
      <c r="C1588" s="4" t="s">
        <v>7643</v>
      </c>
      <c r="D1588" s="4" t="s">
        <v>52</v>
      </c>
      <c r="E1588" s="6" t="s">
        <v>4648</v>
      </c>
      <c r="F1588" s="5">
        <f>decoded[[#This Row],[FRT_DEC]]-B1587</f>
        <v>10</v>
      </c>
      <c r="G15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INFO]]))),G1587)</f>
        <v>292</v>
      </c>
    </row>
    <row r="1589" spans="1:7" x14ac:dyDescent="0.25">
      <c r="A1589" s="4" t="s">
        <v>1727</v>
      </c>
      <c r="B1589" s="5">
        <v>2050936993</v>
      </c>
      <c r="C1589" s="4" t="s">
        <v>7644</v>
      </c>
      <c r="D1589" s="4" t="s">
        <v>4649</v>
      </c>
      <c r="E1589" s="6" t="s">
        <v>7589</v>
      </c>
      <c r="F1589" s="5">
        <f>decoded[[#This Row],[FRT_DEC]]-B1588</f>
        <v>3</v>
      </c>
      <c r="G15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INFO]]))),G1588)</f>
        <v>292</v>
      </c>
    </row>
    <row r="1590" spans="1:7" x14ac:dyDescent="0.25">
      <c r="A1590" s="4" t="s">
        <v>1728</v>
      </c>
      <c r="B1590" s="5">
        <v>2050937040</v>
      </c>
      <c r="C1590" s="4" t="s">
        <v>7645</v>
      </c>
      <c r="D1590" s="4" t="s">
        <v>12</v>
      </c>
      <c r="E1590" s="6" t="s">
        <v>4</v>
      </c>
      <c r="F1590" s="5">
        <f>decoded[[#This Row],[FRT_DEC]]-B1589</f>
        <v>47</v>
      </c>
      <c r="G15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INFO]]))),G1589)</f>
        <v>292</v>
      </c>
    </row>
    <row r="1591" spans="1:7" x14ac:dyDescent="0.25">
      <c r="A1591" s="4" t="s">
        <v>1729</v>
      </c>
      <c r="B1591" s="5">
        <v>2050937045</v>
      </c>
      <c r="C1591" s="4" t="s">
        <v>7646</v>
      </c>
      <c r="D1591" s="4" t="s">
        <v>8</v>
      </c>
      <c r="E1591" s="6" t="s">
        <v>5963</v>
      </c>
      <c r="F1591" s="5">
        <f>decoded[[#This Row],[FRT_DEC]]-B1590</f>
        <v>5</v>
      </c>
      <c r="G15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INFO]]))),G1590)</f>
        <v>292</v>
      </c>
    </row>
    <row r="1592" spans="1:7" x14ac:dyDescent="0.25">
      <c r="A1592" s="4" t="s">
        <v>1730</v>
      </c>
      <c r="B1592" s="5">
        <v>2050937232</v>
      </c>
      <c r="C1592" s="4" t="s">
        <v>7647</v>
      </c>
      <c r="D1592" s="4" t="s">
        <v>13</v>
      </c>
      <c r="E1592" s="6" t="s">
        <v>5</v>
      </c>
      <c r="F1592" s="5">
        <f>decoded[[#This Row],[FRT_DEC]]-B1591</f>
        <v>187</v>
      </c>
      <c r="G15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INFO]]))),G1591)</f>
        <v>292</v>
      </c>
    </row>
    <row r="1593" spans="1:7" x14ac:dyDescent="0.25">
      <c r="A1593" s="4" t="s">
        <v>1731</v>
      </c>
      <c r="B1593" s="5">
        <v>2050937236</v>
      </c>
      <c r="C1593" s="4" t="s">
        <v>7648</v>
      </c>
      <c r="D1593" s="4" t="s">
        <v>11</v>
      </c>
      <c r="E1593" s="6" t="s">
        <v>4715</v>
      </c>
      <c r="F1593" s="5">
        <f>decoded[[#This Row],[FRT_DEC]]-B1592</f>
        <v>4</v>
      </c>
      <c r="G15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INFO]]))),G1592)</f>
        <v>292</v>
      </c>
    </row>
    <row r="1594" spans="1:7" x14ac:dyDescent="0.25">
      <c r="A1594" s="4" t="s">
        <v>1732</v>
      </c>
      <c r="B1594" s="5">
        <v>2050937326</v>
      </c>
      <c r="C1594" s="4" t="s">
        <v>7649</v>
      </c>
      <c r="D1594" s="4" t="s">
        <v>12</v>
      </c>
      <c r="E1594" s="6" t="s">
        <v>4</v>
      </c>
      <c r="F1594" s="5">
        <f>decoded[[#This Row],[FRT_DEC]]-B1593</f>
        <v>90</v>
      </c>
      <c r="G15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INFO]]))),G1593)</f>
        <v>292</v>
      </c>
    </row>
    <row r="1595" spans="1:7" x14ac:dyDescent="0.25">
      <c r="A1595" s="4" t="s">
        <v>1733</v>
      </c>
      <c r="B1595" s="5">
        <v>2050937330</v>
      </c>
      <c r="C1595" s="4" t="s">
        <v>7650</v>
      </c>
      <c r="D1595" s="4" t="s">
        <v>14</v>
      </c>
      <c r="E1595" s="6" t="s">
        <v>6</v>
      </c>
      <c r="F1595" s="5">
        <f>decoded[[#This Row],[FRT_DEC]]-B1594</f>
        <v>4</v>
      </c>
      <c r="G15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INFO]]))),G1594)</f>
        <v>292</v>
      </c>
    </row>
    <row r="1596" spans="1:7" x14ac:dyDescent="0.25">
      <c r="A1596" s="4" t="s">
        <v>1734</v>
      </c>
      <c r="B1596" s="5">
        <v>2050937340</v>
      </c>
      <c r="C1596" s="4" t="s">
        <v>7651</v>
      </c>
      <c r="D1596" s="4" t="s">
        <v>14</v>
      </c>
      <c r="E1596" s="6" t="s">
        <v>72</v>
      </c>
      <c r="F1596" s="5">
        <f>decoded[[#This Row],[FRT_DEC]]-B1595</f>
        <v>10</v>
      </c>
      <c r="G15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INFO]]))),G1595)</f>
        <v>292</v>
      </c>
    </row>
    <row r="1597" spans="1:7" x14ac:dyDescent="0.25">
      <c r="A1597" s="4" t="s">
        <v>1735</v>
      </c>
      <c r="B1597" s="5">
        <v>2050937368</v>
      </c>
      <c r="C1597" s="4" t="s">
        <v>7652</v>
      </c>
      <c r="D1597" s="4" t="s">
        <v>74</v>
      </c>
      <c r="E1597" s="6" t="s">
        <v>4650</v>
      </c>
      <c r="F1597" s="5">
        <f>decoded[[#This Row],[FRT_DEC]]-B1596</f>
        <v>28</v>
      </c>
      <c r="G15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INFO]]))),G1596)</f>
        <v>292</v>
      </c>
    </row>
    <row r="1598" spans="1:7" x14ac:dyDescent="0.25">
      <c r="A1598" s="4" t="s">
        <v>1736</v>
      </c>
      <c r="B1598" s="5">
        <v>2050937373</v>
      </c>
      <c r="C1598" s="4" t="s">
        <v>7653</v>
      </c>
      <c r="D1598" s="4" t="s">
        <v>4651</v>
      </c>
      <c r="E1598" s="6" t="s">
        <v>4653</v>
      </c>
      <c r="F1598" s="5">
        <f>decoded[[#This Row],[FRT_DEC]]-B1597</f>
        <v>5</v>
      </c>
      <c r="G15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INFO]]))),G1597)</f>
        <v>292</v>
      </c>
    </row>
    <row r="1599" spans="1:7" x14ac:dyDescent="0.25">
      <c r="A1599" s="4" t="s">
        <v>1737</v>
      </c>
      <c r="B1599" s="5">
        <v>2050937377</v>
      </c>
      <c r="C1599" s="4" t="s">
        <v>7654</v>
      </c>
      <c r="D1599" s="4" t="s">
        <v>8</v>
      </c>
      <c r="E1599" s="6" t="s">
        <v>6043</v>
      </c>
      <c r="F1599" s="5">
        <f>decoded[[#This Row],[FRT_DEC]]-B1598</f>
        <v>4</v>
      </c>
      <c r="G15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INFO]]))),G1598)</f>
        <v>292</v>
      </c>
    </row>
    <row r="1600" spans="1:7" x14ac:dyDescent="0.25">
      <c r="A1600" s="4" t="s">
        <v>1738</v>
      </c>
      <c r="B1600" s="5">
        <v>2050948609</v>
      </c>
      <c r="C1600" s="4" t="s">
        <v>7655</v>
      </c>
      <c r="D1600" s="4" t="s">
        <v>55</v>
      </c>
      <c r="E1600" s="6" t="s">
        <v>56</v>
      </c>
      <c r="F1600" s="5">
        <f>decoded[[#This Row],[FRT_DEC]]-B1599</f>
        <v>11232</v>
      </c>
      <c r="G16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INFO]]))),G1599)</f>
        <v>292</v>
      </c>
    </row>
    <row r="1601" spans="1:7" x14ac:dyDescent="0.25">
      <c r="A1601" s="4" t="s">
        <v>1739</v>
      </c>
      <c r="B1601" s="5">
        <v>2050948637</v>
      </c>
      <c r="C1601" s="4" t="s">
        <v>7656</v>
      </c>
      <c r="D1601" s="4" t="s">
        <v>275</v>
      </c>
      <c r="E1601" s="6" t="s">
        <v>7657</v>
      </c>
      <c r="F1601" s="5">
        <f>decoded[[#This Row],[FRT_DEC]]-B1600</f>
        <v>28</v>
      </c>
      <c r="G16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INFO]]))),G1600)</f>
        <v>292</v>
      </c>
    </row>
    <row r="1602" spans="1:7" x14ac:dyDescent="0.25">
      <c r="A1602" s="4" t="s">
        <v>1740</v>
      </c>
      <c r="B1602" s="5">
        <v>2050948641</v>
      </c>
      <c r="C1602" s="4" t="s">
        <v>7658</v>
      </c>
      <c r="D1602" s="4" t="s">
        <v>277</v>
      </c>
      <c r="E1602" s="6" t="s">
        <v>7659</v>
      </c>
      <c r="F1602" s="5">
        <f>decoded[[#This Row],[FRT_DEC]]-B1601</f>
        <v>4</v>
      </c>
      <c r="G16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INFO]]))),G1601)</f>
        <v>292</v>
      </c>
    </row>
    <row r="1603" spans="1:7" ht="30" x14ac:dyDescent="0.25">
      <c r="A1603" s="4" t="s">
        <v>1741</v>
      </c>
      <c r="B1603" s="5">
        <v>2050948644</v>
      </c>
      <c r="C1603" s="4" t="s">
        <v>7660</v>
      </c>
      <c r="D1603" s="4" t="s">
        <v>271</v>
      </c>
      <c r="E1603" s="6" t="s">
        <v>6050</v>
      </c>
      <c r="F1603" s="5">
        <f>decoded[[#This Row],[FRT_DEC]]-B1602</f>
        <v>3</v>
      </c>
      <c r="G16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INFO]]))),G1602)</f>
        <v>292</v>
      </c>
    </row>
    <row r="1604" spans="1:7" x14ac:dyDescent="0.25">
      <c r="A1604" s="4" t="s">
        <v>1742</v>
      </c>
      <c r="B1604" s="5">
        <v>2050948648</v>
      </c>
      <c r="C1604" s="4" t="s">
        <v>7661</v>
      </c>
      <c r="D1604" s="4" t="s">
        <v>273</v>
      </c>
      <c r="E1604" s="6" t="s">
        <v>289</v>
      </c>
      <c r="F1604" s="5">
        <f>decoded[[#This Row],[FRT_DEC]]-B1603</f>
        <v>4</v>
      </c>
      <c r="G16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INFO]]))),G1603)</f>
        <v>292</v>
      </c>
    </row>
    <row r="1605" spans="1:7" x14ac:dyDescent="0.25">
      <c r="A1605" s="4" t="s">
        <v>1743</v>
      </c>
      <c r="B1605" s="5">
        <v>2050948654</v>
      </c>
      <c r="C1605" s="4" t="s">
        <v>7662</v>
      </c>
      <c r="D1605" s="4" t="s">
        <v>298</v>
      </c>
      <c r="E1605" s="6" t="s">
        <v>7663</v>
      </c>
      <c r="F1605" s="5">
        <f>decoded[[#This Row],[FRT_DEC]]-B1604</f>
        <v>6</v>
      </c>
      <c r="G16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INFO]]))),G1604)</f>
        <v>292</v>
      </c>
    </row>
    <row r="1606" spans="1:7" x14ac:dyDescent="0.25">
      <c r="A1606" s="4" t="s">
        <v>1744</v>
      </c>
      <c r="B1606" s="5">
        <v>2050948660</v>
      </c>
      <c r="C1606" s="4" t="s">
        <v>7664</v>
      </c>
      <c r="D1606" s="4" t="s">
        <v>11</v>
      </c>
      <c r="E1606" s="6" t="s">
        <v>4699</v>
      </c>
      <c r="F1606" s="5">
        <f>decoded[[#This Row],[FRT_DEC]]-B1605</f>
        <v>6</v>
      </c>
      <c r="G16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INFO]]))),G1605)</f>
        <v>292</v>
      </c>
    </row>
    <row r="1607" spans="1:7" x14ac:dyDescent="0.25">
      <c r="A1607" s="4" t="s">
        <v>1745</v>
      </c>
      <c r="B1607" s="5">
        <v>2050948683</v>
      </c>
      <c r="C1607" s="4" t="s">
        <v>7665</v>
      </c>
      <c r="D1607" s="4" t="s">
        <v>52</v>
      </c>
      <c r="E1607" s="6" t="s">
        <v>57</v>
      </c>
      <c r="F1607" s="5">
        <f>decoded[[#This Row],[FRT_DEC]]-B1606</f>
        <v>23</v>
      </c>
      <c r="G16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INFO]]))),G1606)</f>
        <v>292</v>
      </c>
    </row>
    <row r="1608" spans="1:7" x14ac:dyDescent="0.25">
      <c r="A1608" s="4" t="s">
        <v>1746</v>
      </c>
      <c r="B1608" s="5">
        <v>2050948695</v>
      </c>
      <c r="C1608" s="4" t="s">
        <v>7666</v>
      </c>
      <c r="D1608" s="4" t="s">
        <v>1144</v>
      </c>
      <c r="E1608" s="6" t="s">
        <v>6057</v>
      </c>
      <c r="F1608" s="5">
        <f>decoded[[#This Row],[FRT_DEC]]-B1607</f>
        <v>12</v>
      </c>
      <c r="G16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INFO]]))),G1607)</f>
        <v>292</v>
      </c>
    </row>
    <row r="1609" spans="1:7" x14ac:dyDescent="0.25">
      <c r="A1609" s="4" t="s">
        <v>1747</v>
      </c>
      <c r="B1609" s="5">
        <v>2050948700</v>
      </c>
      <c r="C1609" s="4" t="s">
        <v>7667</v>
      </c>
      <c r="D1609" s="4" t="s">
        <v>1144</v>
      </c>
      <c r="E1609" s="6" t="s">
        <v>6059</v>
      </c>
      <c r="F1609" s="5">
        <f>decoded[[#This Row],[FRT_DEC]]-B1608</f>
        <v>5</v>
      </c>
      <c r="G16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INFO]]))),G1608)</f>
        <v>292</v>
      </c>
    </row>
    <row r="1610" spans="1:7" x14ac:dyDescent="0.25">
      <c r="A1610" s="4" t="s">
        <v>1748</v>
      </c>
      <c r="B1610" s="5">
        <v>2050948717</v>
      </c>
      <c r="C1610" s="4" t="s">
        <v>7668</v>
      </c>
      <c r="D1610" s="4" t="s">
        <v>98</v>
      </c>
      <c r="E1610" s="6" t="s">
        <v>5713</v>
      </c>
      <c r="F1610" s="5">
        <f>decoded[[#This Row],[FRT_DEC]]-B1609</f>
        <v>17</v>
      </c>
      <c r="G16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INFO]]))),G1609)</f>
        <v>292</v>
      </c>
    </row>
    <row r="1611" spans="1:7" x14ac:dyDescent="0.25">
      <c r="A1611" s="4" t="s">
        <v>2245</v>
      </c>
      <c r="B1611" s="5">
        <v>2050948741</v>
      </c>
      <c r="C1611" s="4" t="s">
        <v>7669</v>
      </c>
      <c r="D1611" s="4" t="s">
        <v>275</v>
      </c>
      <c r="E1611" s="6" t="s">
        <v>7670</v>
      </c>
      <c r="F1611" s="5">
        <f>decoded[[#This Row],[FRT_DEC]]-B1610</f>
        <v>24</v>
      </c>
      <c r="G16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INFO]]))),G1610)</f>
        <v>292</v>
      </c>
    </row>
    <row r="1612" spans="1:7" x14ac:dyDescent="0.25">
      <c r="A1612" s="4" t="s">
        <v>1749</v>
      </c>
      <c r="B1612" s="5">
        <v>2050949561</v>
      </c>
      <c r="C1612" s="4" t="s">
        <v>7671</v>
      </c>
      <c r="D1612" s="4" t="s">
        <v>280</v>
      </c>
      <c r="E1612" s="6" t="s">
        <v>281</v>
      </c>
      <c r="F1612" s="5">
        <f>decoded[[#This Row],[FRT_DEC]]-B1611</f>
        <v>820</v>
      </c>
      <c r="G16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INFO]]))),G1611)</f>
        <v>292</v>
      </c>
    </row>
    <row r="1613" spans="1:7" x14ac:dyDescent="0.25">
      <c r="A1613" s="4" t="s">
        <v>1750</v>
      </c>
      <c r="B1613" s="5">
        <v>2050949604</v>
      </c>
      <c r="C1613" s="4" t="s">
        <v>7672</v>
      </c>
      <c r="D1613" s="4" t="s">
        <v>12</v>
      </c>
      <c r="E1613" s="6" t="s">
        <v>4</v>
      </c>
      <c r="F1613" s="5">
        <f>decoded[[#This Row],[FRT_DEC]]-B1612</f>
        <v>43</v>
      </c>
      <c r="G16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INFO]]))),G1612)</f>
        <v>292</v>
      </c>
    </row>
    <row r="1614" spans="1:7" x14ac:dyDescent="0.25">
      <c r="A1614" s="4" t="s">
        <v>1751</v>
      </c>
      <c r="B1614" s="5">
        <v>2050949609</v>
      </c>
      <c r="C1614" s="4" t="s">
        <v>7673</v>
      </c>
      <c r="D1614" s="4" t="s">
        <v>8</v>
      </c>
      <c r="E1614" s="6" t="s">
        <v>5991</v>
      </c>
      <c r="F1614" s="5">
        <f>decoded[[#This Row],[FRT_DEC]]-B1613</f>
        <v>5</v>
      </c>
      <c r="G16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INFO]]))),G1613)</f>
        <v>292</v>
      </c>
    </row>
    <row r="1615" spans="1:7" x14ac:dyDescent="0.25">
      <c r="A1615" s="4" t="s">
        <v>1752</v>
      </c>
      <c r="B1615" s="5">
        <v>2050952165</v>
      </c>
      <c r="C1615" s="4" t="s">
        <v>7674</v>
      </c>
      <c r="D1615" s="4" t="s">
        <v>15</v>
      </c>
      <c r="E1615" s="6" t="s">
        <v>7675</v>
      </c>
      <c r="F1615" s="5">
        <f>decoded[[#This Row],[FRT_DEC]]-B1614</f>
        <v>2556</v>
      </c>
      <c r="G16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INFO]]))),G1614)</f>
        <v>292</v>
      </c>
    </row>
    <row r="1616" spans="1:7" x14ac:dyDescent="0.25">
      <c r="A1616" s="4" t="s">
        <v>1753</v>
      </c>
      <c r="B1616" s="5">
        <v>2050952168</v>
      </c>
      <c r="C1616" s="4" t="s">
        <v>7676</v>
      </c>
      <c r="D1616" s="4" t="s">
        <v>15</v>
      </c>
      <c r="E1616" s="6" t="s">
        <v>5995</v>
      </c>
      <c r="F1616" s="5">
        <f>decoded[[#This Row],[FRT_DEC]]-B1615</f>
        <v>3</v>
      </c>
      <c r="G16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INFO]]))),G1615)</f>
        <v>292</v>
      </c>
    </row>
    <row r="1617" spans="1:7" x14ac:dyDescent="0.25">
      <c r="A1617" s="4" t="s">
        <v>1754</v>
      </c>
      <c r="B1617" s="5">
        <v>2050952245</v>
      </c>
      <c r="C1617" s="4" t="s">
        <v>7677</v>
      </c>
      <c r="D1617" s="4" t="s">
        <v>275</v>
      </c>
      <c r="E1617" s="6" t="s">
        <v>7678</v>
      </c>
      <c r="F1617" s="5">
        <f>decoded[[#This Row],[FRT_DEC]]-B1616</f>
        <v>77</v>
      </c>
      <c r="G16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INFO]]))),G1616)</f>
        <v>292</v>
      </c>
    </row>
    <row r="1618" spans="1:7" ht="30" x14ac:dyDescent="0.25">
      <c r="A1618" s="4" t="s">
        <v>1755</v>
      </c>
      <c r="B1618" s="5">
        <v>2050952248</v>
      </c>
      <c r="C1618" s="4" t="s">
        <v>7679</v>
      </c>
      <c r="D1618" s="4" t="s">
        <v>271</v>
      </c>
      <c r="E1618" s="6" t="s">
        <v>6072</v>
      </c>
      <c r="F1618" s="5">
        <f>decoded[[#This Row],[FRT_DEC]]-B1617</f>
        <v>3</v>
      </c>
      <c r="G16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INFO]]))),G1617)</f>
        <v>292</v>
      </c>
    </row>
    <row r="1619" spans="1:7" x14ac:dyDescent="0.25">
      <c r="A1619" s="4" t="s">
        <v>1756</v>
      </c>
      <c r="B1619" s="5">
        <v>2050952253</v>
      </c>
      <c r="C1619" s="4" t="s">
        <v>7680</v>
      </c>
      <c r="D1619" s="4" t="s">
        <v>273</v>
      </c>
      <c r="E1619" s="6" t="s">
        <v>305</v>
      </c>
      <c r="F1619" s="5">
        <f>decoded[[#This Row],[FRT_DEC]]-B1618</f>
        <v>5</v>
      </c>
      <c r="G16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INFO]]))),G1618)</f>
        <v>292</v>
      </c>
    </row>
    <row r="1620" spans="1:7" x14ac:dyDescent="0.25">
      <c r="A1620" s="4" t="s">
        <v>1757</v>
      </c>
      <c r="B1620" s="5">
        <v>2050952261</v>
      </c>
      <c r="C1620" s="4" t="s">
        <v>7681</v>
      </c>
      <c r="D1620" s="4" t="s">
        <v>58</v>
      </c>
      <c r="E1620" s="6" t="s">
        <v>59</v>
      </c>
      <c r="F1620" s="5">
        <f>decoded[[#This Row],[FRT_DEC]]-B1619</f>
        <v>8</v>
      </c>
      <c r="G16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INFO]]))),G1619)</f>
        <v>292</v>
      </c>
    </row>
    <row r="1621" spans="1:7" x14ac:dyDescent="0.25">
      <c r="A1621" s="4" t="s">
        <v>1758</v>
      </c>
      <c r="B1621" s="5">
        <v>2050952266</v>
      </c>
      <c r="C1621" s="4" t="s">
        <v>7682</v>
      </c>
      <c r="D1621" s="4" t="s">
        <v>58</v>
      </c>
      <c r="E1621" s="6" t="s">
        <v>60</v>
      </c>
      <c r="F1621" s="5">
        <f>decoded[[#This Row],[FRT_DEC]]-B1620</f>
        <v>5</v>
      </c>
      <c r="G16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INFO]]))),G1620)</f>
        <v>292</v>
      </c>
    </row>
    <row r="1622" spans="1:7" x14ac:dyDescent="0.25">
      <c r="A1622" s="4" t="s">
        <v>1759</v>
      </c>
      <c r="B1622" s="5">
        <v>2050952273</v>
      </c>
      <c r="C1622" s="4" t="s">
        <v>7683</v>
      </c>
      <c r="D1622" s="4" t="s">
        <v>58</v>
      </c>
      <c r="E1622" s="6" t="s">
        <v>61</v>
      </c>
      <c r="F1622" s="5">
        <f>decoded[[#This Row],[FRT_DEC]]-B1621</f>
        <v>7</v>
      </c>
      <c r="G16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INFO]]))),G1621)</f>
        <v>292</v>
      </c>
    </row>
    <row r="1623" spans="1:7" x14ac:dyDescent="0.25">
      <c r="A1623" s="4" t="s">
        <v>1760</v>
      </c>
      <c r="B1623" s="5">
        <v>2050952277</v>
      </c>
      <c r="C1623" s="4" t="s">
        <v>7684</v>
      </c>
      <c r="D1623" s="4" t="s">
        <v>62</v>
      </c>
      <c r="E1623" s="6" t="s">
        <v>7685</v>
      </c>
      <c r="F1623" s="5">
        <f>decoded[[#This Row],[FRT_DEC]]-B1622</f>
        <v>4</v>
      </c>
      <c r="G16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INFO]]))),G1622)</f>
        <v>292</v>
      </c>
    </row>
    <row r="1624" spans="1:7" x14ac:dyDescent="0.25">
      <c r="A1624" s="4" t="s">
        <v>1761</v>
      </c>
      <c r="B1624" s="5">
        <v>2050952281</v>
      </c>
      <c r="C1624" s="4" t="s">
        <v>7686</v>
      </c>
      <c r="D1624" s="4" t="s">
        <v>63</v>
      </c>
      <c r="E1624" s="6" t="s">
        <v>64</v>
      </c>
      <c r="F1624" s="5">
        <f>decoded[[#This Row],[FRT_DEC]]-B1623</f>
        <v>4</v>
      </c>
      <c r="G16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INFO]]))),G1623)</f>
        <v>292</v>
      </c>
    </row>
    <row r="1625" spans="1:7" x14ac:dyDescent="0.25">
      <c r="A1625" s="4" t="s">
        <v>1762</v>
      </c>
      <c r="B1625" s="5">
        <v>2050952308</v>
      </c>
      <c r="C1625" s="4" t="s">
        <v>7687</v>
      </c>
      <c r="D1625" s="4" t="s">
        <v>1144</v>
      </c>
      <c r="E1625" s="6" t="s">
        <v>6001</v>
      </c>
      <c r="F1625" s="5">
        <f>decoded[[#This Row],[FRT_DEC]]-B1624</f>
        <v>27</v>
      </c>
      <c r="G16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INFO]]))),G1624)</f>
        <v>292</v>
      </c>
    </row>
    <row r="1626" spans="1:7" x14ac:dyDescent="0.25">
      <c r="A1626" s="4" t="s">
        <v>1763</v>
      </c>
      <c r="B1626" s="5">
        <v>2050952315</v>
      </c>
      <c r="C1626" s="4" t="s">
        <v>7688</v>
      </c>
      <c r="D1626" s="4" t="s">
        <v>1144</v>
      </c>
      <c r="E1626" s="6" t="s">
        <v>6082</v>
      </c>
      <c r="F1626" s="5">
        <f>decoded[[#This Row],[FRT_DEC]]-B1625</f>
        <v>7</v>
      </c>
      <c r="G16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INFO]]))),G1625)</f>
        <v>292</v>
      </c>
    </row>
    <row r="1627" spans="1:7" x14ac:dyDescent="0.25">
      <c r="A1627" s="4" t="s">
        <v>1764</v>
      </c>
      <c r="B1627" s="5">
        <v>2050952320</v>
      </c>
      <c r="C1627" s="4" t="s">
        <v>7689</v>
      </c>
      <c r="D1627" s="4" t="s">
        <v>8</v>
      </c>
      <c r="E1627" s="6" t="s">
        <v>4701</v>
      </c>
      <c r="F1627" s="5">
        <f>decoded[[#This Row],[FRT_DEC]]-B1626</f>
        <v>5</v>
      </c>
      <c r="G16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INFO]]))),G1626)</f>
        <v>292</v>
      </c>
    </row>
    <row r="1628" spans="1:7" x14ac:dyDescent="0.25">
      <c r="A1628" s="4" t="s">
        <v>1765</v>
      </c>
      <c r="B1628" s="5">
        <v>2050952325</v>
      </c>
      <c r="C1628" s="4" t="s">
        <v>7690</v>
      </c>
      <c r="D1628" s="4" t="s">
        <v>66</v>
      </c>
      <c r="E1628" s="6" t="s">
        <v>67</v>
      </c>
      <c r="F1628" s="5">
        <f>decoded[[#This Row],[FRT_DEC]]-B1627</f>
        <v>5</v>
      </c>
      <c r="G16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INFO]]))),G1627)</f>
        <v>292</v>
      </c>
    </row>
    <row r="1629" spans="1:7" x14ac:dyDescent="0.25">
      <c r="A1629" s="4" t="s">
        <v>1766</v>
      </c>
      <c r="B1629" s="5">
        <v>2050952336</v>
      </c>
      <c r="C1629" s="4" t="s">
        <v>7691</v>
      </c>
      <c r="D1629" s="4" t="s">
        <v>11</v>
      </c>
      <c r="E1629" s="6" t="s">
        <v>4702</v>
      </c>
      <c r="F1629" s="5">
        <f>decoded[[#This Row],[FRT_DEC]]-B1628</f>
        <v>11</v>
      </c>
      <c r="G16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INFO]]))),G1628)</f>
        <v>292</v>
      </c>
    </row>
    <row r="1630" spans="1:7" x14ac:dyDescent="0.25">
      <c r="A1630" s="4" t="s">
        <v>1767</v>
      </c>
      <c r="B1630" s="5">
        <v>2050952349</v>
      </c>
      <c r="C1630" s="4" t="s">
        <v>7692</v>
      </c>
      <c r="D1630" s="4" t="s">
        <v>52</v>
      </c>
      <c r="E1630" s="6" t="s">
        <v>765</v>
      </c>
      <c r="F1630" s="5">
        <f>decoded[[#This Row],[FRT_DEC]]-B1629</f>
        <v>13</v>
      </c>
      <c r="G16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INFO]]))),G1629)</f>
        <v>292</v>
      </c>
    </row>
    <row r="1631" spans="1:7" x14ac:dyDescent="0.25">
      <c r="A1631" s="4" t="s">
        <v>1768</v>
      </c>
      <c r="B1631" s="5">
        <v>2050952355</v>
      </c>
      <c r="C1631" s="4" t="s">
        <v>7693</v>
      </c>
      <c r="D1631" s="4" t="s">
        <v>11</v>
      </c>
      <c r="E1631" s="6" t="s">
        <v>4654</v>
      </c>
      <c r="F1631" s="5">
        <f>decoded[[#This Row],[FRT_DEC]]-B1630</f>
        <v>6</v>
      </c>
      <c r="G16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INFO]]))),G1630)</f>
        <v>292</v>
      </c>
    </row>
    <row r="1632" spans="1:7" x14ac:dyDescent="0.25">
      <c r="A1632" s="4" t="s">
        <v>1769</v>
      </c>
      <c r="B1632" s="5">
        <v>2050952367</v>
      </c>
      <c r="C1632" s="4" t="s">
        <v>7694</v>
      </c>
      <c r="D1632" s="4" t="s">
        <v>52</v>
      </c>
      <c r="E1632" s="6" t="s">
        <v>65</v>
      </c>
      <c r="F1632" s="5">
        <f>decoded[[#This Row],[FRT_DEC]]-B1631</f>
        <v>12</v>
      </c>
      <c r="G16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INFO]]))),G1631)</f>
        <v>292</v>
      </c>
    </row>
    <row r="1633" spans="1:7" x14ac:dyDescent="0.25">
      <c r="A1633" s="4" t="s">
        <v>2246</v>
      </c>
      <c r="B1633" s="5">
        <v>2050952370</v>
      </c>
      <c r="C1633" s="4" t="s">
        <v>7695</v>
      </c>
      <c r="D1633" s="4" t="s">
        <v>68</v>
      </c>
      <c r="E1633" s="6" t="s">
        <v>6090</v>
      </c>
      <c r="F1633" s="5">
        <f>decoded[[#This Row],[FRT_DEC]]-B1632</f>
        <v>3</v>
      </c>
      <c r="G16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INFO]]))),G1632)</f>
        <v>292</v>
      </c>
    </row>
    <row r="1634" spans="1:7" x14ac:dyDescent="0.25">
      <c r="A1634" s="4" t="s">
        <v>2247</v>
      </c>
      <c r="B1634" s="5">
        <v>2050953678</v>
      </c>
      <c r="C1634" s="4" t="s">
        <v>7696</v>
      </c>
      <c r="D1634" s="4" t="s">
        <v>98</v>
      </c>
      <c r="E1634" s="6" t="s">
        <v>5705</v>
      </c>
      <c r="F1634" s="5">
        <f>decoded[[#This Row],[FRT_DEC]]-B1633</f>
        <v>1308</v>
      </c>
      <c r="G16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INFO]]))),G1633)</f>
        <v>292</v>
      </c>
    </row>
    <row r="1635" spans="1:7" x14ac:dyDescent="0.25">
      <c r="A1635" s="4" t="s">
        <v>1770</v>
      </c>
      <c r="B1635" s="5">
        <v>2050953685</v>
      </c>
      <c r="C1635" s="4" t="s">
        <v>7697</v>
      </c>
      <c r="D1635" s="4" t="s">
        <v>98</v>
      </c>
      <c r="E1635" s="6" t="s">
        <v>5706</v>
      </c>
      <c r="F1635" s="5">
        <f>decoded[[#This Row],[FRT_DEC]]-B1634</f>
        <v>7</v>
      </c>
      <c r="G16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INFO]]))),G1634)</f>
        <v>292</v>
      </c>
    </row>
    <row r="1636" spans="1:7" x14ac:dyDescent="0.25">
      <c r="A1636" s="4" t="s">
        <v>1771</v>
      </c>
      <c r="B1636" s="5">
        <v>2050953698</v>
      </c>
      <c r="C1636" s="4" t="s">
        <v>7698</v>
      </c>
      <c r="D1636" s="4" t="s">
        <v>9</v>
      </c>
      <c r="E1636" s="6" t="s">
        <v>4655</v>
      </c>
      <c r="F1636" s="5">
        <f>decoded[[#This Row],[FRT_DEC]]-B1635</f>
        <v>13</v>
      </c>
      <c r="G16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INFO]]))),G1635)</f>
        <v>292</v>
      </c>
    </row>
    <row r="1637" spans="1:7" x14ac:dyDescent="0.25">
      <c r="A1637" s="4" t="s">
        <v>2248</v>
      </c>
      <c r="B1637" s="5">
        <v>2050953704</v>
      </c>
      <c r="C1637" s="4" t="s">
        <v>7699</v>
      </c>
      <c r="D1637" s="4" t="s">
        <v>98</v>
      </c>
      <c r="E1637" s="6" t="s">
        <v>5707</v>
      </c>
      <c r="F1637" s="5">
        <f>decoded[[#This Row],[FRT_DEC]]-B1636</f>
        <v>6</v>
      </c>
      <c r="G16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INFO]]))),G1636)</f>
        <v>292</v>
      </c>
    </row>
    <row r="1638" spans="1:7" x14ac:dyDescent="0.25">
      <c r="A1638" s="4" t="s">
        <v>2249</v>
      </c>
      <c r="B1638" s="5">
        <v>2050953878</v>
      </c>
      <c r="C1638" s="4" t="s">
        <v>7700</v>
      </c>
      <c r="D1638" s="4" t="s">
        <v>12</v>
      </c>
      <c r="E1638" s="6" t="s">
        <v>4</v>
      </c>
      <c r="F1638" s="5">
        <f>decoded[[#This Row],[FRT_DEC]]-B1637</f>
        <v>174</v>
      </c>
      <c r="G16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INFO]]))),G1637)</f>
        <v>292</v>
      </c>
    </row>
    <row r="1639" spans="1:7" x14ac:dyDescent="0.25">
      <c r="A1639" s="4" t="s">
        <v>2250</v>
      </c>
      <c r="B1639" s="5">
        <v>2050953884</v>
      </c>
      <c r="C1639" s="4" t="s">
        <v>7701</v>
      </c>
      <c r="D1639" s="4" t="s">
        <v>8</v>
      </c>
      <c r="E1639" s="6" t="s">
        <v>6097</v>
      </c>
      <c r="F1639" s="5">
        <f>decoded[[#This Row],[FRT_DEC]]-B1638</f>
        <v>6</v>
      </c>
      <c r="G16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INFO]]))),G1638)</f>
        <v>292</v>
      </c>
    </row>
    <row r="1640" spans="1:7" x14ac:dyDescent="0.25">
      <c r="A1640" s="4" t="s">
        <v>2251</v>
      </c>
      <c r="B1640" s="5">
        <v>2050953995</v>
      </c>
      <c r="C1640" s="4" t="s">
        <v>7702</v>
      </c>
      <c r="D1640" s="4" t="s">
        <v>12</v>
      </c>
      <c r="E1640" s="6" t="s">
        <v>4</v>
      </c>
      <c r="F1640" s="5">
        <f>decoded[[#This Row],[FRT_DEC]]-B1639</f>
        <v>111</v>
      </c>
      <c r="G16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INFO]]))),G1639)</f>
        <v>292</v>
      </c>
    </row>
    <row r="1641" spans="1:7" x14ac:dyDescent="0.25">
      <c r="A1641" s="4" t="s">
        <v>2252</v>
      </c>
      <c r="B1641" s="5">
        <v>2050954001</v>
      </c>
      <c r="C1641" s="4" t="s">
        <v>7703</v>
      </c>
      <c r="D1641" s="4" t="s">
        <v>8</v>
      </c>
      <c r="E1641" s="6" t="s">
        <v>5960</v>
      </c>
      <c r="F1641" s="5">
        <f>decoded[[#This Row],[FRT_DEC]]-B1640</f>
        <v>6</v>
      </c>
      <c r="G16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INFO]]))),G1640)</f>
        <v>292</v>
      </c>
    </row>
    <row r="1642" spans="1:7" x14ac:dyDescent="0.25">
      <c r="A1642" s="4" t="s">
        <v>2253</v>
      </c>
      <c r="B1642" s="5">
        <v>2050957238</v>
      </c>
      <c r="C1642" s="4" t="s">
        <v>7704</v>
      </c>
      <c r="D1642" s="4" t="s">
        <v>13</v>
      </c>
      <c r="E1642" s="6" t="s">
        <v>5</v>
      </c>
      <c r="F1642" s="5">
        <f>decoded[[#This Row],[FRT_DEC]]-B1641</f>
        <v>3237</v>
      </c>
      <c r="G16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INFO]]))),G1641)</f>
        <v>292</v>
      </c>
    </row>
    <row r="1643" spans="1:7" x14ac:dyDescent="0.25">
      <c r="A1643" s="4" t="s">
        <v>1772</v>
      </c>
      <c r="B1643" s="5">
        <v>2050957244</v>
      </c>
      <c r="C1643" s="4" t="s">
        <v>7705</v>
      </c>
      <c r="D1643" s="4" t="s">
        <v>11</v>
      </c>
      <c r="E1643" s="6" t="s">
        <v>4660</v>
      </c>
      <c r="F1643" s="5">
        <f>decoded[[#This Row],[FRT_DEC]]-B1642</f>
        <v>6</v>
      </c>
      <c r="G16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INFO]]))),G1642)</f>
        <v>292</v>
      </c>
    </row>
    <row r="1644" spans="1:7" x14ac:dyDescent="0.25">
      <c r="A1644" s="4" t="s">
        <v>1773</v>
      </c>
      <c r="B1644" s="5">
        <v>2050957338</v>
      </c>
      <c r="C1644" s="4" t="s">
        <v>7706</v>
      </c>
      <c r="D1644" s="4" t="s">
        <v>12</v>
      </c>
      <c r="E1644" s="6" t="s">
        <v>4</v>
      </c>
      <c r="F1644" s="5">
        <f>decoded[[#This Row],[FRT_DEC]]-B1643</f>
        <v>94</v>
      </c>
      <c r="G16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INFO]]))),G1643)</f>
        <v>292</v>
      </c>
    </row>
    <row r="1645" spans="1:7" x14ac:dyDescent="0.25">
      <c r="A1645" s="4" t="s">
        <v>1774</v>
      </c>
      <c r="B1645" s="5">
        <v>2050957343</v>
      </c>
      <c r="C1645" s="4" t="s">
        <v>7707</v>
      </c>
      <c r="D1645" s="4" t="s">
        <v>14</v>
      </c>
      <c r="E1645" s="6" t="s">
        <v>6</v>
      </c>
      <c r="F1645" s="5">
        <f>decoded[[#This Row],[FRT_DEC]]-B1644</f>
        <v>5</v>
      </c>
      <c r="G16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INFO]]))),G1644)</f>
        <v>292</v>
      </c>
    </row>
    <row r="1646" spans="1:7" x14ac:dyDescent="0.25">
      <c r="A1646" s="4" t="s">
        <v>2254</v>
      </c>
      <c r="B1646" s="5">
        <v>2050957355</v>
      </c>
      <c r="C1646" s="4" t="s">
        <v>7708</v>
      </c>
      <c r="D1646" s="4" t="s">
        <v>14</v>
      </c>
      <c r="E1646" s="6" t="s">
        <v>72</v>
      </c>
      <c r="F1646" s="5">
        <f>decoded[[#This Row],[FRT_DEC]]-B1645</f>
        <v>12</v>
      </c>
      <c r="G16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INFO]]))),G1645)</f>
        <v>292</v>
      </c>
    </row>
    <row r="1647" spans="1:7" x14ac:dyDescent="0.25">
      <c r="A1647" s="4" t="s">
        <v>2255</v>
      </c>
      <c r="B1647" s="5">
        <v>2050957362</v>
      </c>
      <c r="C1647" s="4" t="s">
        <v>7709</v>
      </c>
      <c r="D1647" s="4" t="s">
        <v>74</v>
      </c>
      <c r="E1647" s="6" t="s">
        <v>327</v>
      </c>
      <c r="F1647" s="5">
        <f>decoded[[#This Row],[FRT_DEC]]-B1646</f>
        <v>7</v>
      </c>
      <c r="G16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INFO]]))),G1646)</f>
        <v>292</v>
      </c>
    </row>
    <row r="1648" spans="1:7" x14ac:dyDescent="0.25">
      <c r="A1648" s="4" t="s">
        <v>1775</v>
      </c>
      <c r="B1648" s="5">
        <v>2050957367</v>
      </c>
      <c r="C1648" s="4" t="s">
        <v>7710</v>
      </c>
      <c r="D1648" s="4" t="s">
        <v>328</v>
      </c>
      <c r="E1648" s="6" t="s">
        <v>5747</v>
      </c>
      <c r="F1648" s="5">
        <f>decoded[[#This Row],[FRT_DEC]]-B1647</f>
        <v>5</v>
      </c>
      <c r="G16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INFO]]))),G1647)</f>
        <v>292</v>
      </c>
    </row>
    <row r="1649" spans="1:7" x14ac:dyDescent="0.25">
      <c r="A1649" s="4" t="s">
        <v>1776</v>
      </c>
      <c r="B1649" s="5">
        <v>2050957371</v>
      </c>
      <c r="C1649" s="4" t="s">
        <v>7711</v>
      </c>
      <c r="D1649" s="4" t="s">
        <v>245</v>
      </c>
      <c r="E1649" s="6" t="s">
        <v>5712</v>
      </c>
      <c r="F1649" s="5">
        <f>decoded[[#This Row],[FRT_DEC]]-B1648</f>
        <v>4</v>
      </c>
      <c r="G16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INFO]]))),G1648)</f>
        <v>292</v>
      </c>
    </row>
    <row r="1650" spans="1:7" x14ac:dyDescent="0.25">
      <c r="A1650" s="4" t="s">
        <v>2256</v>
      </c>
      <c r="B1650" s="5">
        <v>2050957400</v>
      </c>
      <c r="C1650" s="4" t="s">
        <v>7712</v>
      </c>
      <c r="D1650" s="4" t="s">
        <v>75</v>
      </c>
      <c r="E1650" s="6" t="s">
        <v>247</v>
      </c>
      <c r="F1650" s="5">
        <f>decoded[[#This Row],[FRT_DEC]]-B1649</f>
        <v>29</v>
      </c>
      <c r="G16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INFO]]))),G1649)</f>
        <v>292</v>
      </c>
    </row>
    <row r="1651" spans="1:7" x14ac:dyDescent="0.25">
      <c r="A1651" s="4" t="s">
        <v>1777</v>
      </c>
      <c r="B1651" s="5">
        <v>2050957406</v>
      </c>
      <c r="C1651" s="4" t="s">
        <v>7713</v>
      </c>
      <c r="D1651" s="4" t="s">
        <v>75</v>
      </c>
      <c r="E1651" s="6" t="s">
        <v>7714</v>
      </c>
      <c r="F1651" s="5">
        <f>decoded[[#This Row],[FRT_DEC]]-B1650</f>
        <v>6</v>
      </c>
      <c r="G16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INFO]]))),G1650)</f>
        <v>292</v>
      </c>
    </row>
    <row r="1652" spans="1:7" x14ac:dyDescent="0.25">
      <c r="A1652" s="4" t="s">
        <v>1778</v>
      </c>
      <c r="B1652" s="5">
        <v>2050957422</v>
      </c>
      <c r="C1652" s="4" t="s">
        <v>7715</v>
      </c>
      <c r="D1652" s="4" t="s">
        <v>51</v>
      </c>
      <c r="E1652" s="6" t="s">
        <v>7716</v>
      </c>
      <c r="F1652" s="5">
        <f>decoded[[#This Row],[FRT_DEC]]-B1651</f>
        <v>16</v>
      </c>
      <c r="G16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INFO]]))),G1651)</f>
        <v>292</v>
      </c>
    </row>
    <row r="1653" spans="1:7" x14ac:dyDescent="0.25">
      <c r="A1653" s="4" t="s">
        <v>1779</v>
      </c>
      <c r="B1653" s="5">
        <v>2050957425</v>
      </c>
      <c r="C1653" s="4" t="s">
        <v>7717</v>
      </c>
      <c r="D1653" s="4" t="s">
        <v>51</v>
      </c>
      <c r="E1653" s="6" t="s">
        <v>7718</v>
      </c>
      <c r="F1653" s="5">
        <f>decoded[[#This Row],[FRT_DEC]]-B1652</f>
        <v>3</v>
      </c>
      <c r="G16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INFO]]))),G1652)</f>
        <v>292</v>
      </c>
    </row>
    <row r="1654" spans="1:7" x14ac:dyDescent="0.25">
      <c r="A1654" s="4" t="s">
        <v>1780</v>
      </c>
      <c r="B1654" s="5">
        <v>2050957429</v>
      </c>
      <c r="C1654" s="4" t="s">
        <v>7719</v>
      </c>
      <c r="D1654" s="4" t="s">
        <v>251</v>
      </c>
      <c r="E1654" s="6" t="s">
        <v>252</v>
      </c>
      <c r="F1654" s="5">
        <f>decoded[[#This Row],[FRT_DEC]]-B1653</f>
        <v>4</v>
      </c>
      <c r="G16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INFO]]))),G1653)</f>
        <v>292</v>
      </c>
    </row>
    <row r="1655" spans="1:7" x14ac:dyDescent="0.25">
      <c r="A1655" s="4" t="s">
        <v>1781</v>
      </c>
      <c r="B1655" s="5">
        <v>2050957435</v>
      </c>
      <c r="C1655" s="4" t="s">
        <v>7720</v>
      </c>
      <c r="D1655" s="4" t="s">
        <v>11</v>
      </c>
      <c r="E1655" s="6" t="s">
        <v>4661</v>
      </c>
      <c r="F1655" s="5">
        <f>decoded[[#This Row],[FRT_DEC]]-B1654</f>
        <v>6</v>
      </c>
      <c r="G16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INFO]]))),G1654)</f>
        <v>292</v>
      </c>
    </row>
    <row r="1656" spans="1:7" x14ac:dyDescent="0.25">
      <c r="A1656" s="4" t="s">
        <v>1782</v>
      </c>
      <c r="B1656" s="5">
        <v>2050957449</v>
      </c>
      <c r="C1656" s="4" t="s">
        <v>7721</v>
      </c>
      <c r="D1656" s="4" t="s">
        <v>52</v>
      </c>
      <c r="E1656" s="6" t="s">
        <v>329</v>
      </c>
      <c r="F1656" s="5">
        <f>decoded[[#This Row],[FRT_DEC]]-B1655</f>
        <v>14</v>
      </c>
      <c r="G16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INFO]]))),G1655)</f>
        <v>292</v>
      </c>
    </row>
    <row r="1657" spans="1:7" x14ac:dyDescent="0.25">
      <c r="A1657" s="4" t="s">
        <v>1783</v>
      </c>
      <c r="B1657" s="5">
        <v>2050957454</v>
      </c>
      <c r="C1657" s="4" t="s">
        <v>7722</v>
      </c>
      <c r="D1657" s="4" t="s">
        <v>4652</v>
      </c>
      <c r="E1657" s="6" t="s">
        <v>4662</v>
      </c>
      <c r="F1657" s="5">
        <f>decoded[[#This Row],[FRT_DEC]]-B1656</f>
        <v>5</v>
      </c>
      <c r="G16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INFO]]))),G1656)</f>
        <v>292</v>
      </c>
    </row>
    <row r="1658" spans="1:7" x14ac:dyDescent="0.25">
      <c r="A1658" s="4" t="s">
        <v>1784</v>
      </c>
      <c r="B1658" s="5">
        <v>2050957460</v>
      </c>
      <c r="C1658" s="4" t="s">
        <v>7723</v>
      </c>
      <c r="D1658" s="4" t="s">
        <v>330</v>
      </c>
      <c r="E1658" s="6" t="s">
        <v>7724</v>
      </c>
      <c r="F1658" s="5">
        <f>decoded[[#This Row],[FRT_DEC]]-B1657</f>
        <v>6</v>
      </c>
      <c r="G16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INFO]]))),G1657)</f>
        <v>292</v>
      </c>
    </row>
    <row r="1659" spans="1:7" x14ac:dyDescent="0.25">
      <c r="A1659" s="4" t="s">
        <v>1785</v>
      </c>
      <c r="B1659" s="5">
        <v>2050957479</v>
      </c>
      <c r="C1659" s="4" t="s">
        <v>7725</v>
      </c>
      <c r="D1659" s="4" t="s">
        <v>12</v>
      </c>
      <c r="E1659" s="6" t="s">
        <v>4</v>
      </c>
      <c r="F1659" s="5">
        <f>decoded[[#This Row],[FRT_DEC]]-B1658</f>
        <v>19</v>
      </c>
      <c r="G16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INFO]]))),G1658)</f>
        <v>292</v>
      </c>
    </row>
    <row r="1660" spans="1:7" x14ac:dyDescent="0.25">
      <c r="A1660" s="4" t="s">
        <v>1786</v>
      </c>
      <c r="B1660" s="5">
        <v>2050957486</v>
      </c>
      <c r="C1660" s="4" t="s">
        <v>7726</v>
      </c>
      <c r="D1660" s="4" t="s">
        <v>8</v>
      </c>
      <c r="E1660" s="6" t="s">
        <v>5960</v>
      </c>
      <c r="F1660" s="5">
        <f>decoded[[#This Row],[FRT_DEC]]-B1659</f>
        <v>7</v>
      </c>
      <c r="G16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INFO]]))),G1659)</f>
        <v>292</v>
      </c>
    </row>
    <row r="1661" spans="1:7" x14ac:dyDescent="0.25">
      <c r="A1661" s="4" t="s">
        <v>1786</v>
      </c>
      <c r="B1661" s="5">
        <v>2050957486</v>
      </c>
      <c r="C1661" s="4" t="s">
        <v>7726</v>
      </c>
      <c r="D1661" s="4" t="s">
        <v>8</v>
      </c>
      <c r="E1661" s="6" t="s">
        <v>5960</v>
      </c>
      <c r="F1661" s="5">
        <f>decoded[[#This Row],[FRT_DEC]]-B1660</f>
        <v>0</v>
      </c>
      <c r="G16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INFO]]))),G1660)</f>
        <v>292</v>
      </c>
    </row>
    <row r="1662" spans="1:7" x14ac:dyDescent="0.25">
      <c r="A1662" s="4" t="s">
        <v>1787</v>
      </c>
      <c r="B1662" s="5">
        <v>2050960473</v>
      </c>
      <c r="C1662" s="4" t="s">
        <v>7727</v>
      </c>
      <c r="D1662" s="4" t="s">
        <v>10</v>
      </c>
      <c r="E1662" s="6" t="s">
        <v>7728</v>
      </c>
      <c r="F1662" s="5">
        <f>decoded[[#This Row],[FRT_DEC]]-B1661</f>
        <v>2987</v>
      </c>
      <c r="G16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INFO]]))),G1661)</f>
        <v>292</v>
      </c>
    </row>
    <row r="1663" spans="1:7" ht="30" x14ac:dyDescent="0.25">
      <c r="A1663" s="4" t="s">
        <v>1788</v>
      </c>
      <c r="B1663" s="5">
        <v>2050960478</v>
      </c>
      <c r="C1663" s="4" t="s">
        <v>7729</v>
      </c>
      <c r="D1663" s="4" t="s">
        <v>10</v>
      </c>
      <c r="E1663" s="6" t="s">
        <v>7730</v>
      </c>
      <c r="F1663" s="5">
        <f>decoded[[#This Row],[FRT_DEC]]-B1662</f>
        <v>5</v>
      </c>
      <c r="G16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INFO]]))),G1662)</f>
        <v>292</v>
      </c>
    </row>
    <row r="1664" spans="1:7" x14ac:dyDescent="0.25">
      <c r="A1664" s="4" t="s">
        <v>1789</v>
      </c>
      <c r="B1664" s="5">
        <v>2050960481</v>
      </c>
      <c r="C1664" s="4" t="s">
        <v>7731</v>
      </c>
      <c r="D1664" s="4" t="s">
        <v>10</v>
      </c>
      <c r="E1664" s="6" t="s">
        <v>7732</v>
      </c>
      <c r="F1664" s="5">
        <f>decoded[[#This Row],[FRT_DEC]]-B1663</f>
        <v>3</v>
      </c>
      <c r="G16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INFO]]))),G1663)</f>
        <v>292</v>
      </c>
    </row>
    <row r="1665" spans="1:7" x14ac:dyDescent="0.25">
      <c r="A1665" s="4" t="s">
        <v>1790</v>
      </c>
      <c r="B1665" s="5">
        <v>2050960488</v>
      </c>
      <c r="C1665" s="4" t="s">
        <v>7733</v>
      </c>
      <c r="D1665" s="4" t="s">
        <v>1144</v>
      </c>
      <c r="E1665" s="6" t="s">
        <v>5831</v>
      </c>
      <c r="F1665" s="5">
        <f>decoded[[#This Row],[FRT_DEC]]-B1664</f>
        <v>7</v>
      </c>
      <c r="G16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INFO]]))),G1664)</f>
        <v>292</v>
      </c>
    </row>
    <row r="1666" spans="1:7" x14ac:dyDescent="0.25">
      <c r="A1666" s="4" t="s">
        <v>1791</v>
      </c>
      <c r="B1666" s="5">
        <v>2050960495</v>
      </c>
      <c r="C1666" s="4" t="s">
        <v>7734</v>
      </c>
      <c r="D1666" s="4" t="s">
        <v>1144</v>
      </c>
      <c r="E1666" s="6" t="s">
        <v>5865</v>
      </c>
      <c r="F1666" s="5">
        <f>decoded[[#This Row],[FRT_DEC]]-B1665</f>
        <v>7</v>
      </c>
      <c r="G16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INFO]]))),G1665)</f>
        <v>292</v>
      </c>
    </row>
    <row r="1667" spans="1:7" x14ac:dyDescent="0.25">
      <c r="A1667" s="4" t="s">
        <v>1792</v>
      </c>
      <c r="B1667" s="5">
        <v>2050960501</v>
      </c>
      <c r="C1667" s="4" t="s">
        <v>7735</v>
      </c>
      <c r="D1667" s="4" t="s">
        <v>98</v>
      </c>
      <c r="E1667" s="6" t="s">
        <v>5949</v>
      </c>
      <c r="F1667" s="5">
        <f>decoded[[#This Row],[FRT_DEC]]-B1666</f>
        <v>6</v>
      </c>
      <c r="G16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INFO]]))),G1666)</f>
        <v>292</v>
      </c>
    </row>
    <row r="1668" spans="1:7" x14ac:dyDescent="0.25">
      <c r="A1668" s="4" t="s">
        <v>1793</v>
      </c>
      <c r="B1668" s="5">
        <v>2050960507</v>
      </c>
      <c r="C1668" s="4" t="s">
        <v>7736</v>
      </c>
      <c r="D1668" s="4" t="s">
        <v>11</v>
      </c>
      <c r="E1668" s="6" t="s">
        <v>4663</v>
      </c>
      <c r="F1668" s="5">
        <f>decoded[[#This Row],[FRT_DEC]]-B1667</f>
        <v>6</v>
      </c>
      <c r="G16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INFO]]))),G1667)</f>
        <v>292</v>
      </c>
    </row>
    <row r="1669" spans="1:7" x14ac:dyDescent="0.25">
      <c r="A1669" s="4" t="s">
        <v>1794</v>
      </c>
      <c r="B1669" s="5">
        <v>2050960511</v>
      </c>
      <c r="C1669" s="4" t="s">
        <v>7737</v>
      </c>
      <c r="D1669" s="4" t="s">
        <v>9</v>
      </c>
      <c r="E1669" s="6" t="s">
        <v>4664</v>
      </c>
      <c r="F1669" s="5">
        <f>decoded[[#This Row],[FRT_DEC]]-B1668</f>
        <v>4</v>
      </c>
      <c r="G16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INFO]]))),G1668)</f>
        <v>292</v>
      </c>
    </row>
    <row r="1670" spans="1:7" x14ac:dyDescent="0.25">
      <c r="A1670" s="4" t="s">
        <v>1795</v>
      </c>
      <c r="B1670" s="5">
        <v>2050960517</v>
      </c>
      <c r="C1670" s="4" t="s">
        <v>7738</v>
      </c>
      <c r="D1670" s="4" t="s">
        <v>16</v>
      </c>
      <c r="E1670" s="6" t="s">
        <v>7739</v>
      </c>
      <c r="F1670" s="5">
        <f>decoded[[#This Row],[FRT_DEC]]-B1669</f>
        <v>6</v>
      </c>
      <c r="G16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INFO]]))),G1669)</f>
        <v>293</v>
      </c>
    </row>
    <row r="1671" spans="1:7" x14ac:dyDescent="0.25">
      <c r="A1671" s="4" t="s">
        <v>1796</v>
      </c>
      <c r="B1671" s="5">
        <v>2050960532</v>
      </c>
      <c r="C1671" s="4" t="s">
        <v>7740</v>
      </c>
      <c r="D1671" s="4" t="s">
        <v>98</v>
      </c>
      <c r="E1671" s="6" t="s">
        <v>6233</v>
      </c>
      <c r="F1671" s="5">
        <f>decoded[[#This Row],[FRT_DEC]]-B1670</f>
        <v>15</v>
      </c>
      <c r="G16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INFO]]))),G1670)</f>
        <v>293</v>
      </c>
    </row>
    <row r="1672" spans="1:7" x14ac:dyDescent="0.25">
      <c r="A1672" s="4" t="s">
        <v>1797</v>
      </c>
      <c r="B1672" s="5">
        <v>2050960554</v>
      </c>
      <c r="C1672" s="4" t="s">
        <v>7741</v>
      </c>
      <c r="D1672" s="4" t="s">
        <v>275</v>
      </c>
      <c r="E1672" s="6" t="s">
        <v>7742</v>
      </c>
      <c r="F1672" s="5">
        <f>decoded[[#This Row],[FRT_DEC]]-B1671</f>
        <v>22</v>
      </c>
      <c r="G16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INFO]]))),G1671)</f>
        <v>293</v>
      </c>
    </row>
    <row r="1673" spans="1:7" x14ac:dyDescent="0.25">
      <c r="A1673" s="4" t="s">
        <v>1798</v>
      </c>
      <c r="B1673" s="5">
        <v>2050961461</v>
      </c>
      <c r="C1673" s="4" t="s">
        <v>7743</v>
      </c>
      <c r="D1673" s="4" t="s">
        <v>280</v>
      </c>
      <c r="E1673" s="6" t="s">
        <v>281</v>
      </c>
      <c r="F1673" s="5">
        <f>decoded[[#This Row],[FRT_DEC]]-B1672</f>
        <v>907</v>
      </c>
      <c r="G16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INFO]]))),G1672)</f>
        <v>293</v>
      </c>
    </row>
    <row r="1674" spans="1:7" x14ac:dyDescent="0.25">
      <c r="A1674" s="4" t="s">
        <v>1799</v>
      </c>
      <c r="B1674" s="5">
        <v>2050964545</v>
      </c>
      <c r="C1674" s="4" t="s">
        <v>7744</v>
      </c>
      <c r="D1674" s="4" t="s">
        <v>15</v>
      </c>
      <c r="E1674" s="6" t="s">
        <v>7745</v>
      </c>
      <c r="F1674" s="5">
        <f>decoded[[#This Row],[FRT_DEC]]-B1673</f>
        <v>3084</v>
      </c>
      <c r="G16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INFO]]))),G1673)</f>
        <v>293</v>
      </c>
    </row>
    <row r="1675" spans="1:7" x14ac:dyDescent="0.25">
      <c r="A1675" s="4" t="s">
        <v>1800</v>
      </c>
      <c r="B1675" s="5">
        <v>2050964548</v>
      </c>
      <c r="C1675" s="4" t="s">
        <v>7746</v>
      </c>
      <c r="D1675" s="4" t="s">
        <v>15</v>
      </c>
      <c r="E1675" s="6" t="s">
        <v>5995</v>
      </c>
      <c r="F1675" s="5">
        <f>decoded[[#This Row],[FRT_DEC]]-B1674</f>
        <v>3</v>
      </c>
      <c r="G16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INFO]]))),G1674)</f>
        <v>293</v>
      </c>
    </row>
    <row r="1676" spans="1:7" x14ac:dyDescent="0.25">
      <c r="A1676" s="4" t="s">
        <v>1801</v>
      </c>
      <c r="B1676" s="5">
        <v>2050964637</v>
      </c>
      <c r="C1676" s="4" t="s">
        <v>7747</v>
      </c>
      <c r="D1676" s="4" t="s">
        <v>275</v>
      </c>
      <c r="E1676" s="6" t="s">
        <v>7748</v>
      </c>
      <c r="F1676" s="5">
        <f>decoded[[#This Row],[FRT_DEC]]-B1675</f>
        <v>89</v>
      </c>
      <c r="G16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INFO]]))),G1675)</f>
        <v>293</v>
      </c>
    </row>
    <row r="1677" spans="1:7" x14ac:dyDescent="0.25">
      <c r="A1677" s="4" t="s">
        <v>1802</v>
      </c>
      <c r="B1677" s="5">
        <v>2050964641</v>
      </c>
      <c r="C1677" s="4" t="s">
        <v>7749</v>
      </c>
      <c r="D1677" s="4" t="s">
        <v>271</v>
      </c>
      <c r="E1677" s="6" t="s">
        <v>334</v>
      </c>
      <c r="F1677" s="5">
        <f>decoded[[#This Row],[FRT_DEC]]-B1676</f>
        <v>4</v>
      </c>
      <c r="G16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INFO]]))),G1676)</f>
        <v>293</v>
      </c>
    </row>
    <row r="1678" spans="1:7" x14ac:dyDescent="0.25">
      <c r="A1678" s="4" t="s">
        <v>1803</v>
      </c>
      <c r="B1678" s="5">
        <v>2050964644</v>
      </c>
      <c r="C1678" s="4" t="s">
        <v>7750</v>
      </c>
      <c r="D1678" s="4" t="s">
        <v>273</v>
      </c>
      <c r="E1678" s="6" t="s">
        <v>6244</v>
      </c>
      <c r="F1678" s="5">
        <f>decoded[[#This Row],[FRT_DEC]]-B1677</f>
        <v>3</v>
      </c>
      <c r="G16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INFO]]))),G1677)</f>
        <v>293</v>
      </c>
    </row>
    <row r="1679" spans="1:7" x14ac:dyDescent="0.25">
      <c r="A1679" s="4" t="s">
        <v>1804</v>
      </c>
      <c r="B1679" s="5">
        <v>2050964653</v>
      </c>
      <c r="C1679" s="4" t="s">
        <v>7751</v>
      </c>
      <c r="D1679" s="4" t="s">
        <v>1144</v>
      </c>
      <c r="E1679" s="6" t="s">
        <v>6001</v>
      </c>
      <c r="F1679" s="5">
        <f>decoded[[#This Row],[FRT_DEC]]-B1678</f>
        <v>9</v>
      </c>
      <c r="G16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INFO]]))),G1678)</f>
        <v>293</v>
      </c>
    </row>
    <row r="1680" spans="1:7" x14ac:dyDescent="0.25">
      <c r="A1680" s="4" t="s">
        <v>1805</v>
      </c>
      <c r="B1680" s="5">
        <v>2050964661</v>
      </c>
      <c r="C1680" s="4" t="s">
        <v>7752</v>
      </c>
      <c r="D1680" s="4" t="s">
        <v>98</v>
      </c>
      <c r="E1680" s="6" t="s">
        <v>6003</v>
      </c>
      <c r="F1680" s="5">
        <f>decoded[[#This Row],[FRT_DEC]]-B1679</f>
        <v>8</v>
      </c>
      <c r="G16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INFO]]))),G1679)</f>
        <v>293</v>
      </c>
    </row>
    <row r="1681" spans="1:7" x14ac:dyDescent="0.25">
      <c r="A1681" s="4" t="s">
        <v>2492</v>
      </c>
      <c r="B1681" s="5">
        <v>2050964667</v>
      </c>
      <c r="C1681" s="4" t="s">
        <v>7753</v>
      </c>
      <c r="D1681" s="4" t="s">
        <v>98</v>
      </c>
      <c r="E1681" s="6" t="s">
        <v>6005</v>
      </c>
      <c r="F1681" s="5">
        <f>decoded[[#This Row],[FRT_DEC]]-B1680</f>
        <v>6</v>
      </c>
      <c r="G16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INFO]]))),G1680)</f>
        <v>293</v>
      </c>
    </row>
    <row r="1682" spans="1:7" x14ac:dyDescent="0.25">
      <c r="A1682" s="4" t="s">
        <v>1806</v>
      </c>
      <c r="B1682" s="5">
        <v>2050964679</v>
      </c>
      <c r="C1682" s="4" t="s">
        <v>7754</v>
      </c>
      <c r="D1682" s="4" t="s">
        <v>277</v>
      </c>
      <c r="E1682" s="6" t="s">
        <v>7755</v>
      </c>
      <c r="F1682" s="5">
        <f>decoded[[#This Row],[FRT_DEC]]-B1681</f>
        <v>12</v>
      </c>
      <c r="G16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INFO]]))),G1681)</f>
        <v>293</v>
      </c>
    </row>
    <row r="1683" spans="1:7" x14ac:dyDescent="0.25">
      <c r="A1683" s="4" t="s">
        <v>1807</v>
      </c>
      <c r="B1683" s="5">
        <v>2050964985</v>
      </c>
      <c r="C1683" s="4" t="s">
        <v>7756</v>
      </c>
      <c r="D1683" s="4" t="s">
        <v>1144</v>
      </c>
      <c r="E1683" s="6" t="s">
        <v>6009</v>
      </c>
      <c r="F1683" s="5">
        <f>decoded[[#This Row],[FRT_DEC]]-B1682</f>
        <v>306</v>
      </c>
      <c r="G16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INFO]]))),G1682)</f>
        <v>293</v>
      </c>
    </row>
    <row r="1684" spans="1:7" x14ac:dyDescent="0.25">
      <c r="A1684" s="4" t="s">
        <v>1808</v>
      </c>
      <c r="B1684" s="5">
        <v>2050964992</v>
      </c>
      <c r="C1684" s="4" t="s">
        <v>7757</v>
      </c>
      <c r="D1684" s="4" t="s">
        <v>98</v>
      </c>
      <c r="E1684" s="6" t="s">
        <v>6011</v>
      </c>
      <c r="F1684" s="5">
        <f>decoded[[#This Row],[FRT_DEC]]-B1683</f>
        <v>7</v>
      </c>
      <c r="G16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INFO]]))),G1683)</f>
        <v>293</v>
      </c>
    </row>
    <row r="1685" spans="1:7" x14ac:dyDescent="0.25">
      <c r="A1685" s="4" t="s">
        <v>1809</v>
      </c>
      <c r="B1685" s="5">
        <v>2050965005</v>
      </c>
      <c r="C1685" s="4" t="s">
        <v>7758</v>
      </c>
      <c r="D1685" s="4" t="s">
        <v>275</v>
      </c>
      <c r="E1685" s="6" t="s">
        <v>1102</v>
      </c>
      <c r="F1685" s="5">
        <f>decoded[[#This Row],[FRT_DEC]]-B1684</f>
        <v>13</v>
      </c>
      <c r="G16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INFO]]))),G1684)</f>
        <v>293</v>
      </c>
    </row>
    <row r="1686" spans="1:7" x14ac:dyDescent="0.25">
      <c r="A1686" s="4" t="s">
        <v>1810</v>
      </c>
      <c r="B1686" s="5">
        <v>2050965140</v>
      </c>
      <c r="C1686" s="4" t="s">
        <v>7759</v>
      </c>
      <c r="D1686" s="4" t="s">
        <v>295</v>
      </c>
      <c r="E1686" s="6" t="s">
        <v>296</v>
      </c>
      <c r="F1686" s="5">
        <f>decoded[[#This Row],[FRT_DEC]]-B1685</f>
        <v>135</v>
      </c>
      <c r="G16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INFO]]))),G1685)</f>
        <v>293</v>
      </c>
    </row>
    <row r="1687" spans="1:7" x14ac:dyDescent="0.25">
      <c r="A1687" s="4" t="s">
        <v>1811</v>
      </c>
      <c r="B1687" s="5">
        <v>2050966559</v>
      </c>
      <c r="C1687" s="4" t="s">
        <v>7760</v>
      </c>
      <c r="D1687" s="4" t="s">
        <v>110</v>
      </c>
      <c r="E1687" s="6" t="s">
        <v>335</v>
      </c>
      <c r="F1687" s="5">
        <f>decoded[[#This Row],[FRT_DEC]]-B1686</f>
        <v>1419</v>
      </c>
      <c r="G16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INFO]]))),G1686)</f>
        <v>293</v>
      </c>
    </row>
    <row r="1688" spans="1:7" x14ac:dyDescent="0.25">
      <c r="A1688" s="4" t="s">
        <v>1812</v>
      </c>
      <c r="B1688" s="5">
        <v>2050966576</v>
      </c>
      <c r="C1688" s="4" t="s">
        <v>7761</v>
      </c>
      <c r="D1688" s="4" t="s">
        <v>1144</v>
      </c>
      <c r="E1688" s="6" t="s">
        <v>6017</v>
      </c>
      <c r="F1688" s="5">
        <f>decoded[[#This Row],[FRT_DEC]]-B1687</f>
        <v>17</v>
      </c>
      <c r="G16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INFO]]))),G1687)</f>
        <v>293</v>
      </c>
    </row>
    <row r="1689" spans="1:7" x14ac:dyDescent="0.25">
      <c r="A1689" s="4" t="s">
        <v>1813</v>
      </c>
      <c r="B1689" s="5">
        <v>2050966582</v>
      </c>
      <c r="C1689" s="4" t="s">
        <v>7762</v>
      </c>
      <c r="D1689" s="4" t="s">
        <v>98</v>
      </c>
      <c r="E1689" s="6" t="s">
        <v>6019</v>
      </c>
      <c r="F1689" s="5">
        <f>decoded[[#This Row],[FRT_DEC]]-B1688</f>
        <v>6</v>
      </c>
      <c r="G16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INFO]]))),G1688)</f>
        <v>293</v>
      </c>
    </row>
    <row r="1690" spans="1:7" x14ac:dyDescent="0.25">
      <c r="A1690" s="4" t="s">
        <v>1814</v>
      </c>
      <c r="B1690" s="5">
        <v>2050966651</v>
      </c>
      <c r="C1690" s="4" t="s">
        <v>7763</v>
      </c>
      <c r="D1690" s="4" t="s">
        <v>111</v>
      </c>
      <c r="E1690" s="6" t="s">
        <v>297</v>
      </c>
      <c r="F1690" s="5">
        <f>decoded[[#This Row],[FRT_DEC]]-B1689</f>
        <v>69</v>
      </c>
      <c r="G16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INFO]]))),G1689)</f>
        <v>293</v>
      </c>
    </row>
    <row r="1691" spans="1:7" x14ac:dyDescent="0.25">
      <c r="A1691" s="4" t="s">
        <v>1815</v>
      </c>
      <c r="B1691" s="5">
        <v>2050966667</v>
      </c>
      <c r="C1691" s="4" t="s">
        <v>7764</v>
      </c>
      <c r="D1691" s="4" t="s">
        <v>1144</v>
      </c>
      <c r="E1691" s="6" t="s">
        <v>6022</v>
      </c>
      <c r="F1691" s="5">
        <f>decoded[[#This Row],[FRT_DEC]]-B1690</f>
        <v>16</v>
      </c>
      <c r="G16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INFO]]))),G1690)</f>
        <v>293</v>
      </c>
    </row>
    <row r="1692" spans="1:7" x14ac:dyDescent="0.25">
      <c r="A1692" s="4" t="s">
        <v>1816</v>
      </c>
      <c r="B1692" s="5">
        <v>2050966672</v>
      </c>
      <c r="C1692" s="4" t="s">
        <v>7765</v>
      </c>
      <c r="D1692" s="4" t="s">
        <v>98</v>
      </c>
      <c r="E1692" s="6" t="s">
        <v>6024</v>
      </c>
      <c r="F1692" s="5">
        <f>decoded[[#This Row],[FRT_DEC]]-B1691</f>
        <v>5</v>
      </c>
      <c r="G16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INFO]]))),G1691)</f>
        <v>293</v>
      </c>
    </row>
    <row r="1693" spans="1:7" x14ac:dyDescent="0.25">
      <c r="A1693" s="4" t="s">
        <v>1817</v>
      </c>
      <c r="B1693" s="5">
        <v>2050967307</v>
      </c>
      <c r="C1693" s="4" t="s">
        <v>7766</v>
      </c>
      <c r="D1693" s="4" t="s">
        <v>113</v>
      </c>
      <c r="E1693" s="6" t="s">
        <v>114</v>
      </c>
      <c r="F1693" s="5">
        <f>decoded[[#This Row],[FRT_DEC]]-B1692</f>
        <v>635</v>
      </c>
      <c r="G16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INFO]]))),G1692)</f>
        <v>293</v>
      </c>
    </row>
    <row r="1694" spans="1:7" x14ac:dyDescent="0.25">
      <c r="A1694" s="4" t="s">
        <v>1818</v>
      </c>
      <c r="B1694" s="5">
        <v>2050967325</v>
      </c>
      <c r="C1694" s="4" t="s">
        <v>7767</v>
      </c>
      <c r="D1694" s="4" t="s">
        <v>1144</v>
      </c>
      <c r="E1694" s="6" t="s">
        <v>6027</v>
      </c>
      <c r="F1694" s="5">
        <f>decoded[[#This Row],[FRT_DEC]]-B1693</f>
        <v>18</v>
      </c>
      <c r="G16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INFO]]))),G1693)</f>
        <v>293</v>
      </c>
    </row>
    <row r="1695" spans="1:7" x14ac:dyDescent="0.25">
      <c r="A1695" s="4" t="s">
        <v>1819</v>
      </c>
      <c r="B1695" s="5">
        <v>2050967330</v>
      </c>
      <c r="C1695" s="4" t="s">
        <v>7768</v>
      </c>
      <c r="D1695" s="4" t="s">
        <v>98</v>
      </c>
      <c r="E1695" s="6" t="s">
        <v>6029</v>
      </c>
      <c r="F1695" s="5">
        <f>decoded[[#This Row],[FRT_DEC]]-B1694</f>
        <v>5</v>
      </c>
      <c r="G16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INFO]]))),G1694)</f>
        <v>293</v>
      </c>
    </row>
    <row r="1696" spans="1:7" x14ac:dyDescent="0.25">
      <c r="A1696" s="4" t="s">
        <v>1820</v>
      </c>
      <c r="B1696" s="5">
        <v>2050967338</v>
      </c>
      <c r="C1696" s="4" t="s">
        <v>7769</v>
      </c>
      <c r="D1696" s="4" t="s">
        <v>11</v>
      </c>
      <c r="E1696" s="6" t="s">
        <v>4665</v>
      </c>
      <c r="F1696" s="5">
        <f>decoded[[#This Row],[FRT_DEC]]-B1695</f>
        <v>8</v>
      </c>
      <c r="G16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INFO]]))),G1695)</f>
        <v>293</v>
      </c>
    </row>
    <row r="1697" spans="1:7" x14ac:dyDescent="0.25">
      <c r="A1697" s="4" t="s">
        <v>1821</v>
      </c>
      <c r="B1697" s="5">
        <v>2050967348</v>
      </c>
      <c r="C1697" s="4" t="s">
        <v>7770</v>
      </c>
      <c r="D1697" s="4" t="s">
        <v>52</v>
      </c>
      <c r="E1697" s="6" t="s">
        <v>4648</v>
      </c>
      <c r="F1697" s="5">
        <f>decoded[[#This Row],[FRT_DEC]]-B1696</f>
        <v>10</v>
      </c>
      <c r="G16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INFO]]))),G1696)</f>
        <v>293</v>
      </c>
    </row>
    <row r="1698" spans="1:7" x14ac:dyDescent="0.25">
      <c r="A1698" s="4" t="s">
        <v>1822</v>
      </c>
      <c r="B1698" s="5">
        <v>2050967351</v>
      </c>
      <c r="C1698" s="4" t="s">
        <v>7771</v>
      </c>
      <c r="D1698" s="4" t="s">
        <v>4649</v>
      </c>
      <c r="E1698" s="6" t="s">
        <v>7772</v>
      </c>
      <c r="F1698" s="5">
        <f>decoded[[#This Row],[FRT_DEC]]-B1697</f>
        <v>3</v>
      </c>
      <c r="G16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INFO]]))),G1697)</f>
        <v>293</v>
      </c>
    </row>
    <row r="1699" spans="1:7" x14ac:dyDescent="0.25">
      <c r="A1699" s="4" t="s">
        <v>1823</v>
      </c>
      <c r="B1699" s="5">
        <v>2050967398</v>
      </c>
      <c r="C1699" s="4" t="s">
        <v>7773</v>
      </c>
      <c r="D1699" s="4" t="s">
        <v>12</v>
      </c>
      <c r="E1699" s="6" t="s">
        <v>4</v>
      </c>
      <c r="F1699" s="5">
        <f>decoded[[#This Row],[FRT_DEC]]-B1698</f>
        <v>47</v>
      </c>
      <c r="G16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INFO]]))),G1698)</f>
        <v>293</v>
      </c>
    </row>
    <row r="1700" spans="1:7" x14ac:dyDescent="0.25">
      <c r="A1700" s="4" t="s">
        <v>1824</v>
      </c>
      <c r="B1700" s="5">
        <v>2050967404</v>
      </c>
      <c r="C1700" s="4" t="s">
        <v>7774</v>
      </c>
      <c r="D1700" s="4" t="s">
        <v>8</v>
      </c>
      <c r="E1700" s="6" t="s">
        <v>5960</v>
      </c>
      <c r="F1700" s="5">
        <f>decoded[[#This Row],[FRT_DEC]]-B1699</f>
        <v>6</v>
      </c>
      <c r="G17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INFO]]))),G1699)</f>
        <v>293</v>
      </c>
    </row>
    <row r="1701" spans="1:7" x14ac:dyDescent="0.25">
      <c r="A1701" s="4" t="s">
        <v>1825</v>
      </c>
      <c r="B1701" s="5">
        <v>2050967676</v>
      </c>
      <c r="C1701" s="4" t="s">
        <v>7775</v>
      </c>
      <c r="D1701" s="4" t="s">
        <v>13</v>
      </c>
      <c r="E1701" s="6" t="s">
        <v>5</v>
      </c>
      <c r="F1701" s="5">
        <f>decoded[[#This Row],[FRT_DEC]]-B1700</f>
        <v>272</v>
      </c>
      <c r="G17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INFO]]))),G1700)</f>
        <v>293</v>
      </c>
    </row>
    <row r="1702" spans="1:7" x14ac:dyDescent="0.25">
      <c r="A1702" s="4" t="s">
        <v>1826</v>
      </c>
      <c r="B1702" s="5">
        <v>2050967681</v>
      </c>
      <c r="C1702" s="4" t="s">
        <v>7776</v>
      </c>
      <c r="D1702" s="4" t="s">
        <v>11</v>
      </c>
      <c r="E1702" s="6" t="s">
        <v>4675</v>
      </c>
      <c r="F1702" s="5">
        <f>decoded[[#This Row],[FRT_DEC]]-B1701</f>
        <v>5</v>
      </c>
      <c r="G17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INFO]]))),G1701)</f>
        <v>293</v>
      </c>
    </row>
    <row r="1703" spans="1:7" x14ac:dyDescent="0.25">
      <c r="A1703" s="4" t="s">
        <v>1827</v>
      </c>
      <c r="B1703" s="5">
        <v>2050967769</v>
      </c>
      <c r="C1703" s="4" t="s">
        <v>7777</v>
      </c>
      <c r="D1703" s="4" t="s">
        <v>12</v>
      </c>
      <c r="E1703" s="6" t="s">
        <v>4</v>
      </c>
      <c r="F1703" s="5">
        <f>decoded[[#This Row],[FRT_DEC]]-B1702</f>
        <v>88</v>
      </c>
      <c r="G17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INFO]]))),G1702)</f>
        <v>293</v>
      </c>
    </row>
    <row r="1704" spans="1:7" x14ac:dyDescent="0.25">
      <c r="A1704" s="4" t="s">
        <v>1828</v>
      </c>
      <c r="B1704" s="5">
        <v>2050967774</v>
      </c>
      <c r="C1704" s="4" t="s">
        <v>7778</v>
      </c>
      <c r="D1704" s="4" t="s">
        <v>14</v>
      </c>
      <c r="E1704" s="6" t="s">
        <v>6</v>
      </c>
      <c r="F1704" s="5">
        <f>decoded[[#This Row],[FRT_DEC]]-B1703</f>
        <v>5</v>
      </c>
      <c r="G17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INFO]]))),G1703)</f>
        <v>293</v>
      </c>
    </row>
    <row r="1705" spans="1:7" x14ac:dyDescent="0.25">
      <c r="A1705" s="4" t="s">
        <v>1829</v>
      </c>
      <c r="B1705" s="5">
        <v>2050967788</v>
      </c>
      <c r="C1705" s="4" t="s">
        <v>7779</v>
      </c>
      <c r="D1705" s="4" t="s">
        <v>14</v>
      </c>
      <c r="E1705" s="6" t="s">
        <v>72</v>
      </c>
      <c r="F1705" s="5">
        <f>decoded[[#This Row],[FRT_DEC]]-B1704</f>
        <v>14</v>
      </c>
      <c r="G17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INFO]]))),G1704)</f>
        <v>293</v>
      </c>
    </row>
    <row r="1706" spans="1:7" x14ac:dyDescent="0.25">
      <c r="A1706" s="4" t="s">
        <v>1830</v>
      </c>
      <c r="B1706" s="5">
        <v>2050967811</v>
      </c>
      <c r="C1706" s="4" t="s">
        <v>7780</v>
      </c>
      <c r="D1706" s="4" t="s">
        <v>74</v>
      </c>
      <c r="E1706" s="6" t="s">
        <v>4650</v>
      </c>
      <c r="F1706" s="5">
        <f>decoded[[#This Row],[FRT_DEC]]-B1705</f>
        <v>23</v>
      </c>
      <c r="G17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INFO]]))),G1705)</f>
        <v>293</v>
      </c>
    </row>
    <row r="1707" spans="1:7" x14ac:dyDescent="0.25">
      <c r="A1707" s="4" t="s">
        <v>1831</v>
      </c>
      <c r="B1707" s="5">
        <v>2050967816</v>
      </c>
      <c r="C1707" s="4" t="s">
        <v>7781</v>
      </c>
      <c r="D1707" s="4" t="s">
        <v>4651</v>
      </c>
      <c r="E1707" s="6" t="s">
        <v>4653</v>
      </c>
      <c r="F1707" s="5">
        <f>decoded[[#This Row],[FRT_DEC]]-B1706</f>
        <v>5</v>
      </c>
      <c r="G17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INFO]]))),G1706)</f>
        <v>293</v>
      </c>
    </row>
    <row r="1708" spans="1:7" x14ac:dyDescent="0.25">
      <c r="A1708" s="4" t="s">
        <v>1832</v>
      </c>
      <c r="B1708" s="5">
        <v>2050967822</v>
      </c>
      <c r="C1708" s="4" t="s">
        <v>7782</v>
      </c>
      <c r="D1708" s="4" t="s">
        <v>8</v>
      </c>
      <c r="E1708" s="6" t="s">
        <v>5988</v>
      </c>
      <c r="F1708" s="5">
        <f>decoded[[#This Row],[FRT_DEC]]-B1707</f>
        <v>6</v>
      </c>
      <c r="G17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INFO]]))),G1707)</f>
        <v>293</v>
      </c>
    </row>
    <row r="1709" spans="1:7" x14ac:dyDescent="0.25">
      <c r="A1709" s="4" t="s">
        <v>1833</v>
      </c>
      <c r="B1709" s="5">
        <v>2050968006</v>
      </c>
      <c r="C1709" s="4" t="s">
        <v>7783</v>
      </c>
      <c r="D1709" s="4" t="s">
        <v>55</v>
      </c>
      <c r="E1709" s="6" t="s">
        <v>56</v>
      </c>
      <c r="F1709" s="5">
        <f>decoded[[#This Row],[FRT_DEC]]-B1708</f>
        <v>184</v>
      </c>
      <c r="G17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INFO]]))),G1708)</f>
        <v>293</v>
      </c>
    </row>
    <row r="1710" spans="1:7" x14ac:dyDescent="0.25">
      <c r="A1710" s="4" t="s">
        <v>1834</v>
      </c>
      <c r="B1710" s="5">
        <v>2050968029</v>
      </c>
      <c r="C1710" s="4" t="s">
        <v>7784</v>
      </c>
      <c r="D1710" s="4" t="s">
        <v>275</v>
      </c>
      <c r="E1710" s="6" t="s">
        <v>7785</v>
      </c>
      <c r="F1710" s="5">
        <f>decoded[[#This Row],[FRT_DEC]]-B1709</f>
        <v>23</v>
      </c>
      <c r="G17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INFO]]))),G1709)</f>
        <v>293</v>
      </c>
    </row>
    <row r="1711" spans="1:7" x14ac:dyDescent="0.25">
      <c r="A1711" s="4" t="s">
        <v>1835</v>
      </c>
      <c r="B1711" s="5">
        <v>2050968032</v>
      </c>
      <c r="C1711" s="4" t="s">
        <v>7786</v>
      </c>
      <c r="D1711" s="4" t="s">
        <v>277</v>
      </c>
      <c r="E1711" s="6" t="s">
        <v>7787</v>
      </c>
      <c r="F1711" s="5">
        <f>decoded[[#This Row],[FRT_DEC]]-B1710</f>
        <v>3</v>
      </c>
      <c r="G17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INFO]]))),G1710)</f>
        <v>293</v>
      </c>
    </row>
    <row r="1712" spans="1:7" ht="30" x14ac:dyDescent="0.25">
      <c r="A1712" s="4" t="s">
        <v>1836</v>
      </c>
      <c r="B1712" s="5">
        <v>2050968036</v>
      </c>
      <c r="C1712" s="4" t="s">
        <v>7788</v>
      </c>
      <c r="D1712" s="4" t="s">
        <v>271</v>
      </c>
      <c r="E1712" s="6" t="s">
        <v>341</v>
      </c>
      <c r="F1712" s="5">
        <f>decoded[[#This Row],[FRT_DEC]]-B1711</f>
        <v>4</v>
      </c>
      <c r="G17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INFO]]))),G1711)</f>
        <v>293</v>
      </c>
    </row>
    <row r="1713" spans="1:7" x14ac:dyDescent="0.25">
      <c r="A1713" s="4" t="s">
        <v>1837</v>
      </c>
      <c r="B1713" s="5">
        <v>2050968040</v>
      </c>
      <c r="C1713" s="4" t="s">
        <v>7789</v>
      </c>
      <c r="D1713" s="4" t="s">
        <v>273</v>
      </c>
      <c r="E1713" s="6" t="s">
        <v>289</v>
      </c>
      <c r="F1713" s="5">
        <f>decoded[[#This Row],[FRT_DEC]]-B1712</f>
        <v>4</v>
      </c>
      <c r="G17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INFO]]))),G1712)</f>
        <v>293</v>
      </c>
    </row>
    <row r="1714" spans="1:7" x14ac:dyDescent="0.25">
      <c r="A1714" s="4" t="s">
        <v>1838</v>
      </c>
      <c r="B1714" s="5">
        <v>2050968057</v>
      </c>
      <c r="C1714" s="4" t="s">
        <v>7790</v>
      </c>
      <c r="D1714" s="4" t="s">
        <v>11</v>
      </c>
      <c r="E1714" s="6" t="s">
        <v>4667</v>
      </c>
      <c r="F1714" s="5">
        <f>decoded[[#This Row],[FRT_DEC]]-B1713</f>
        <v>17</v>
      </c>
      <c r="G17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INFO]]))),G1713)</f>
        <v>293</v>
      </c>
    </row>
    <row r="1715" spans="1:7" x14ac:dyDescent="0.25">
      <c r="A1715" s="4" t="s">
        <v>1839</v>
      </c>
      <c r="B1715" s="5">
        <v>2050968081</v>
      </c>
      <c r="C1715" s="4" t="s">
        <v>7791</v>
      </c>
      <c r="D1715" s="4" t="s">
        <v>52</v>
      </c>
      <c r="E1715" s="6" t="s">
        <v>57</v>
      </c>
      <c r="F1715" s="5">
        <f>decoded[[#This Row],[FRT_DEC]]-B1714</f>
        <v>24</v>
      </c>
      <c r="G17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INFO]]))),G1714)</f>
        <v>293</v>
      </c>
    </row>
    <row r="1716" spans="1:7" x14ac:dyDescent="0.25">
      <c r="A1716" s="4" t="s">
        <v>1840</v>
      </c>
      <c r="B1716" s="5">
        <v>2050968091</v>
      </c>
      <c r="C1716" s="4" t="s">
        <v>7792</v>
      </c>
      <c r="D1716" s="4" t="s">
        <v>1144</v>
      </c>
      <c r="E1716" s="6" t="s">
        <v>6057</v>
      </c>
      <c r="F1716" s="5">
        <f>decoded[[#This Row],[FRT_DEC]]-B1715</f>
        <v>10</v>
      </c>
      <c r="G17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INFO]]))),G1715)</f>
        <v>293</v>
      </c>
    </row>
    <row r="1717" spans="1:7" x14ac:dyDescent="0.25">
      <c r="A1717" s="4" t="s">
        <v>1841</v>
      </c>
      <c r="B1717" s="5">
        <v>2050968097</v>
      </c>
      <c r="C1717" s="4" t="s">
        <v>7793</v>
      </c>
      <c r="D1717" s="4" t="s">
        <v>1144</v>
      </c>
      <c r="E1717" s="6" t="s">
        <v>6059</v>
      </c>
      <c r="F1717" s="5">
        <f>decoded[[#This Row],[FRT_DEC]]-B1716</f>
        <v>6</v>
      </c>
      <c r="G17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INFO]]))),G1716)</f>
        <v>293</v>
      </c>
    </row>
    <row r="1718" spans="1:7" x14ac:dyDescent="0.25">
      <c r="A1718" s="4" t="s">
        <v>1842</v>
      </c>
      <c r="B1718" s="5">
        <v>2050968127</v>
      </c>
      <c r="C1718" s="4" t="s">
        <v>7794</v>
      </c>
      <c r="D1718" s="4" t="s">
        <v>98</v>
      </c>
      <c r="E1718" s="6" t="s">
        <v>5713</v>
      </c>
      <c r="F1718" s="5">
        <f>decoded[[#This Row],[FRT_DEC]]-B1717</f>
        <v>30</v>
      </c>
      <c r="G17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INFO]]))),G1717)</f>
        <v>293</v>
      </c>
    </row>
    <row r="1719" spans="1:7" x14ac:dyDescent="0.25">
      <c r="A1719" s="4" t="s">
        <v>1843</v>
      </c>
      <c r="B1719" s="5">
        <v>2050968158</v>
      </c>
      <c r="C1719" s="4" t="s">
        <v>7795</v>
      </c>
      <c r="D1719" s="4" t="s">
        <v>4652</v>
      </c>
      <c r="E1719" s="6" t="s">
        <v>4668</v>
      </c>
      <c r="F1719" s="5">
        <f>decoded[[#This Row],[FRT_DEC]]-B1718</f>
        <v>31</v>
      </c>
      <c r="G17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INFO]]))),G1718)</f>
        <v>293</v>
      </c>
    </row>
    <row r="1720" spans="1:7" x14ac:dyDescent="0.25">
      <c r="A1720" s="4" t="s">
        <v>1844</v>
      </c>
      <c r="B1720" s="5">
        <v>2050968164</v>
      </c>
      <c r="C1720" s="4" t="s">
        <v>7796</v>
      </c>
      <c r="D1720" s="4" t="s">
        <v>275</v>
      </c>
      <c r="E1720" s="6" t="s">
        <v>7797</v>
      </c>
      <c r="F1720" s="5">
        <f>decoded[[#This Row],[FRT_DEC]]-B1719</f>
        <v>6</v>
      </c>
      <c r="G17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INFO]]))),G1719)</f>
        <v>293</v>
      </c>
    </row>
    <row r="1721" spans="1:7" x14ac:dyDescent="0.25">
      <c r="A1721" s="4" t="s">
        <v>1845</v>
      </c>
      <c r="B1721" s="5">
        <v>2050968960</v>
      </c>
      <c r="C1721" s="4" t="s">
        <v>7798</v>
      </c>
      <c r="D1721" s="4" t="s">
        <v>280</v>
      </c>
      <c r="E1721" s="6" t="s">
        <v>281</v>
      </c>
      <c r="F1721" s="5">
        <f>decoded[[#This Row],[FRT_DEC]]-B1720</f>
        <v>796</v>
      </c>
      <c r="G17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INFO]]))),G1720)</f>
        <v>293</v>
      </c>
    </row>
    <row r="1722" spans="1:7" x14ac:dyDescent="0.25">
      <c r="A1722" s="4" t="s">
        <v>2257</v>
      </c>
      <c r="B1722" s="5">
        <v>2050969002</v>
      </c>
      <c r="C1722" s="4" t="s">
        <v>7799</v>
      </c>
      <c r="D1722" s="4" t="s">
        <v>12</v>
      </c>
      <c r="E1722" s="6" t="s">
        <v>4</v>
      </c>
      <c r="F1722" s="5">
        <f>decoded[[#This Row],[FRT_DEC]]-B1721</f>
        <v>42</v>
      </c>
      <c r="G17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INFO]]))),G1721)</f>
        <v>293</v>
      </c>
    </row>
    <row r="1723" spans="1:7" x14ac:dyDescent="0.25">
      <c r="A1723" s="4" t="s">
        <v>1846</v>
      </c>
      <c r="B1723" s="5">
        <v>2050969008</v>
      </c>
      <c r="C1723" s="4" t="s">
        <v>7800</v>
      </c>
      <c r="D1723" s="4" t="s">
        <v>8</v>
      </c>
      <c r="E1723" s="6" t="s">
        <v>6165</v>
      </c>
      <c r="F1723" s="5">
        <f>decoded[[#This Row],[FRT_DEC]]-B1722</f>
        <v>6</v>
      </c>
      <c r="G17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INFO]]))),G1722)</f>
        <v>293</v>
      </c>
    </row>
    <row r="1724" spans="1:7" x14ac:dyDescent="0.25">
      <c r="A1724" s="4" t="s">
        <v>1847</v>
      </c>
      <c r="B1724" s="5">
        <v>2050977883</v>
      </c>
      <c r="C1724" s="4" t="s">
        <v>7801</v>
      </c>
      <c r="D1724" s="4" t="s">
        <v>15</v>
      </c>
      <c r="E1724" s="6" t="s">
        <v>7802</v>
      </c>
      <c r="F1724" s="5">
        <f>decoded[[#This Row],[FRT_DEC]]-B1723</f>
        <v>8875</v>
      </c>
      <c r="G17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INFO]]))),G1723)</f>
        <v>293</v>
      </c>
    </row>
    <row r="1725" spans="1:7" x14ac:dyDescent="0.25">
      <c r="A1725" s="4" t="s">
        <v>1848</v>
      </c>
      <c r="B1725" s="5">
        <v>2050977886</v>
      </c>
      <c r="C1725" s="4" t="s">
        <v>7803</v>
      </c>
      <c r="D1725" s="4" t="s">
        <v>15</v>
      </c>
      <c r="E1725" s="6" t="s">
        <v>5995</v>
      </c>
      <c r="F1725" s="5">
        <f>decoded[[#This Row],[FRT_DEC]]-B1724</f>
        <v>3</v>
      </c>
      <c r="G17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INFO]]))),G1724)</f>
        <v>293</v>
      </c>
    </row>
    <row r="1726" spans="1:7" x14ac:dyDescent="0.25">
      <c r="A1726" s="4" t="s">
        <v>1849</v>
      </c>
      <c r="B1726" s="5">
        <v>2050977967</v>
      </c>
      <c r="C1726" s="4" t="s">
        <v>7804</v>
      </c>
      <c r="D1726" s="4" t="s">
        <v>275</v>
      </c>
      <c r="E1726" s="6" t="s">
        <v>7805</v>
      </c>
      <c r="F1726" s="5">
        <f>decoded[[#This Row],[FRT_DEC]]-B1725</f>
        <v>81</v>
      </c>
      <c r="G17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INFO]]))),G1725)</f>
        <v>293</v>
      </c>
    </row>
    <row r="1727" spans="1:7" ht="30" x14ac:dyDescent="0.25">
      <c r="A1727" s="4" t="s">
        <v>1850</v>
      </c>
      <c r="B1727" s="5">
        <v>2050977971</v>
      </c>
      <c r="C1727" s="4" t="s">
        <v>7806</v>
      </c>
      <c r="D1727" s="4" t="s">
        <v>271</v>
      </c>
      <c r="E1727" s="6" t="s">
        <v>5714</v>
      </c>
      <c r="F1727" s="5">
        <f>decoded[[#This Row],[FRT_DEC]]-B1726</f>
        <v>4</v>
      </c>
      <c r="G17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INFO]]))),G1726)</f>
        <v>293</v>
      </c>
    </row>
    <row r="1728" spans="1:7" x14ac:dyDescent="0.25">
      <c r="A1728" s="4" t="s">
        <v>1851</v>
      </c>
      <c r="B1728" s="5">
        <v>2050977974</v>
      </c>
      <c r="C1728" s="4" t="s">
        <v>7807</v>
      </c>
      <c r="D1728" s="4" t="s">
        <v>273</v>
      </c>
      <c r="E1728" s="6" t="s">
        <v>289</v>
      </c>
      <c r="F1728" s="5">
        <f>decoded[[#This Row],[FRT_DEC]]-B1727</f>
        <v>3</v>
      </c>
      <c r="G17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INFO]]))),G1727)</f>
        <v>293</v>
      </c>
    </row>
    <row r="1729" spans="1:7" x14ac:dyDescent="0.25">
      <c r="A1729" s="4" t="s">
        <v>1852</v>
      </c>
      <c r="B1729" s="5">
        <v>2050977985</v>
      </c>
      <c r="C1729" s="4" t="s">
        <v>7808</v>
      </c>
      <c r="D1729" s="4" t="s">
        <v>1144</v>
      </c>
      <c r="E1729" s="6" t="s">
        <v>6001</v>
      </c>
      <c r="F1729" s="5">
        <f>decoded[[#This Row],[FRT_DEC]]-B1728</f>
        <v>11</v>
      </c>
      <c r="G17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INFO]]))),G1728)</f>
        <v>293</v>
      </c>
    </row>
    <row r="1730" spans="1:7" x14ac:dyDescent="0.25">
      <c r="A1730" s="4" t="s">
        <v>1853</v>
      </c>
      <c r="B1730" s="5">
        <v>2050977991</v>
      </c>
      <c r="C1730" s="4" t="s">
        <v>7809</v>
      </c>
      <c r="D1730" s="4" t="s">
        <v>98</v>
      </c>
      <c r="E1730" s="6" t="s">
        <v>6003</v>
      </c>
      <c r="F1730" s="5">
        <f>decoded[[#This Row],[FRT_DEC]]-B1729</f>
        <v>6</v>
      </c>
      <c r="G17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INFO]]))),G1729)</f>
        <v>293</v>
      </c>
    </row>
    <row r="1731" spans="1:7" x14ac:dyDescent="0.25">
      <c r="A1731" s="4" t="s">
        <v>1854</v>
      </c>
      <c r="B1731" s="5">
        <v>2050977996</v>
      </c>
      <c r="C1731" s="4" t="s">
        <v>7810</v>
      </c>
      <c r="D1731" s="4" t="s">
        <v>98</v>
      </c>
      <c r="E1731" s="6" t="s">
        <v>6005</v>
      </c>
      <c r="F1731" s="5">
        <f>decoded[[#This Row],[FRT_DEC]]-B1730</f>
        <v>5</v>
      </c>
      <c r="G17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INFO]]))),G1730)</f>
        <v>293</v>
      </c>
    </row>
    <row r="1732" spans="1:7" x14ac:dyDescent="0.25">
      <c r="A1732" s="4" t="s">
        <v>1855</v>
      </c>
      <c r="B1732" s="5">
        <v>2050978008</v>
      </c>
      <c r="C1732" s="4" t="s">
        <v>7811</v>
      </c>
      <c r="D1732" s="4" t="s">
        <v>277</v>
      </c>
      <c r="E1732" s="6" t="s">
        <v>7812</v>
      </c>
      <c r="F1732" s="5">
        <f>decoded[[#This Row],[FRT_DEC]]-B1731</f>
        <v>12</v>
      </c>
      <c r="G17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INFO]]))),G1731)</f>
        <v>293</v>
      </c>
    </row>
    <row r="1733" spans="1:7" x14ac:dyDescent="0.25">
      <c r="A1733" s="4" t="s">
        <v>1856</v>
      </c>
      <c r="B1733" s="5">
        <v>2050978322</v>
      </c>
      <c r="C1733" s="4" t="s">
        <v>7813</v>
      </c>
      <c r="D1733" s="4" t="s">
        <v>1144</v>
      </c>
      <c r="E1733" s="6" t="s">
        <v>6009</v>
      </c>
      <c r="F1733" s="5">
        <f>decoded[[#This Row],[FRT_DEC]]-B1732</f>
        <v>314</v>
      </c>
      <c r="G17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INFO]]))),G1732)</f>
        <v>293</v>
      </c>
    </row>
    <row r="1734" spans="1:7" x14ac:dyDescent="0.25">
      <c r="A1734" s="4" t="s">
        <v>1857</v>
      </c>
      <c r="B1734" s="5">
        <v>2050978328</v>
      </c>
      <c r="C1734" s="4" t="s">
        <v>7814</v>
      </c>
      <c r="D1734" s="4" t="s">
        <v>98</v>
      </c>
      <c r="E1734" s="6" t="s">
        <v>6011</v>
      </c>
      <c r="F1734" s="5">
        <f>decoded[[#This Row],[FRT_DEC]]-B1733</f>
        <v>6</v>
      </c>
      <c r="G17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INFO]]))),G1733)</f>
        <v>293</v>
      </c>
    </row>
    <row r="1735" spans="1:7" x14ac:dyDescent="0.25">
      <c r="A1735" s="4" t="s">
        <v>1858</v>
      </c>
      <c r="B1735" s="5">
        <v>2050978342</v>
      </c>
      <c r="C1735" s="4" t="s">
        <v>7815</v>
      </c>
      <c r="D1735" s="4" t="s">
        <v>275</v>
      </c>
      <c r="E1735" s="6" t="s">
        <v>1102</v>
      </c>
      <c r="F1735" s="5">
        <f>decoded[[#This Row],[FRT_DEC]]-B1734</f>
        <v>14</v>
      </c>
      <c r="G17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INFO]]))),G1734)</f>
        <v>293</v>
      </c>
    </row>
    <row r="1736" spans="1:7" x14ac:dyDescent="0.25">
      <c r="A1736" s="4" t="s">
        <v>1859</v>
      </c>
      <c r="B1736" s="5">
        <v>2050978359</v>
      </c>
      <c r="C1736" s="4" t="s">
        <v>7816</v>
      </c>
      <c r="D1736" s="4" t="s">
        <v>295</v>
      </c>
      <c r="E1736" s="6" t="s">
        <v>296</v>
      </c>
      <c r="F1736" s="5">
        <f>decoded[[#This Row],[FRT_DEC]]-B1735</f>
        <v>17</v>
      </c>
      <c r="G17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INFO]]))),G1735)</f>
        <v>293</v>
      </c>
    </row>
    <row r="1737" spans="1:7" x14ac:dyDescent="0.25">
      <c r="A1737" s="4" t="s">
        <v>1860</v>
      </c>
      <c r="B1737" s="5">
        <v>2050979881</v>
      </c>
      <c r="C1737" s="4" t="s">
        <v>7817</v>
      </c>
      <c r="D1737" s="4" t="s">
        <v>110</v>
      </c>
      <c r="E1737" s="6" t="s">
        <v>6015</v>
      </c>
      <c r="F1737" s="5">
        <f>decoded[[#This Row],[FRT_DEC]]-B1736</f>
        <v>1522</v>
      </c>
      <c r="G17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INFO]]))),G1736)</f>
        <v>293</v>
      </c>
    </row>
    <row r="1738" spans="1:7" x14ac:dyDescent="0.25">
      <c r="A1738" s="4" t="s">
        <v>1861</v>
      </c>
      <c r="B1738" s="5">
        <v>2050979899</v>
      </c>
      <c r="C1738" s="4" t="s">
        <v>7818</v>
      </c>
      <c r="D1738" s="4" t="s">
        <v>1144</v>
      </c>
      <c r="E1738" s="6" t="s">
        <v>6017</v>
      </c>
      <c r="F1738" s="5">
        <f>decoded[[#This Row],[FRT_DEC]]-B1737</f>
        <v>18</v>
      </c>
      <c r="G17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INFO]]))),G1737)</f>
        <v>293</v>
      </c>
    </row>
    <row r="1739" spans="1:7" x14ac:dyDescent="0.25">
      <c r="A1739" s="4" t="s">
        <v>1862</v>
      </c>
      <c r="B1739" s="5">
        <v>2050979904</v>
      </c>
      <c r="C1739" s="4" t="s">
        <v>7819</v>
      </c>
      <c r="D1739" s="4" t="s">
        <v>98</v>
      </c>
      <c r="E1739" s="6" t="s">
        <v>6019</v>
      </c>
      <c r="F1739" s="5">
        <f>decoded[[#This Row],[FRT_DEC]]-B1738</f>
        <v>5</v>
      </c>
      <c r="G17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INFO]]))),G1738)</f>
        <v>293</v>
      </c>
    </row>
    <row r="1740" spans="1:7" x14ac:dyDescent="0.25">
      <c r="A1740" s="4" t="s">
        <v>1863</v>
      </c>
      <c r="B1740" s="5">
        <v>2050979973</v>
      </c>
      <c r="C1740" s="4" t="s">
        <v>7820</v>
      </c>
      <c r="D1740" s="4" t="s">
        <v>111</v>
      </c>
      <c r="E1740" s="6" t="s">
        <v>297</v>
      </c>
      <c r="F1740" s="5">
        <f>decoded[[#This Row],[FRT_DEC]]-B1739</f>
        <v>69</v>
      </c>
      <c r="G17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INFO]]))),G1739)</f>
        <v>293</v>
      </c>
    </row>
    <row r="1741" spans="1:7" x14ac:dyDescent="0.25">
      <c r="A1741" s="4" t="s">
        <v>1864</v>
      </c>
      <c r="B1741" s="5">
        <v>2050979988</v>
      </c>
      <c r="C1741" s="4" t="s">
        <v>7821</v>
      </c>
      <c r="D1741" s="4" t="s">
        <v>1144</v>
      </c>
      <c r="E1741" s="6" t="s">
        <v>6022</v>
      </c>
      <c r="F1741" s="5">
        <f>decoded[[#This Row],[FRT_DEC]]-B1740</f>
        <v>15</v>
      </c>
      <c r="G17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INFO]]))),G1740)</f>
        <v>293</v>
      </c>
    </row>
    <row r="1742" spans="1:7" x14ac:dyDescent="0.25">
      <c r="A1742" s="4" t="s">
        <v>1865</v>
      </c>
      <c r="B1742" s="5">
        <v>2050979994</v>
      </c>
      <c r="C1742" s="4" t="s">
        <v>7822</v>
      </c>
      <c r="D1742" s="4" t="s">
        <v>98</v>
      </c>
      <c r="E1742" s="6" t="s">
        <v>6024</v>
      </c>
      <c r="F1742" s="5">
        <f>decoded[[#This Row],[FRT_DEC]]-B1741</f>
        <v>6</v>
      </c>
      <c r="G17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INFO]]))),G1741)</f>
        <v>293</v>
      </c>
    </row>
    <row r="1743" spans="1:7" x14ac:dyDescent="0.25">
      <c r="A1743" s="4" t="s">
        <v>1866</v>
      </c>
      <c r="B1743" s="5">
        <v>2050980629</v>
      </c>
      <c r="C1743" s="4" t="s">
        <v>7823</v>
      </c>
      <c r="D1743" s="4" t="s">
        <v>113</v>
      </c>
      <c r="E1743" s="6" t="s">
        <v>114</v>
      </c>
      <c r="F1743" s="5">
        <f>decoded[[#This Row],[FRT_DEC]]-B1742</f>
        <v>635</v>
      </c>
      <c r="G17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INFO]]))),G1742)</f>
        <v>293</v>
      </c>
    </row>
    <row r="1744" spans="1:7" x14ac:dyDescent="0.25">
      <c r="A1744" s="4" t="s">
        <v>2258</v>
      </c>
      <c r="B1744" s="5">
        <v>2050980645</v>
      </c>
      <c r="C1744" s="4" t="s">
        <v>7824</v>
      </c>
      <c r="D1744" s="4" t="s">
        <v>1144</v>
      </c>
      <c r="E1744" s="6" t="s">
        <v>6027</v>
      </c>
      <c r="F1744" s="5">
        <f>decoded[[#This Row],[FRT_DEC]]-B1743</f>
        <v>16</v>
      </c>
      <c r="G17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INFO]]))),G1743)</f>
        <v>293</v>
      </c>
    </row>
    <row r="1745" spans="1:7" x14ac:dyDescent="0.25">
      <c r="A1745" s="4" t="s">
        <v>2259</v>
      </c>
      <c r="B1745" s="5">
        <v>2050980650</v>
      </c>
      <c r="C1745" s="4" t="s">
        <v>7825</v>
      </c>
      <c r="D1745" s="4" t="s">
        <v>98</v>
      </c>
      <c r="E1745" s="6" t="s">
        <v>6029</v>
      </c>
      <c r="F1745" s="5">
        <f>decoded[[#This Row],[FRT_DEC]]-B1744</f>
        <v>5</v>
      </c>
      <c r="G17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INFO]]))),G1744)</f>
        <v>293</v>
      </c>
    </row>
    <row r="1746" spans="1:7" x14ac:dyDescent="0.25">
      <c r="A1746" s="4" t="s">
        <v>1867</v>
      </c>
      <c r="B1746" s="5">
        <v>2050980655</v>
      </c>
      <c r="C1746" s="4" t="s">
        <v>7826</v>
      </c>
      <c r="D1746" s="4" t="s">
        <v>298</v>
      </c>
      <c r="E1746" s="6" t="s">
        <v>7827</v>
      </c>
      <c r="F1746" s="5">
        <f>decoded[[#This Row],[FRT_DEC]]-B1745</f>
        <v>5</v>
      </c>
      <c r="G17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INFO]]))),G1745)</f>
        <v>293</v>
      </c>
    </row>
    <row r="1747" spans="1:7" x14ac:dyDescent="0.25">
      <c r="A1747" s="4" t="s">
        <v>1868</v>
      </c>
      <c r="B1747" s="5">
        <v>2050980660</v>
      </c>
      <c r="C1747" s="4" t="s">
        <v>7828</v>
      </c>
      <c r="D1747" s="4" t="s">
        <v>11</v>
      </c>
      <c r="E1747" s="6" t="s">
        <v>4670</v>
      </c>
      <c r="F1747" s="5">
        <f>decoded[[#This Row],[FRT_DEC]]-B1746</f>
        <v>5</v>
      </c>
      <c r="G17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INFO]]))),G1746)</f>
        <v>293</v>
      </c>
    </row>
    <row r="1748" spans="1:7" x14ac:dyDescent="0.25">
      <c r="A1748" s="4" t="s">
        <v>2260</v>
      </c>
      <c r="B1748" s="5">
        <v>2050980671</v>
      </c>
      <c r="C1748" s="4" t="s">
        <v>7829</v>
      </c>
      <c r="D1748" s="4" t="s">
        <v>52</v>
      </c>
      <c r="E1748" s="6" t="s">
        <v>367</v>
      </c>
      <c r="F1748" s="5">
        <f>decoded[[#This Row],[FRT_DEC]]-B1747</f>
        <v>11</v>
      </c>
      <c r="G17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INFO]]))),G1747)</f>
        <v>293</v>
      </c>
    </row>
    <row r="1749" spans="1:7" x14ac:dyDescent="0.25">
      <c r="A1749" s="4" t="s">
        <v>2261</v>
      </c>
      <c r="B1749" s="5">
        <v>2050980675</v>
      </c>
      <c r="C1749" s="4" t="s">
        <v>7830</v>
      </c>
      <c r="D1749" s="4" t="s">
        <v>369</v>
      </c>
      <c r="E1749" s="6" t="s">
        <v>7831</v>
      </c>
      <c r="F1749" s="5">
        <f>decoded[[#This Row],[FRT_DEC]]-B1748</f>
        <v>4</v>
      </c>
      <c r="G17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INFO]]))),G1748)</f>
        <v>293</v>
      </c>
    </row>
    <row r="1750" spans="1:7" x14ac:dyDescent="0.25">
      <c r="A1750" s="4" t="s">
        <v>2262</v>
      </c>
      <c r="B1750" s="5">
        <v>2050980681</v>
      </c>
      <c r="C1750" s="4" t="s">
        <v>7832</v>
      </c>
      <c r="D1750" s="4" t="s">
        <v>8</v>
      </c>
      <c r="E1750" s="6" t="s">
        <v>4671</v>
      </c>
      <c r="F1750" s="5">
        <f>decoded[[#This Row],[FRT_DEC]]-B1749</f>
        <v>6</v>
      </c>
      <c r="G17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INFO]]))),G1749)</f>
        <v>293</v>
      </c>
    </row>
    <row r="1751" spans="1:7" x14ac:dyDescent="0.25">
      <c r="A1751" s="4" t="s">
        <v>2263</v>
      </c>
      <c r="B1751" s="5">
        <v>2050980687</v>
      </c>
      <c r="C1751" s="4" t="s">
        <v>7833</v>
      </c>
      <c r="D1751" s="4" t="s">
        <v>11</v>
      </c>
      <c r="E1751" s="6" t="s">
        <v>4678</v>
      </c>
      <c r="F1751" s="5">
        <f>decoded[[#This Row],[FRT_DEC]]-B1750</f>
        <v>6</v>
      </c>
      <c r="G17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INFO]]))),G1750)</f>
        <v>293</v>
      </c>
    </row>
    <row r="1752" spans="1:7" x14ac:dyDescent="0.25">
      <c r="A1752" s="4" t="s">
        <v>2264</v>
      </c>
      <c r="B1752" s="5">
        <v>2050980718</v>
      </c>
      <c r="C1752" s="4" t="s">
        <v>7834</v>
      </c>
      <c r="D1752" s="4" t="s">
        <v>52</v>
      </c>
      <c r="E1752" s="6" t="s">
        <v>4648</v>
      </c>
      <c r="F1752" s="5">
        <f>decoded[[#This Row],[FRT_DEC]]-B1751</f>
        <v>31</v>
      </c>
      <c r="G17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INFO]]))),G1751)</f>
        <v>293</v>
      </c>
    </row>
    <row r="1753" spans="1:7" x14ac:dyDescent="0.25">
      <c r="A1753" s="4" t="s">
        <v>2265</v>
      </c>
      <c r="B1753" s="5">
        <v>2050980721</v>
      </c>
      <c r="C1753" s="4" t="s">
        <v>7835</v>
      </c>
      <c r="D1753" s="4" t="s">
        <v>4649</v>
      </c>
      <c r="E1753" s="6" t="s">
        <v>7772</v>
      </c>
      <c r="F1753" s="5">
        <f>decoded[[#This Row],[FRT_DEC]]-B1752</f>
        <v>3</v>
      </c>
      <c r="G17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INFO]]))),G1752)</f>
        <v>293</v>
      </c>
    </row>
    <row r="1754" spans="1:7" x14ac:dyDescent="0.25">
      <c r="A1754" s="4" t="s">
        <v>1869</v>
      </c>
      <c r="B1754" s="5">
        <v>2050980747</v>
      </c>
      <c r="C1754" s="4" t="s">
        <v>7836</v>
      </c>
      <c r="D1754" s="4" t="s">
        <v>12</v>
      </c>
      <c r="E1754" s="6" t="s">
        <v>4</v>
      </c>
      <c r="F1754" s="5">
        <f>decoded[[#This Row],[FRT_DEC]]-B1753</f>
        <v>26</v>
      </c>
      <c r="G17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INFO]]))),G1753)</f>
        <v>293</v>
      </c>
    </row>
    <row r="1755" spans="1:7" x14ac:dyDescent="0.25">
      <c r="A1755" s="4" t="s">
        <v>1870</v>
      </c>
      <c r="B1755" s="5">
        <v>2050980753</v>
      </c>
      <c r="C1755" s="4" t="s">
        <v>7837</v>
      </c>
      <c r="D1755" s="4" t="s">
        <v>8</v>
      </c>
      <c r="E1755" s="6" t="s">
        <v>5960</v>
      </c>
      <c r="F1755" s="5">
        <f>decoded[[#This Row],[FRT_DEC]]-B1754</f>
        <v>6</v>
      </c>
      <c r="G17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INFO]]))),G1754)</f>
        <v>293</v>
      </c>
    </row>
    <row r="1756" spans="1:7" x14ac:dyDescent="0.25">
      <c r="A1756" s="4" t="s">
        <v>1871</v>
      </c>
      <c r="B1756" s="5">
        <v>2050981003</v>
      </c>
      <c r="C1756" s="4" t="s">
        <v>7838</v>
      </c>
      <c r="D1756" s="4" t="s">
        <v>12</v>
      </c>
      <c r="E1756" s="6" t="s">
        <v>4</v>
      </c>
      <c r="F1756" s="5">
        <f>decoded[[#This Row],[FRT_DEC]]-B1755</f>
        <v>250</v>
      </c>
      <c r="G17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INFO]]))),G1755)</f>
        <v>293</v>
      </c>
    </row>
    <row r="1757" spans="1:7" x14ac:dyDescent="0.25">
      <c r="A1757" s="4" t="s">
        <v>2266</v>
      </c>
      <c r="B1757" s="5">
        <v>2050981011</v>
      </c>
      <c r="C1757" s="4" t="s">
        <v>7839</v>
      </c>
      <c r="D1757" s="4" t="s">
        <v>8</v>
      </c>
      <c r="E1757" s="6" t="s">
        <v>5963</v>
      </c>
      <c r="F1757" s="5">
        <f>decoded[[#This Row],[FRT_DEC]]-B1756</f>
        <v>8</v>
      </c>
      <c r="G17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INFO]]))),G1756)</f>
        <v>293</v>
      </c>
    </row>
    <row r="1758" spans="1:7" x14ac:dyDescent="0.25">
      <c r="A1758" s="4" t="s">
        <v>2267</v>
      </c>
      <c r="B1758" s="5">
        <v>2050981774</v>
      </c>
      <c r="C1758" s="4" t="s">
        <v>7840</v>
      </c>
      <c r="D1758" s="4" t="s">
        <v>13</v>
      </c>
      <c r="E1758" s="6" t="s">
        <v>5</v>
      </c>
      <c r="F1758" s="5">
        <f>decoded[[#This Row],[FRT_DEC]]-B1757</f>
        <v>763</v>
      </c>
      <c r="G17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INFO]]))),G1757)</f>
        <v>293</v>
      </c>
    </row>
    <row r="1759" spans="1:7" x14ac:dyDescent="0.25">
      <c r="A1759" s="4" t="s">
        <v>1872</v>
      </c>
      <c r="B1759" s="5">
        <v>2050981779</v>
      </c>
      <c r="C1759" s="4" t="s">
        <v>7841</v>
      </c>
      <c r="D1759" s="4" t="s">
        <v>11</v>
      </c>
      <c r="E1759" s="6" t="s">
        <v>4660</v>
      </c>
      <c r="F1759" s="5">
        <f>decoded[[#This Row],[FRT_DEC]]-B1758</f>
        <v>5</v>
      </c>
      <c r="G17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INFO]]))),G1758)</f>
        <v>293</v>
      </c>
    </row>
    <row r="1760" spans="1:7" x14ac:dyDescent="0.25">
      <c r="A1760" s="4" t="s">
        <v>1873</v>
      </c>
      <c r="B1760" s="5">
        <v>2050981870</v>
      </c>
      <c r="C1760" s="4" t="s">
        <v>7842</v>
      </c>
      <c r="D1760" s="4" t="s">
        <v>12</v>
      </c>
      <c r="E1760" s="6" t="s">
        <v>4</v>
      </c>
      <c r="F1760" s="5">
        <f>decoded[[#This Row],[FRT_DEC]]-B1759</f>
        <v>91</v>
      </c>
      <c r="G17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INFO]]))),G1759)</f>
        <v>293</v>
      </c>
    </row>
    <row r="1761" spans="1:7" x14ac:dyDescent="0.25">
      <c r="A1761" s="4" t="s">
        <v>2268</v>
      </c>
      <c r="B1761" s="5">
        <v>2050981874</v>
      </c>
      <c r="C1761" s="4" t="s">
        <v>7843</v>
      </c>
      <c r="D1761" s="4" t="s">
        <v>14</v>
      </c>
      <c r="E1761" s="6" t="s">
        <v>6</v>
      </c>
      <c r="F1761" s="5">
        <f>decoded[[#This Row],[FRT_DEC]]-B1760</f>
        <v>4</v>
      </c>
      <c r="G17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INFO]]))),G1760)</f>
        <v>293</v>
      </c>
    </row>
    <row r="1762" spans="1:7" x14ac:dyDescent="0.25">
      <c r="A1762" s="4" t="s">
        <v>1874</v>
      </c>
      <c r="B1762" s="5">
        <v>2050981884</v>
      </c>
      <c r="C1762" s="4" t="s">
        <v>7844</v>
      </c>
      <c r="D1762" s="4" t="s">
        <v>14</v>
      </c>
      <c r="E1762" s="6" t="s">
        <v>72</v>
      </c>
      <c r="F1762" s="5">
        <f>decoded[[#This Row],[FRT_DEC]]-B1761</f>
        <v>10</v>
      </c>
      <c r="G17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INFO]]))),G1761)</f>
        <v>293</v>
      </c>
    </row>
    <row r="1763" spans="1:7" x14ac:dyDescent="0.25">
      <c r="A1763" s="4" t="s">
        <v>1875</v>
      </c>
      <c r="B1763" s="5">
        <v>2050981891</v>
      </c>
      <c r="C1763" s="4" t="s">
        <v>7845</v>
      </c>
      <c r="D1763" s="4" t="s">
        <v>74</v>
      </c>
      <c r="E1763" s="6" t="s">
        <v>4650</v>
      </c>
      <c r="F1763" s="5">
        <f>decoded[[#This Row],[FRT_DEC]]-B1762</f>
        <v>7</v>
      </c>
      <c r="G17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INFO]]))),G1762)</f>
        <v>293</v>
      </c>
    </row>
    <row r="1764" spans="1:7" x14ac:dyDescent="0.25">
      <c r="A1764" s="4" t="s">
        <v>1876</v>
      </c>
      <c r="B1764" s="5">
        <v>2050981898</v>
      </c>
      <c r="C1764" s="4" t="s">
        <v>7846</v>
      </c>
      <c r="D1764" s="4" t="s">
        <v>4651</v>
      </c>
      <c r="E1764" s="6" t="s">
        <v>4653</v>
      </c>
      <c r="F1764" s="5">
        <f>decoded[[#This Row],[FRT_DEC]]-B1763</f>
        <v>7</v>
      </c>
      <c r="G17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INFO]]))),G1763)</f>
        <v>293</v>
      </c>
    </row>
    <row r="1765" spans="1:7" x14ac:dyDescent="0.25">
      <c r="A1765" s="4" t="s">
        <v>1877</v>
      </c>
      <c r="B1765" s="5">
        <v>2050981902</v>
      </c>
      <c r="C1765" s="4" t="s">
        <v>7847</v>
      </c>
      <c r="D1765" s="4" t="s">
        <v>8</v>
      </c>
      <c r="E1765" s="6" t="s">
        <v>6344</v>
      </c>
      <c r="F1765" s="5">
        <f>decoded[[#This Row],[FRT_DEC]]-B1764</f>
        <v>4</v>
      </c>
      <c r="G17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INFO]]))),G1764)</f>
        <v>293</v>
      </c>
    </row>
    <row r="1766" spans="1:7" x14ac:dyDescent="0.25">
      <c r="A1766" s="4" t="s">
        <v>1878</v>
      </c>
      <c r="B1766" s="5">
        <v>2050992287</v>
      </c>
      <c r="C1766" s="4" t="s">
        <v>7848</v>
      </c>
      <c r="D1766" s="4" t="s">
        <v>55</v>
      </c>
      <c r="E1766" s="6" t="s">
        <v>56</v>
      </c>
      <c r="F1766" s="5">
        <f>decoded[[#This Row],[FRT_DEC]]-B1765</f>
        <v>10385</v>
      </c>
      <c r="G17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INFO]]))),G1765)</f>
        <v>293</v>
      </c>
    </row>
    <row r="1767" spans="1:7" x14ac:dyDescent="0.25">
      <c r="A1767" s="4" t="s">
        <v>1879</v>
      </c>
      <c r="B1767" s="5">
        <v>2050992314</v>
      </c>
      <c r="C1767" s="4" t="s">
        <v>7849</v>
      </c>
      <c r="D1767" s="4" t="s">
        <v>275</v>
      </c>
      <c r="E1767" s="6" t="s">
        <v>7850</v>
      </c>
      <c r="F1767" s="5">
        <f>decoded[[#This Row],[FRT_DEC]]-B1766</f>
        <v>27</v>
      </c>
      <c r="G17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INFO]]))),G1766)</f>
        <v>293</v>
      </c>
    </row>
    <row r="1768" spans="1:7" x14ac:dyDescent="0.25">
      <c r="A1768" s="4" t="s">
        <v>2493</v>
      </c>
      <c r="B1768" s="5">
        <v>2050992318</v>
      </c>
      <c r="C1768" s="4" t="s">
        <v>7851</v>
      </c>
      <c r="D1768" s="4" t="s">
        <v>277</v>
      </c>
      <c r="E1768" s="6" t="s">
        <v>7852</v>
      </c>
      <c r="F1768" s="5">
        <f>decoded[[#This Row],[FRT_DEC]]-B1767</f>
        <v>4</v>
      </c>
      <c r="G17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INFO]]))),G1767)</f>
        <v>293</v>
      </c>
    </row>
    <row r="1769" spans="1:7" ht="30" x14ac:dyDescent="0.25">
      <c r="A1769" s="4" t="s">
        <v>2494</v>
      </c>
      <c r="B1769" s="5">
        <v>2050992321</v>
      </c>
      <c r="C1769" s="4" t="s">
        <v>7853</v>
      </c>
      <c r="D1769" s="4" t="s">
        <v>271</v>
      </c>
      <c r="E1769" s="6" t="s">
        <v>7854</v>
      </c>
      <c r="F1769" s="5">
        <f>decoded[[#This Row],[FRT_DEC]]-B1768</f>
        <v>3</v>
      </c>
      <c r="G17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INFO]]))),G1768)</f>
        <v>293</v>
      </c>
    </row>
    <row r="1770" spans="1:7" x14ac:dyDescent="0.25">
      <c r="A1770" s="4" t="s">
        <v>1880</v>
      </c>
      <c r="B1770" s="5">
        <v>2050992325</v>
      </c>
      <c r="C1770" s="4" t="s">
        <v>7855</v>
      </c>
      <c r="D1770" s="4" t="s">
        <v>273</v>
      </c>
      <c r="E1770" s="6" t="s">
        <v>289</v>
      </c>
      <c r="F1770" s="5">
        <f>decoded[[#This Row],[FRT_DEC]]-B1769</f>
        <v>4</v>
      </c>
      <c r="G17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INFO]]))),G1769)</f>
        <v>293</v>
      </c>
    </row>
    <row r="1771" spans="1:7" x14ac:dyDescent="0.25">
      <c r="A1771" s="4" t="s">
        <v>1881</v>
      </c>
      <c r="B1771" s="5">
        <v>2050992333</v>
      </c>
      <c r="C1771" s="4" t="s">
        <v>7856</v>
      </c>
      <c r="D1771" s="4" t="s">
        <v>298</v>
      </c>
      <c r="E1771" s="6" t="s">
        <v>7857</v>
      </c>
      <c r="F1771" s="5">
        <f>decoded[[#This Row],[FRT_DEC]]-B1770</f>
        <v>8</v>
      </c>
      <c r="G17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INFO]]))),G1770)</f>
        <v>293</v>
      </c>
    </row>
    <row r="1772" spans="1:7" x14ac:dyDescent="0.25">
      <c r="A1772" s="4" t="s">
        <v>2495</v>
      </c>
      <c r="B1772" s="5">
        <v>2050992339</v>
      </c>
      <c r="C1772" s="4" t="s">
        <v>7858</v>
      </c>
      <c r="D1772" s="4" t="s">
        <v>11</v>
      </c>
      <c r="E1772" s="6" t="s">
        <v>4682</v>
      </c>
      <c r="F1772" s="5">
        <f>decoded[[#This Row],[FRT_DEC]]-B1771</f>
        <v>6</v>
      </c>
      <c r="G17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INFO]]))),G1771)</f>
        <v>293</v>
      </c>
    </row>
    <row r="1773" spans="1:7" x14ac:dyDescent="0.25">
      <c r="A1773" s="4" t="s">
        <v>2496</v>
      </c>
      <c r="B1773" s="5">
        <v>2050992362</v>
      </c>
      <c r="C1773" s="4" t="s">
        <v>7859</v>
      </c>
      <c r="D1773" s="4" t="s">
        <v>52</v>
      </c>
      <c r="E1773" s="6" t="s">
        <v>57</v>
      </c>
      <c r="F1773" s="5">
        <f>decoded[[#This Row],[FRT_DEC]]-B1772</f>
        <v>23</v>
      </c>
      <c r="G17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INFO]]))),G1772)</f>
        <v>293</v>
      </c>
    </row>
    <row r="1774" spans="1:7" x14ac:dyDescent="0.25">
      <c r="A1774" s="4" t="s">
        <v>2497</v>
      </c>
      <c r="B1774" s="5">
        <v>2050992372</v>
      </c>
      <c r="C1774" s="4" t="s">
        <v>7860</v>
      </c>
      <c r="D1774" s="4" t="s">
        <v>1144</v>
      </c>
      <c r="E1774" s="6" t="s">
        <v>6057</v>
      </c>
      <c r="F1774" s="5">
        <f>decoded[[#This Row],[FRT_DEC]]-B1773</f>
        <v>10</v>
      </c>
      <c r="G17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INFO]]))),G1773)</f>
        <v>293</v>
      </c>
    </row>
    <row r="1775" spans="1:7" x14ac:dyDescent="0.25">
      <c r="A1775" s="4" t="s">
        <v>2498</v>
      </c>
      <c r="B1775" s="5">
        <v>2050992377</v>
      </c>
      <c r="C1775" s="4" t="s">
        <v>7861</v>
      </c>
      <c r="D1775" s="4" t="s">
        <v>1144</v>
      </c>
      <c r="E1775" s="6" t="s">
        <v>6059</v>
      </c>
      <c r="F1775" s="5">
        <f>decoded[[#This Row],[FRT_DEC]]-B1774</f>
        <v>5</v>
      </c>
      <c r="G17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INFO]]))),G1774)</f>
        <v>293</v>
      </c>
    </row>
    <row r="1776" spans="1:7" x14ac:dyDescent="0.25">
      <c r="A1776" s="4" t="s">
        <v>2499</v>
      </c>
      <c r="B1776" s="5">
        <v>2050992395</v>
      </c>
      <c r="C1776" s="4" t="s">
        <v>7862</v>
      </c>
      <c r="D1776" s="4" t="s">
        <v>98</v>
      </c>
      <c r="E1776" s="6" t="s">
        <v>5713</v>
      </c>
      <c r="F1776" s="5">
        <f>decoded[[#This Row],[FRT_DEC]]-B1775</f>
        <v>18</v>
      </c>
      <c r="G17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INFO]]))),G1775)</f>
        <v>293</v>
      </c>
    </row>
    <row r="1777" spans="1:7" x14ac:dyDescent="0.25">
      <c r="A1777" s="4" t="s">
        <v>2500</v>
      </c>
      <c r="B1777" s="5">
        <v>2050992415</v>
      </c>
      <c r="C1777" s="4" t="s">
        <v>7863</v>
      </c>
      <c r="D1777" s="4" t="s">
        <v>275</v>
      </c>
      <c r="E1777" s="6" t="s">
        <v>7864</v>
      </c>
      <c r="F1777" s="5">
        <f>decoded[[#This Row],[FRT_DEC]]-B1776</f>
        <v>20</v>
      </c>
      <c r="G17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INFO]]))),G1776)</f>
        <v>293</v>
      </c>
    </row>
    <row r="1778" spans="1:7" x14ac:dyDescent="0.25">
      <c r="A1778" s="4" t="s">
        <v>1882</v>
      </c>
      <c r="B1778" s="5">
        <v>2050993241</v>
      </c>
      <c r="C1778" s="4" t="s">
        <v>7865</v>
      </c>
      <c r="D1778" s="4" t="s">
        <v>280</v>
      </c>
      <c r="E1778" s="6" t="s">
        <v>281</v>
      </c>
      <c r="F1778" s="5">
        <f>decoded[[#This Row],[FRT_DEC]]-B1777</f>
        <v>826</v>
      </c>
      <c r="G17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INFO]]))),G1777)</f>
        <v>293</v>
      </c>
    </row>
    <row r="1779" spans="1:7" x14ac:dyDescent="0.25">
      <c r="A1779" s="4" t="s">
        <v>1883</v>
      </c>
      <c r="B1779" s="5">
        <v>2050993284</v>
      </c>
      <c r="C1779" s="4" t="s">
        <v>7866</v>
      </c>
      <c r="D1779" s="4" t="s">
        <v>12</v>
      </c>
      <c r="E1779" s="6" t="s">
        <v>4</v>
      </c>
      <c r="F1779" s="5">
        <f>decoded[[#This Row],[FRT_DEC]]-B1778</f>
        <v>43</v>
      </c>
      <c r="G17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INFO]]))),G1778)</f>
        <v>293</v>
      </c>
    </row>
    <row r="1780" spans="1:7" x14ac:dyDescent="0.25">
      <c r="A1780" s="4" t="s">
        <v>1884</v>
      </c>
      <c r="B1780" s="5">
        <v>2050993290</v>
      </c>
      <c r="C1780" s="4" t="s">
        <v>7867</v>
      </c>
      <c r="D1780" s="4" t="s">
        <v>8</v>
      </c>
      <c r="E1780" s="6" t="s">
        <v>5856</v>
      </c>
      <c r="F1780" s="5">
        <f>decoded[[#This Row],[FRT_DEC]]-B1779</f>
        <v>6</v>
      </c>
      <c r="G17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INFO]]))),G1779)</f>
        <v>293</v>
      </c>
    </row>
    <row r="1781" spans="1:7" x14ac:dyDescent="0.25">
      <c r="A1781" s="4" t="s">
        <v>2501</v>
      </c>
      <c r="B1781" s="5">
        <v>2050995285</v>
      </c>
      <c r="C1781" s="4" t="s">
        <v>7868</v>
      </c>
      <c r="D1781" s="4" t="s">
        <v>15</v>
      </c>
      <c r="E1781" s="6" t="s">
        <v>7869</v>
      </c>
      <c r="F1781" s="5">
        <f>decoded[[#This Row],[FRT_DEC]]-B1780</f>
        <v>1995</v>
      </c>
      <c r="G17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INFO]]))),G1780)</f>
        <v>293</v>
      </c>
    </row>
    <row r="1782" spans="1:7" x14ac:dyDescent="0.25">
      <c r="A1782" s="4" t="s">
        <v>2502</v>
      </c>
      <c r="B1782" s="5">
        <v>2050995288</v>
      </c>
      <c r="C1782" s="4" t="s">
        <v>7870</v>
      </c>
      <c r="D1782" s="4" t="s">
        <v>15</v>
      </c>
      <c r="E1782" s="6" t="s">
        <v>5995</v>
      </c>
      <c r="F1782" s="5">
        <f>decoded[[#This Row],[FRT_DEC]]-B1781</f>
        <v>3</v>
      </c>
      <c r="G17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INFO]]))),G1781)</f>
        <v>293</v>
      </c>
    </row>
    <row r="1783" spans="1:7" x14ac:dyDescent="0.25">
      <c r="A1783" s="4" t="s">
        <v>1885</v>
      </c>
      <c r="B1783" s="5">
        <v>2050995365</v>
      </c>
      <c r="C1783" s="4" t="s">
        <v>7871</v>
      </c>
      <c r="D1783" s="4" t="s">
        <v>275</v>
      </c>
      <c r="E1783" s="6" t="s">
        <v>7872</v>
      </c>
      <c r="F1783" s="5">
        <f>decoded[[#This Row],[FRT_DEC]]-B1782</f>
        <v>77</v>
      </c>
      <c r="G17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INFO]]))),G1782)</f>
        <v>293</v>
      </c>
    </row>
    <row r="1784" spans="1:7" ht="30" x14ac:dyDescent="0.25">
      <c r="A1784" s="4" t="s">
        <v>2269</v>
      </c>
      <c r="B1784" s="5">
        <v>2050995368</v>
      </c>
      <c r="C1784" s="4" t="s">
        <v>7873</v>
      </c>
      <c r="D1784" s="4" t="s">
        <v>271</v>
      </c>
      <c r="E1784" s="6" t="s">
        <v>6072</v>
      </c>
      <c r="F1784" s="5">
        <f>decoded[[#This Row],[FRT_DEC]]-B1783</f>
        <v>3</v>
      </c>
      <c r="G17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INFO]]))),G1783)</f>
        <v>293</v>
      </c>
    </row>
    <row r="1785" spans="1:7" x14ac:dyDescent="0.25">
      <c r="A1785" s="4" t="s">
        <v>2503</v>
      </c>
      <c r="B1785" s="5">
        <v>2050995375</v>
      </c>
      <c r="C1785" s="4" t="s">
        <v>7874</v>
      </c>
      <c r="D1785" s="4" t="s">
        <v>273</v>
      </c>
      <c r="E1785" s="6" t="s">
        <v>305</v>
      </c>
      <c r="F1785" s="5">
        <f>decoded[[#This Row],[FRT_DEC]]-B1784</f>
        <v>7</v>
      </c>
      <c r="G17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INFO]]))),G1784)</f>
        <v>293</v>
      </c>
    </row>
    <row r="1786" spans="1:7" x14ac:dyDescent="0.25">
      <c r="A1786" s="4" t="s">
        <v>1886</v>
      </c>
      <c r="B1786" s="5">
        <v>2050995382</v>
      </c>
      <c r="C1786" s="4" t="s">
        <v>7875</v>
      </c>
      <c r="D1786" s="4" t="s">
        <v>58</v>
      </c>
      <c r="E1786" s="6" t="s">
        <v>59</v>
      </c>
      <c r="F1786" s="5">
        <f>decoded[[#This Row],[FRT_DEC]]-B1785</f>
        <v>7</v>
      </c>
      <c r="G17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INFO]]))),G1785)</f>
        <v>293</v>
      </c>
    </row>
    <row r="1787" spans="1:7" x14ac:dyDescent="0.25">
      <c r="A1787" s="4" t="s">
        <v>1887</v>
      </c>
      <c r="B1787" s="5">
        <v>2050995387</v>
      </c>
      <c r="C1787" s="4" t="s">
        <v>7876</v>
      </c>
      <c r="D1787" s="4" t="s">
        <v>58</v>
      </c>
      <c r="E1787" s="6" t="s">
        <v>60</v>
      </c>
      <c r="F1787" s="5">
        <f>decoded[[#This Row],[FRT_DEC]]-B1786</f>
        <v>5</v>
      </c>
      <c r="G17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INFO]]))),G1786)</f>
        <v>293</v>
      </c>
    </row>
    <row r="1788" spans="1:7" x14ac:dyDescent="0.25">
      <c r="A1788" s="4" t="s">
        <v>1888</v>
      </c>
      <c r="B1788" s="5">
        <v>2050995392</v>
      </c>
      <c r="C1788" s="4" t="s">
        <v>7877</v>
      </c>
      <c r="D1788" s="4" t="s">
        <v>58</v>
      </c>
      <c r="E1788" s="6" t="s">
        <v>61</v>
      </c>
      <c r="F1788" s="5">
        <f>decoded[[#This Row],[FRT_DEC]]-B1787</f>
        <v>5</v>
      </c>
      <c r="G17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INFO]]))),G1787)</f>
        <v>293</v>
      </c>
    </row>
    <row r="1789" spans="1:7" x14ac:dyDescent="0.25">
      <c r="A1789" s="4" t="s">
        <v>1889</v>
      </c>
      <c r="B1789" s="5">
        <v>2050995396</v>
      </c>
      <c r="C1789" s="4" t="s">
        <v>7878</v>
      </c>
      <c r="D1789" s="4" t="s">
        <v>62</v>
      </c>
      <c r="E1789" s="6" t="s">
        <v>7879</v>
      </c>
      <c r="F1789" s="5">
        <f>decoded[[#This Row],[FRT_DEC]]-B1788</f>
        <v>4</v>
      </c>
      <c r="G17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INFO]]))),G1788)</f>
        <v>293</v>
      </c>
    </row>
    <row r="1790" spans="1:7" x14ac:dyDescent="0.25">
      <c r="A1790" s="4" t="s">
        <v>1890</v>
      </c>
      <c r="B1790" s="5">
        <v>2050995401</v>
      </c>
      <c r="C1790" s="4" t="s">
        <v>7880</v>
      </c>
      <c r="D1790" s="4" t="s">
        <v>63</v>
      </c>
      <c r="E1790" s="6" t="s">
        <v>64</v>
      </c>
      <c r="F1790" s="5">
        <f>decoded[[#This Row],[FRT_DEC]]-B1789</f>
        <v>5</v>
      </c>
      <c r="G17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INFO]]))),G1789)</f>
        <v>293</v>
      </c>
    </row>
    <row r="1791" spans="1:7" x14ac:dyDescent="0.25">
      <c r="A1791" s="4" t="s">
        <v>1891</v>
      </c>
      <c r="B1791" s="5">
        <v>2050995415</v>
      </c>
      <c r="C1791" s="4" t="s">
        <v>7881</v>
      </c>
      <c r="D1791" s="4" t="s">
        <v>1144</v>
      </c>
      <c r="E1791" s="6" t="s">
        <v>6001</v>
      </c>
      <c r="F1791" s="5">
        <f>decoded[[#This Row],[FRT_DEC]]-B1790</f>
        <v>14</v>
      </c>
      <c r="G17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INFO]]))),G1790)</f>
        <v>293</v>
      </c>
    </row>
    <row r="1792" spans="1:7" x14ac:dyDescent="0.25">
      <c r="A1792" s="4" t="s">
        <v>1892</v>
      </c>
      <c r="B1792" s="5">
        <v>2050995423</v>
      </c>
      <c r="C1792" s="4" t="s">
        <v>7882</v>
      </c>
      <c r="D1792" s="4" t="s">
        <v>1144</v>
      </c>
      <c r="E1792" s="6" t="s">
        <v>6082</v>
      </c>
      <c r="F1792" s="5">
        <f>decoded[[#This Row],[FRT_DEC]]-B1791</f>
        <v>8</v>
      </c>
      <c r="G17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INFO]]))),G1791)</f>
        <v>293</v>
      </c>
    </row>
    <row r="1793" spans="1:7" x14ac:dyDescent="0.25">
      <c r="A1793" s="4" t="s">
        <v>1893</v>
      </c>
      <c r="B1793" s="5">
        <v>2050995429</v>
      </c>
      <c r="C1793" s="4" t="s">
        <v>7883</v>
      </c>
      <c r="D1793" s="4" t="s">
        <v>8</v>
      </c>
      <c r="E1793" s="6" t="s">
        <v>4673</v>
      </c>
      <c r="F1793" s="5">
        <f>decoded[[#This Row],[FRT_DEC]]-B1792</f>
        <v>6</v>
      </c>
      <c r="G17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INFO]]))),G1792)</f>
        <v>293</v>
      </c>
    </row>
    <row r="1794" spans="1:7" x14ac:dyDescent="0.25">
      <c r="A1794" s="4" t="s">
        <v>1894</v>
      </c>
      <c r="B1794" s="5">
        <v>2050995433</v>
      </c>
      <c r="C1794" s="4" t="s">
        <v>7884</v>
      </c>
      <c r="D1794" s="4" t="s">
        <v>66</v>
      </c>
      <c r="E1794" s="6" t="s">
        <v>67</v>
      </c>
      <c r="F1794" s="5">
        <f>decoded[[#This Row],[FRT_DEC]]-B1793</f>
        <v>4</v>
      </c>
      <c r="G17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INFO]]))),G1793)</f>
        <v>293</v>
      </c>
    </row>
    <row r="1795" spans="1:7" x14ac:dyDescent="0.25">
      <c r="A1795" s="4" t="s">
        <v>1895</v>
      </c>
      <c r="B1795" s="5">
        <v>2050995456</v>
      </c>
      <c r="C1795" s="4" t="s">
        <v>7885</v>
      </c>
      <c r="D1795" s="4" t="s">
        <v>11</v>
      </c>
      <c r="E1795" s="6" t="s">
        <v>4702</v>
      </c>
      <c r="F1795" s="5">
        <f>decoded[[#This Row],[FRT_DEC]]-B1794</f>
        <v>23</v>
      </c>
      <c r="G17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INFO]]))),G1794)</f>
        <v>293</v>
      </c>
    </row>
    <row r="1796" spans="1:7" x14ac:dyDescent="0.25">
      <c r="A1796" s="4" t="s">
        <v>1896</v>
      </c>
      <c r="B1796" s="5">
        <v>2050995468</v>
      </c>
      <c r="C1796" s="4" t="s">
        <v>7886</v>
      </c>
      <c r="D1796" s="4" t="s">
        <v>52</v>
      </c>
      <c r="E1796" s="6" t="s">
        <v>765</v>
      </c>
      <c r="F1796" s="5">
        <f>decoded[[#This Row],[FRT_DEC]]-B1795</f>
        <v>12</v>
      </c>
      <c r="G17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INFO]]))),G1795)</f>
        <v>293</v>
      </c>
    </row>
    <row r="1797" spans="1:7" x14ac:dyDescent="0.25">
      <c r="A1797" s="4" t="s">
        <v>1897</v>
      </c>
      <c r="B1797" s="5">
        <v>2050995474</v>
      </c>
      <c r="C1797" s="4" t="s">
        <v>7887</v>
      </c>
      <c r="D1797" s="4" t="s">
        <v>11</v>
      </c>
      <c r="E1797" s="6" t="s">
        <v>4654</v>
      </c>
      <c r="F1797" s="5">
        <f>decoded[[#This Row],[FRT_DEC]]-B1796</f>
        <v>6</v>
      </c>
      <c r="G17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INFO]]))),G1796)</f>
        <v>293</v>
      </c>
    </row>
    <row r="1798" spans="1:7" x14ac:dyDescent="0.25">
      <c r="A1798" s="4" t="s">
        <v>1898</v>
      </c>
      <c r="B1798" s="5">
        <v>2050995485</v>
      </c>
      <c r="C1798" s="4" t="s">
        <v>7888</v>
      </c>
      <c r="D1798" s="4" t="s">
        <v>52</v>
      </c>
      <c r="E1798" s="6" t="s">
        <v>65</v>
      </c>
      <c r="F1798" s="5">
        <f>decoded[[#This Row],[FRT_DEC]]-B1797</f>
        <v>11</v>
      </c>
      <c r="G17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INFO]]))),G1797)</f>
        <v>293</v>
      </c>
    </row>
    <row r="1799" spans="1:7" x14ac:dyDescent="0.25">
      <c r="A1799" s="4" t="s">
        <v>1899</v>
      </c>
      <c r="B1799" s="5">
        <v>2050995491</v>
      </c>
      <c r="C1799" s="4" t="s">
        <v>7889</v>
      </c>
      <c r="D1799" s="4" t="s">
        <v>68</v>
      </c>
      <c r="E1799" s="6" t="s">
        <v>7890</v>
      </c>
      <c r="F1799" s="5">
        <f>decoded[[#This Row],[FRT_DEC]]-B1798</f>
        <v>6</v>
      </c>
      <c r="G17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INFO]]))),G1798)</f>
        <v>293</v>
      </c>
    </row>
    <row r="1800" spans="1:7" x14ac:dyDescent="0.25">
      <c r="A1800" s="4" t="s">
        <v>1900</v>
      </c>
      <c r="B1800" s="5">
        <v>2050996813</v>
      </c>
      <c r="C1800" s="4" t="s">
        <v>7891</v>
      </c>
      <c r="D1800" s="4" t="s">
        <v>98</v>
      </c>
      <c r="E1800" s="6" t="s">
        <v>5705</v>
      </c>
      <c r="F1800" s="5">
        <f>decoded[[#This Row],[FRT_DEC]]-B1799</f>
        <v>1322</v>
      </c>
      <c r="G18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INFO]]))),G1799)</f>
        <v>293</v>
      </c>
    </row>
    <row r="1801" spans="1:7" x14ac:dyDescent="0.25">
      <c r="A1801" s="4" t="s">
        <v>1901</v>
      </c>
      <c r="B1801" s="5">
        <v>2050996820</v>
      </c>
      <c r="C1801" s="4" t="s">
        <v>7892</v>
      </c>
      <c r="D1801" s="4" t="s">
        <v>98</v>
      </c>
      <c r="E1801" s="6" t="s">
        <v>5706</v>
      </c>
      <c r="F1801" s="5">
        <f>decoded[[#This Row],[FRT_DEC]]-B1800</f>
        <v>7</v>
      </c>
      <c r="G18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INFO]]))),G1800)</f>
        <v>293</v>
      </c>
    </row>
    <row r="1802" spans="1:7" x14ac:dyDescent="0.25">
      <c r="A1802" s="4" t="s">
        <v>1902</v>
      </c>
      <c r="B1802" s="5">
        <v>2050996833</v>
      </c>
      <c r="C1802" s="4" t="s">
        <v>7893</v>
      </c>
      <c r="D1802" s="4" t="s">
        <v>9</v>
      </c>
      <c r="E1802" s="6" t="s">
        <v>4655</v>
      </c>
      <c r="F1802" s="5">
        <f>decoded[[#This Row],[FRT_DEC]]-B1801</f>
        <v>13</v>
      </c>
      <c r="G18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INFO]]))),G1801)</f>
        <v>293</v>
      </c>
    </row>
    <row r="1803" spans="1:7" x14ac:dyDescent="0.25">
      <c r="A1803" s="4" t="s">
        <v>1903</v>
      </c>
      <c r="B1803" s="5">
        <v>2050996838</v>
      </c>
      <c r="C1803" s="4" t="s">
        <v>7894</v>
      </c>
      <c r="D1803" s="4" t="s">
        <v>98</v>
      </c>
      <c r="E1803" s="6" t="s">
        <v>5707</v>
      </c>
      <c r="F1803" s="5">
        <f>decoded[[#This Row],[FRT_DEC]]-B1802</f>
        <v>5</v>
      </c>
      <c r="G18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INFO]]))),G1802)</f>
        <v>293</v>
      </c>
    </row>
    <row r="1804" spans="1:7" x14ac:dyDescent="0.25">
      <c r="A1804" s="4" t="s">
        <v>1904</v>
      </c>
      <c r="B1804" s="5">
        <v>2050997013</v>
      </c>
      <c r="C1804" s="4" t="s">
        <v>7895</v>
      </c>
      <c r="D1804" s="4" t="s">
        <v>12</v>
      </c>
      <c r="E1804" s="6" t="s">
        <v>4</v>
      </c>
      <c r="F1804" s="5">
        <f>decoded[[#This Row],[FRT_DEC]]-B1803</f>
        <v>175</v>
      </c>
      <c r="G18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INFO]]))),G1803)</f>
        <v>293</v>
      </c>
    </row>
    <row r="1805" spans="1:7" x14ac:dyDescent="0.25">
      <c r="A1805" s="4" t="s">
        <v>1905</v>
      </c>
      <c r="B1805" s="5">
        <v>2050997019</v>
      </c>
      <c r="C1805" s="4" t="s">
        <v>7896</v>
      </c>
      <c r="D1805" s="4" t="s">
        <v>8</v>
      </c>
      <c r="E1805" s="6" t="s">
        <v>6097</v>
      </c>
      <c r="F1805" s="5">
        <f>decoded[[#This Row],[FRT_DEC]]-B1804</f>
        <v>6</v>
      </c>
      <c r="G18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INFO]]))),G1804)</f>
        <v>293</v>
      </c>
    </row>
    <row r="1806" spans="1:7" x14ac:dyDescent="0.25">
      <c r="A1806" s="4" t="s">
        <v>2270</v>
      </c>
      <c r="B1806" s="5">
        <v>2050997129</v>
      </c>
      <c r="C1806" s="4" t="s">
        <v>7897</v>
      </c>
      <c r="D1806" s="4" t="s">
        <v>12</v>
      </c>
      <c r="E1806" s="6" t="s">
        <v>4</v>
      </c>
      <c r="F1806" s="5">
        <f>decoded[[#This Row],[FRT_DEC]]-B1805</f>
        <v>110</v>
      </c>
      <c r="G18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INFO]]))),G1805)</f>
        <v>293</v>
      </c>
    </row>
    <row r="1807" spans="1:7" x14ac:dyDescent="0.25">
      <c r="A1807" s="4" t="s">
        <v>2271</v>
      </c>
      <c r="B1807" s="5">
        <v>2050997138</v>
      </c>
      <c r="C1807" s="4" t="s">
        <v>7898</v>
      </c>
      <c r="D1807" s="4" t="s">
        <v>8</v>
      </c>
      <c r="E1807" s="6" t="s">
        <v>5960</v>
      </c>
      <c r="F1807" s="5">
        <f>decoded[[#This Row],[FRT_DEC]]-B1806</f>
        <v>9</v>
      </c>
      <c r="G18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INFO]]))),G1806)</f>
        <v>293</v>
      </c>
    </row>
    <row r="1808" spans="1:7" x14ac:dyDescent="0.25">
      <c r="A1808" s="4" t="s">
        <v>1906</v>
      </c>
      <c r="B1808" s="5">
        <v>2051028569</v>
      </c>
      <c r="C1808" s="4" t="s">
        <v>7899</v>
      </c>
      <c r="D1808" s="4" t="s">
        <v>1144</v>
      </c>
      <c r="E1808" s="6" t="s">
        <v>5831</v>
      </c>
      <c r="F1808" s="5">
        <f>decoded[[#This Row],[FRT_DEC]]-B1807</f>
        <v>31431</v>
      </c>
      <c r="G18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INFO]]))),G1807)</f>
        <v>293</v>
      </c>
    </row>
    <row r="1809" spans="1:7" x14ac:dyDescent="0.25">
      <c r="A1809" s="4" t="s">
        <v>1907</v>
      </c>
      <c r="B1809" s="5">
        <v>2051028574</v>
      </c>
      <c r="C1809" s="4" t="s">
        <v>7900</v>
      </c>
      <c r="D1809" s="4" t="s">
        <v>98</v>
      </c>
      <c r="E1809" s="6" t="s">
        <v>5833</v>
      </c>
      <c r="F1809" s="5">
        <f>decoded[[#This Row],[FRT_DEC]]-B1808</f>
        <v>5</v>
      </c>
      <c r="G18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INFO]]))),G1808)</f>
        <v>293</v>
      </c>
    </row>
    <row r="1810" spans="1:7" x14ac:dyDescent="0.25">
      <c r="A1810" s="4" t="s">
        <v>2272</v>
      </c>
      <c r="B1810" s="5">
        <v>2051028721</v>
      </c>
      <c r="C1810" s="4" t="s">
        <v>7901</v>
      </c>
      <c r="D1810" s="4" t="s">
        <v>110</v>
      </c>
      <c r="E1810" s="6" t="s">
        <v>234</v>
      </c>
      <c r="F1810" s="5">
        <f>decoded[[#This Row],[FRT_DEC]]-B1809</f>
        <v>147</v>
      </c>
      <c r="G18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INFO]]))),G1809)</f>
        <v>293</v>
      </c>
    </row>
    <row r="1811" spans="1:7" x14ac:dyDescent="0.25">
      <c r="A1811" s="4" t="s">
        <v>2273</v>
      </c>
      <c r="B1811" s="5">
        <v>2051028736</v>
      </c>
      <c r="C1811" s="4" t="s">
        <v>7902</v>
      </c>
      <c r="D1811" s="4" t="s">
        <v>1144</v>
      </c>
      <c r="E1811" s="6" t="s">
        <v>5836</v>
      </c>
      <c r="F1811" s="5">
        <f>decoded[[#This Row],[FRT_DEC]]-B1810</f>
        <v>15</v>
      </c>
      <c r="G18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INFO]]))),G1810)</f>
        <v>293</v>
      </c>
    </row>
    <row r="1812" spans="1:7" x14ac:dyDescent="0.25">
      <c r="A1812" s="4" t="s">
        <v>2274</v>
      </c>
      <c r="B1812" s="5">
        <v>2051028742</v>
      </c>
      <c r="C1812" s="4" t="s">
        <v>7903</v>
      </c>
      <c r="D1812" s="4" t="s">
        <v>98</v>
      </c>
      <c r="E1812" s="6" t="s">
        <v>5838</v>
      </c>
      <c r="F1812" s="5">
        <f>decoded[[#This Row],[FRT_DEC]]-B1811</f>
        <v>6</v>
      </c>
      <c r="G18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INFO]]))),G1811)</f>
        <v>293</v>
      </c>
    </row>
    <row r="1813" spans="1:7" x14ac:dyDescent="0.25">
      <c r="A1813" s="4" t="s">
        <v>2275</v>
      </c>
      <c r="B1813" s="5">
        <v>2051028813</v>
      </c>
      <c r="C1813" s="4" t="s">
        <v>7904</v>
      </c>
      <c r="D1813" s="4" t="s">
        <v>111</v>
      </c>
      <c r="E1813" s="6" t="s">
        <v>237</v>
      </c>
      <c r="F1813" s="5">
        <f>decoded[[#This Row],[FRT_DEC]]-B1812</f>
        <v>71</v>
      </c>
      <c r="G18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INFO]]))),G1812)</f>
        <v>293</v>
      </c>
    </row>
    <row r="1814" spans="1:7" x14ac:dyDescent="0.25">
      <c r="A1814" s="4" t="s">
        <v>2276</v>
      </c>
      <c r="B1814" s="5">
        <v>2051028829</v>
      </c>
      <c r="C1814" s="4" t="s">
        <v>7905</v>
      </c>
      <c r="D1814" s="4" t="s">
        <v>1144</v>
      </c>
      <c r="E1814" s="6" t="s">
        <v>5841</v>
      </c>
      <c r="F1814" s="5">
        <f>decoded[[#This Row],[FRT_DEC]]-B1813</f>
        <v>16</v>
      </c>
      <c r="G18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INFO]]))),G1813)</f>
        <v>293</v>
      </c>
    </row>
    <row r="1815" spans="1:7" x14ac:dyDescent="0.25">
      <c r="A1815" s="4" t="s">
        <v>2277</v>
      </c>
      <c r="B1815" s="5">
        <v>2051028835</v>
      </c>
      <c r="C1815" s="4" t="s">
        <v>7906</v>
      </c>
      <c r="D1815" s="4" t="s">
        <v>98</v>
      </c>
      <c r="E1815" s="6" t="s">
        <v>5843</v>
      </c>
      <c r="F1815" s="5">
        <f>decoded[[#This Row],[FRT_DEC]]-B1814</f>
        <v>6</v>
      </c>
      <c r="G18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INFO]]))),G1814)</f>
        <v>293</v>
      </c>
    </row>
    <row r="1816" spans="1:7" x14ac:dyDescent="0.25">
      <c r="A1816" s="4" t="s">
        <v>1908</v>
      </c>
      <c r="B1816" s="5">
        <v>2051030124</v>
      </c>
      <c r="C1816" s="4" t="s">
        <v>7907</v>
      </c>
      <c r="D1816" s="4" t="s">
        <v>113</v>
      </c>
      <c r="E1816" s="6" t="s">
        <v>240</v>
      </c>
      <c r="F1816" s="5">
        <f>decoded[[#This Row],[FRT_DEC]]-B1815</f>
        <v>1289</v>
      </c>
      <c r="G18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INFO]]))),G1815)</f>
        <v>293</v>
      </c>
    </row>
    <row r="1817" spans="1:7" x14ac:dyDescent="0.25">
      <c r="A1817" s="4" t="s">
        <v>1909</v>
      </c>
      <c r="B1817" s="5">
        <v>2051030138</v>
      </c>
      <c r="C1817" s="4" t="s">
        <v>7908</v>
      </c>
      <c r="D1817" s="4" t="s">
        <v>242</v>
      </c>
      <c r="E1817" s="6" t="s">
        <v>243</v>
      </c>
      <c r="F1817" s="5">
        <f>decoded[[#This Row],[FRT_DEC]]-B1816</f>
        <v>14</v>
      </c>
      <c r="G18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INFO]]))),G1816)</f>
        <v>293</v>
      </c>
    </row>
    <row r="1818" spans="1:7" x14ac:dyDescent="0.25">
      <c r="A1818" s="4" t="s">
        <v>1910</v>
      </c>
      <c r="B1818" s="5">
        <v>2051030141</v>
      </c>
      <c r="C1818" s="4" t="s">
        <v>7909</v>
      </c>
      <c r="D1818" s="4" t="s">
        <v>245</v>
      </c>
      <c r="E1818" s="6" t="s">
        <v>5712</v>
      </c>
      <c r="F1818" s="5">
        <f>decoded[[#This Row],[FRT_DEC]]-B1817</f>
        <v>3</v>
      </c>
      <c r="G18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INFO]]))),G1817)</f>
        <v>293</v>
      </c>
    </row>
    <row r="1819" spans="1:7" x14ac:dyDescent="0.25">
      <c r="A1819" s="4" t="s">
        <v>2278</v>
      </c>
      <c r="B1819" s="5">
        <v>2051030145</v>
      </c>
      <c r="C1819" s="4" t="s">
        <v>7910</v>
      </c>
      <c r="D1819" s="4" t="s">
        <v>75</v>
      </c>
      <c r="E1819" s="6" t="s">
        <v>247</v>
      </c>
      <c r="F1819" s="5">
        <f>decoded[[#This Row],[FRT_DEC]]-B1818</f>
        <v>4</v>
      </c>
      <c r="G18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INFO]]))),G1818)</f>
        <v>293</v>
      </c>
    </row>
    <row r="1820" spans="1:7" x14ac:dyDescent="0.25">
      <c r="A1820" s="4" t="s">
        <v>2279</v>
      </c>
      <c r="B1820" s="5">
        <v>2051030148</v>
      </c>
      <c r="C1820" s="4" t="s">
        <v>7911</v>
      </c>
      <c r="D1820" s="4" t="s">
        <v>75</v>
      </c>
      <c r="E1820" s="6" t="s">
        <v>77</v>
      </c>
      <c r="F1820" s="5">
        <f>decoded[[#This Row],[FRT_DEC]]-B1819</f>
        <v>3</v>
      </c>
      <c r="G18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INFO]]))),G1819)</f>
        <v>293</v>
      </c>
    </row>
    <row r="1821" spans="1:7" x14ac:dyDescent="0.25">
      <c r="A1821" s="4" t="s">
        <v>1911</v>
      </c>
      <c r="B1821" s="5">
        <v>2051030164</v>
      </c>
      <c r="C1821" s="4" t="s">
        <v>7912</v>
      </c>
      <c r="D1821" s="4" t="s">
        <v>51</v>
      </c>
      <c r="E1821" s="6" t="s">
        <v>2640</v>
      </c>
      <c r="F1821" s="5">
        <f>decoded[[#This Row],[FRT_DEC]]-B1820</f>
        <v>16</v>
      </c>
      <c r="G18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INFO]]))),G1820)</f>
        <v>293</v>
      </c>
    </row>
    <row r="1822" spans="1:7" x14ac:dyDescent="0.25">
      <c r="A1822" s="4" t="s">
        <v>1912</v>
      </c>
      <c r="B1822" s="5">
        <v>2051030174</v>
      </c>
      <c r="C1822" s="4" t="s">
        <v>7913</v>
      </c>
      <c r="D1822" s="4" t="s">
        <v>51</v>
      </c>
      <c r="E1822" s="6" t="s">
        <v>7914</v>
      </c>
      <c r="F1822" s="5">
        <f>decoded[[#This Row],[FRT_DEC]]-B1821</f>
        <v>10</v>
      </c>
      <c r="G18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INFO]]))),G1821)</f>
        <v>293</v>
      </c>
    </row>
    <row r="1823" spans="1:7" x14ac:dyDescent="0.25">
      <c r="A1823" s="4" t="s">
        <v>2280</v>
      </c>
      <c r="B1823" s="5">
        <v>2051030177</v>
      </c>
      <c r="C1823" s="4" t="s">
        <v>7915</v>
      </c>
      <c r="D1823" s="4" t="s">
        <v>251</v>
      </c>
      <c r="E1823" s="6" t="s">
        <v>252</v>
      </c>
      <c r="F1823" s="5">
        <f>decoded[[#This Row],[FRT_DEC]]-B1822</f>
        <v>3</v>
      </c>
      <c r="G18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INFO]]))),G1822)</f>
        <v>293</v>
      </c>
    </row>
    <row r="1824" spans="1:7" x14ac:dyDescent="0.25">
      <c r="A1824" s="4" t="s">
        <v>1913</v>
      </c>
      <c r="B1824" s="5">
        <v>2051030182</v>
      </c>
      <c r="C1824" s="4" t="s">
        <v>7916</v>
      </c>
      <c r="D1824" s="4" t="s">
        <v>11</v>
      </c>
      <c r="E1824" s="6" t="s">
        <v>6465</v>
      </c>
      <c r="F1824" s="5">
        <f>decoded[[#This Row],[FRT_DEC]]-B1823</f>
        <v>5</v>
      </c>
      <c r="G18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INFO]]))),G1823)</f>
        <v>293</v>
      </c>
    </row>
    <row r="1825" spans="1:7" x14ac:dyDescent="0.25">
      <c r="A1825" s="4" t="s">
        <v>1914</v>
      </c>
      <c r="B1825" s="5">
        <v>2051030214</v>
      </c>
      <c r="C1825" s="4" t="s">
        <v>7917</v>
      </c>
      <c r="D1825" s="4" t="s">
        <v>9</v>
      </c>
      <c r="E1825" s="6" t="s">
        <v>4664</v>
      </c>
      <c r="F1825" s="5">
        <f>decoded[[#This Row],[FRT_DEC]]-B1824</f>
        <v>32</v>
      </c>
      <c r="G18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INFO]]))),G1824)</f>
        <v>293</v>
      </c>
    </row>
    <row r="1826" spans="1:7" x14ac:dyDescent="0.25">
      <c r="A1826" s="4" t="s">
        <v>1915</v>
      </c>
      <c r="B1826" s="5">
        <v>2051030220</v>
      </c>
      <c r="C1826" s="4" t="s">
        <v>7918</v>
      </c>
      <c r="D1826" s="4" t="s">
        <v>11</v>
      </c>
      <c r="E1826" s="6" t="s">
        <v>4677</v>
      </c>
      <c r="F1826" s="5">
        <f>decoded[[#This Row],[FRT_DEC]]-B1825</f>
        <v>6</v>
      </c>
      <c r="G18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INFO]]))),G1825)</f>
        <v>293</v>
      </c>
    </row>
    <row r="1827" spans="1:7" x14ac:dyDescent="0.25">
      <c r="A1827" s="4" t="s">
        <v>1916</v>
      </c>
      <c r="B1827" s="5">
        <v>2051030230</v>
      </c>
      <c r="C1827" s="4" t="s">
        <v>7919</v>
      </c>
      <c r="D1827" s="4" t="s">
        <v>52</v>
      </c>
      <c r="E1827" s="6" t="s">
        <v>53</v>
      </c>
      <c r="F1827" s="5">
        <f>decoded[[#This Row],[FRT_DEC]]-B1826</f>
        <v>10</v>
      </c>
      <c r="G18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INFO]]))),G1826)</f>
        <v>293</v>
      </c>
    </row>
    <row r="1828" spans="1:7" x14ac:dyDescent="0.25">
      <c r="A1828" s="4" t="s">
        <v>1917</v>
      </c>
      <c r="B1828" s="5">
        <v>2051030237</v>
      </c>
      <c r="C1828" s="4" t="s">
        <v>7920</v>
      </c>
      <c r="D1828" s="4" t="s">
        <v>54</v>
      </c>
      <c r="E1828" s="6" t="s">
        <v>7921</v>
      </c>
      <c r="F1828" s="5">
        <f>decoded[[#This Row],[FRT_DEC]]-B1827</f>
        <v>7</v>
      </c>
      <c r="G18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INFO]]))),G1827)</f>
        <v>293</v>
      </c>
    </row>
    <row r="1829" spans="1:7" x14ac:dyDescent="0.25">
      <c r="A1829" s="4" t="s">
        <v>1918</v>
      </c>
      <c r="B1829" s="5">
        <v>2051030244</v>
      </c>
      <c r="C1829" s="4" t="s">
        <v>7922</v>
      </c>
      <c r="D1829" s="4" t="s">
        <v>1144</v>
      </c>
      <c r="E1829" s="6" t="s">
        <v>5846</v>
      </c>
      <c r="F1829" s="5">
        <f>decoded[[#This Row],[FRT_DEC]]-B1828</f>
        <v>7</v>
      </c>
      <c r="G18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INFO]]))),G1828)</f>
        <v>293</v>
      </c>
    </row>
    <row r="1830" spans="1:7" x14ac:dyDescent="0.25">
      <c r="A1830" s="4" t="s">
        <v>1919</v>
      </c>
      <c r="B1830" s="5">
        <v>2051030250</v>
      </c>
      <c r="C1830" s="4" t="s">
        <v>7923</v>
      </c>
      <c r="D1830" s="4" t="s">
        <v>98</v>
      </c>
      <c r="E1830" s="6" t="s">
        <v>5940</v>
      </c>
      <c r="F1830" s="5">
        <f>decoded[[#This Row],[FRT_DEC]]-B1829</f>
        <v>6</v>
      </c>
      <c r="G18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INFO]]))),G1829)</f>
        <v>293</v>
      </c>
    </row>
    <row r="1831" spans="1:7" ht="30" x14ac:dyDescent="0.25">
      <c r="A1831" s="4" t="s">
        <v>1920</v>
      </c>
      <c r="B1831" s="5">
        <v>2051030267</v>
      </c>
      <c r="C1831" s="4" t="s">
        <v>7924</v>
      </c>
      <c r="D1831" s="4" t="s">
        <v>10</v>
      </c>
      <c r="E1831" s="6" t="s">
        <v>7925</v>
      </c>
      <c r="F1831" s="5">
        <f>decoded[[#This Row],[FRT_DEC]]-B1830</f>
        <v>17</v>
      </c>
      <c r="G18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INFO]]))),G1830)</f>
        <v>293</v>
      </c>
    </row>
    <row r="1832" spans="1:7" ht="30" x14ac:dyDescent="0.25">
      <c r="A1832" s="4" t="s">
        <v>1921</v>
      </c>
      <c r="B1832" s="5">
        <v>2051030293</v>
      </c>
      <c r="C1832" s="4" t="s">
        <v>7926</v>
      </c>
      <c r="D1832" s="4" t="s">
        <v>10</v>
      </c>
      <c r="E1832" s="6" t="s">
        <v>7925</v>
      </c>
      <c r="F1832" s="5">
        <f>decoded[[#This Row],[FRT_DEC]]-B1831</f>
        <v>26</v>
      </c>
      <c r="G18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INFO]]))),G1831)</f>
        <v>293</v>
      </c>
    </row>
    <row r="1833" spans="1:7" x14ac:dyDescent="0.25">
      <c r="A1833" s="4" t="s">
        <v>1922</v>
      </c>
      <c r="B1833" s="5">
        <v>2051030296</v>
      </c>
      <c r="C1833" s="4" t="s">
        <v>7927</v>
      </c>
      <c r="D1833" s="4" t="s">
        <v>10</v>
      </c>
      <c r="E1833" s="6" t="s">
        <v>7928</v>
      </c>
      <c r="F1833" s="5">
        <f>decoded[[#This Row],[FRT_DEC]]-B1832</f>
        <v>3</v>
      </c>
      <c r="G18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INFO]]))),G1832)</f>
        <v>293</v>
      </c>
    </row>
    <row r="1834" spans="1:7" x14ac:dyDescent="0.25">
      <c r="A1834" s="4" t="s">
        <v>1923</v>
      </c>
      <c r="B1834" s="5">
        <v>2051030302</v>
      </c>
      <c r="C1834" s="4" t="s">
        <v>7929</v>
      </c>
      <c r="D1834" s="4" t="s">
        <v>1144</v>
      </c>
      <c r="E1834" s="6" t="s">
        <v>5865</v>
      </c>
      <c r="F1834" s="5">
        <f>decoded[[#This Row],[FRT_DEC]]-B1833</f>
        <v>6</v>
      </c>
      <c r="G18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INFO]]))),G1833)</f>
        <v>293</v>
      </c>
    </row>
    <row r="1835" spans="1:7" x14ac:dyDescent="0.25">
      <c r="A1835" s="4" t="s">
        <v>1924</v>
      </c>
      <c r="B1835" s="5">
        <v>2051030308</v>
      </c>
      <c r="C1835" s="4" t="s">
        <v>7930</v>
      </c>
      <c r="D1835" s="4" t="s">
        <v>1144</v>
      </c>
      <c r="E1835" s="6" t="s">
        <v>5865</v>
      </c>
      <c r="F1835" s="5">
        <f>decoded[[#This Row],[FRT_DEC]]-B1834</f>
        <v>6</v>
      </c>
      <c r="G18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INFO]]))),G1834)</f>
        <v>293</v>
      </c>
    </row>
    <row r="1836" spans="1:7" x14ac:dyDescent="0.25">
      <c r="A1836" s="4" t="s">
        <v>1925</v>
      </c>
      <c r="B1836" s="5">
        <v>2051030314</v>
      </c>
      <c r="C1836" s="4" t="s">
        <v>7931</v>
      </c>
      <c r="D1836" s="4" t="s">
        <v>98</v>
      </c>
      <c r="E1836" s="6" t="s">
        <v>5949</v>
      </c>
      <c r="F1836" s="5">
        <f>decoded[[#This Row],[FRT_DEC]]-B1835</f>
        <v>6</v>
      </c>
      <c r="G18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INFO]]))),G1835)</f>
        <v>293</v>
      </c>
    </row>
    <row r="1837" spans="1:7" x14ac:dyDescent="0.25">
      <c r="A1837" s="4" t="s">
        <v>1926</v>
      </c>
      <c r="B1837" s="5">
        <v>2051030318</v>
      </c>
      <c r="C1837" s="4" t="s">
        <v>7932</v>
      </c>
      <c r="D1837" s="4" t="s">
        <v>16</v>
      </c>
      <c r="E1837" s="6" t="s">
        <v>7933</v>
      </c>
      <c r="F1837" s="5">
        <f>decoded[[#This Row],[FRT_DEC]]-B1836</f>
        <v>4</v>
      </c>
      <c r="G18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INFO]]))),G1836)</f>
        <v>294</v>
      </c>
    </row>
    <row r="1838" spans="1:7" x14ac:dyDescent="0.25">
      <c r="A1838" s="4" t="s">
        <v>1927</v>
      </c>
      <c r="B1838" s="5">
        <v>2051030323</v>
      </c>
      <c r="C1838" s="4" t="s">
        <v>7934</v>
      </c>
      <c r="D1838" s="4" t="s">
        <v>98</v>
      </c>
      <c r="E1838" s="6" t="s">
        <v>5953</v>
      </c>
      <c r="F1838" s="5">
        <f>decoded[[#This Row],[FRT_DEC]]-B1837</f>
        <v>5</v>
      </c>
      <c r="G18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INFO]]))),G1837)</f>
        <v>294</v>
      </c>
    </row>
    <row r="1839" spans="1:7" x14ac:dyDescent="0.25">
      <c r="A1839" s="4" t="s">
        <v>1928</v>
      </c>
      <c r="B1839" s="5">
        <v>2051030332</v>
      </c>
      <c r="C1839" s="4" t="s">
        <v>7935</v>
      </c>
      <c r="D1839" s="4" t="s">
        <v>11</v>
      </c>
      <c r="E1839" s="6" t="s">
        <v>4678</v>
      </c>
      <c r="F1839" s="5">
        <f>decoded[[#This Row],[FRT_DEC]]-B1838</f>
        <v>9</v>
      </c>
      <c r="G18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INFO]]))),G1838)</f>
        <v>294</v>
      </c>
    </row>
    <row r="1840" spans="1:7" x14ac:dyDescent="0.25">
      <c r="A1840" s="4" t="s">
        <v>1929</v>
      </c>
      <c r="B1840" s="5">
        <v>2051030342</v>
      </c>
      <c r="C1840" s="4" t="s">
        <v>7936</v>
      </c>
      <c r="D1840" s="4" t="s">
        <v>52</v>
      </c>
      <c r="E1840" s="6" t="s">
        <v>4648</v>
      </c>
      <c r="F1840" s="5">
        <f>decoded[[#This Row],[FRT_DEC]]-B1839</f>
        <v>10</v>
      </c>
      <c r="G18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INFO]]))),G1839)</f>
        <v>294</v>
      </c>
    </row>
    <row r="1841" spans="1:7" x14ac:dyDescent="0.25">
      <c r="A1841" s="4" t="s">
        <v>1930</v>
      </c>
      <c r="B1841" s="5">
        <v>2051030345</v>
      </c>
      <c r="C1841" s="4" t="s">
        <v>7937</v>
      </c>
      <c r="D1841" s="4" t="s">
        <v>4649</v>
      </c>
      <c r="E1841" s="6" t="s">
        <v>7938</v>
      </c>
      <c r="F1841" s="5">
        <f>decoded[[#This Row],[FRT_DEC]]-B1840</f>
        <v>3</v>
      </c>
      <c r="G18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INFO]]))),G1840)</f>
        <v>294</v>
      </c>
    </row>
    <row r="1842" spans="1:7" x14ac:dyDescent="0.25">
      <c r="A1842" s="4" t="s">
        <v>1931</v>
      </c>
      <c r="B1842" s="5">
        <v>2051030395</v>
      </c>
      <c r="C1842" s="4" t="s">
        <v>7939</v>
      </c>
      <c r="D1842" s="4" t="s">
        <v>12</v>
      </c>
      <c r="E1842" s="6" t="s">
        <v>4</v>
      </c>
      <c r="F1842" s="5">
        <f>decoded[[#This Row],[FRT_DEC]]-B1841</f>
        <v>50</v>
      </c>
      <c r="G18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INFO]]))),G1841)</f>
        <v>294</v>
      </c>
    </row>
    <row r="1843" spans="1:7" x14ac:dyDescent="0.25">
      <c r="A1843" s="4" t="s">
        <v>1932</v>
      </c>
      <c r="B1843" s="5">
        <v>2051030400</v>
      </c>
      <c r="C1843" s="4" t="s">
        <v>7940</v>
      </c>
      <c r="D1843" s="4" t="s">
        <v>8</v>
      </c>
      <c r="E1843" s="6" t="s">
        <v>5960</v>
      </c>
      <c r="F1843" s="5">
        <f>decoded[[#This Row],[FRT_DEC]]-B1842</f>
        <v>5</v>
      </c>
      <c r="G18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INFO]]))),G1842)</f>
        <v>294</v>
      </c>
    </row>
    <row r="1844" spans="1:7" x14ac:dyDescent="0.25">
      <c r="A1844" s="4" t="s">
        <v>1933</v>
      </c>
      <c r="B1844" s="5">
        <v>2051030641</v>
      </c>
      <c r="C1844" s="4" t="s">
        <v>7941</v>
      </c>
      <c r="D1844" s="4" t="s">
        <v>12</v>
      </c>
      <c r="E1844" s="6" t="s">
        <v>4</v>
      </c>
      <c r="F1844" s="5">
        <f>decoded[[#This Row],[FRT_DEC]]-B1843</f>
        <v>241</v>
      </c>
      <c r="G18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INFO]]))),G1843)</f>
        <v>294</v>
      </c>
    </row>
    <row r="1845" spans="1:7" x14ac:dyDescent="0.25">
      <c r="A1845" s="4" t="s">
        <v>1934</v>
      </c>
      <c r="B1845" s="5">
        <v>2051030646</v>
      </c>
      <c r="C1845" s="4" t="s">
        <v>7942</v>
      </c>
      <c r="D1845" s="4" t="s">
        <v>8</v>
      </c>
      <c r="E1845" s="6" t="s">
        <v>5963</v>
      </c>
      <c r="F1845" s="5">
        <f>decoded[[#This Row],[FRT_DEC]]-B1844</f>
        <v>5</v>
      </c>
      <c r="G18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INFO]]))),G1844)</f>
        <v>294</v>
      </c>
    </row>
    <row r="1846" spans="1:7" x14ac:dyDescent="0.25">
      <c r="A1846" s="4" t="s">
        <v>1935</v>
      </c>
      <c r="B1846" s="5">
        <v>2051030792</v>
      </c>
      <c r="C1846" s="4" t="s">
        <v>7943</v>
      </c>
      <c r="D1846" s="4" t="s">
        <v>13</v>
      </c>
      <c r="E1846" s="6" t="s">
        <v>5</v>
      </c>
      <c r="F1846" s="5">
        <f>decoded[[#This Row],[FRT_DEC]]-B1845</f>
        <v>146</v>
      </c>
      <c r="G18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INFO]]))),G1845)</f>
        <v>294</v>
      </c>
    </row>
    <row r="1847" spans="1:7" x14ac:dyDescent="0.25">
      <c r="A1847" s="4" t="s">
        <v>1936</v>
      </c>
      <c r="B1847" s="5">
        <v>2051030798</v>
      </c>
      <c r="C1847" s="4" t="s">
        <v>7944</v>
      </c>
      <c r="D1847" s="4" t="s">
        <v>11</v>
      </c>
      <c r="E1847" s="6" t="s">
        <v>4660</v>
      </c>
      <c r="F1847" s="5">
        <f>decoded[[#This Row],[FRT_DEC]]-B1846</f>
        <v>6</v>
      </c>
      <c r="G18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INFO]]))),G1846)</f>
        <v>294</v>
      </c>
    </row>
    <row r="1848" spans="1:7" x14ac:dyDescent="0.25">
      <c r="A1848" s="4" t="s">
        <v>1937</v>
      </c>
      <c r="B1848" s="5">
        <v>2051030824</v>
      </c>
      <c r="C1848" s="4" t="s">
        <v>7945</v>
      </c>
      <c r="D1848" s="4" t="s">
        <v>55</v>
      </c>
      <c r="E1848" s="6" t="s">
        <v>56</v>
      </c>
      <c r="F1848" s="5">
        <f>decoded[[#This Row],[FRT_DEC]]-B1847</f>
        <v>26</v>
      </c>
      <c r="G18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INFO]]))),G1847)</f>
        <v>294</v>
      </c>
    </row>
    <row r="1849" spans="1:7" x14ac:dyDescent="0.25">
      <c r="A1849" s="4" t="s">
        <v>1938</v>
      </c>
      <c r="B1849" s="5">
        <v>2051030854</v>
      </c>
      <c r="C1849" s="4" t="s">
        <v>7946</v>
      </c>
      <c r="D1849" s="4" t="s">
        <v>275</v>
      </c>
      <c r="E1849" s="6" t="s">
        <v>7947</v>
      </c>
      <c r="F1849" s="5">
        <f>decoded[[#This Row],[FRT_DEC]]-B1848</f>
        <v>30</v>
      </c>
      <c r="G18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INFO]]))),G1848)</f>
        <v>294</v>
      </c>
    </row>
    <row r="1850" spans="1:7" x14ac:dyDescent="0.25">
      <c r="A1850" s="4" t="s">
        <v>1939</v>
      </c>
      <c r="B1850" s="5">
        <v>2051030858</v>
      </c>
      <c r="C1850" s="4" t="s">
        <v>7948</v>
      </c>
      <c r="D1850" s="4" t="s">
        <v>277</v>
      </c>
      <c r="E1850" s="6" t="s">
        <v>7949</v>
      </c>
      <c r="F1850" s="5">
        <f>decoded[[#This Row],[FRT_DEC]]-B1849</f>
        <v>4</v>
      </c>
      <c r="G18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INFO]]))),G1849)</f>
        <v>294</v>
      </c>
    </row>
    <row r="1851" spans="1:7" x14ac:dyDescent="0.25">
      <c r="A1851" s="4" t="s">
        <v>1940</v>
      </c>
      <c r="B1851" s="5">
        <v>2051030862</v>
      </c>
      <c r="C1851" s="4" t="s">
        <v>7950</v>
      </c>
      <c r="D1851" s="4" t="s">
        <v>271</v>
      </c>
      <c r="E1851" s="6" t="s">
        <v>1093</v>
      </c>
      <c r="F1851" s="5">
        <f>decoded[[#This Row],[FRT_DEC]]-B1850</f>
        <v>4</v>
      </c>
      <c r="G18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INFO]]))),G1850)</f>
        <v>294</v>
      </c>
    </row>
    <row r="1852" spans="1:7" x14ac:dyDescent="0.25">
      <c r="A1852" s="4" t="s">
        <v>1941</v>
      </c>
      <c r="B1852" s="5">
        <v>2051030878</v>
      </c>
      <c r="C1852" s="4" t="s">
        <v>7951</v>
      </c>
      <c r="D1852" s="4" t="s">
        <v>273</v>
      </c>
      <c r="E1852" s="6" t="s">
        <v>5699</v>
      </c>
      <c r="F1852" s="5">
        <f>decoded[[#This Row],[FRT_DEC]]-B1851</f>
        <v>16</v>
      </c>
      <c r="G18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INFO]]))),G1851)</f>
        <v>294</v>
      </c>
    </row>
    <row r="1853" spans="1:7" x14ac:dyDescent="0.25">
      <c r="A1853" s="4" t="s">
        <v>1942</v>
      </c>
      <c r="B1853" s="5">
        <v>2051030890</v>
      </c>
      <c r="C1853" s="4" t="s">
        <v>7952</v>
      </c>
      <c r="D1853" s="4" t="s">
        <v>12</v>
      </c>
      <c r="E1853" s="6" t="s">
        <v>4</v>
      </c>
      <c r="F1853" s="5">
        <f>decoded[[#This Row],[FRT_DEC]]-B1852</f>
        <v>12</v>
      </c>
      <c r="G18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INFO]]))),G1852)</f>
        <v>294</v>
      </c>
    </row>
    <row r="1854" spans="1:7" x14ac:dyDescent="0.25">
      <c r="A1854" s="4" t="s">
        <v>1943</v>
      </c>
      <c r="B1854" s="5">
        <v>2051030894</v>
      </c>
      <c r="C1854" s="4" t="s">
        <v>7953</v>
      </c>
      <c r="D1854" s="4" t="s">
        <v>14</v>
      </c>
      <c r="E1854" s="6" t="s">
        <v>6</v>
      </c>
      <c r="F1854" s="5">
        <f>decoded[[#This Row],[FRT_DEC]]-B1853</f>
        <v>4</v>
      </c>
      <c r="G18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INFO]]))),G1853)</f>
        <v>294</v>
      </c>
    </row>
    <row r="1855" spans="1:7" x14ac:dyDescent="0.25">
      <c r="A1855" s="4" t="s">
        <v>1944</v>
      </c>
      <c r="B1855" s="5">
        <v>2051030905</v>
      </c>
      <c r="C1855" s="4" t="s">
        <v>7954</v>
      </c>
      <c r="D1855" s="4" t="s">
        <v>14</v>
      </c>
      <c r="E1855" s="6" t="s">
        <v>72</v>
      </c>
      <c r="F1855" s="5">
        <f>decoded[[#This Row],[FRT_DEC]]-B1854</f>
        <v>11</v>
      </c>
      <c r="G18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INFO]]))),G1854)</f>
        <v>294</v>
      </c>
    </row>
    <row r="1856" spans="1:7" x14ac:dyDescent="0.25">
      <c r="A1856" s="4" t="s">
        <v>1945</v>
      </c>
      <c r="B1856" s="5">
        <v>2051030916</v>
      </c>
      <c r="C1856" s="4" t="s">
        <v>7955</v>
      </c>
      <c r="D1856" s="4" t="s">
        <v>11</v>
      </c>
      <c r="E1856" s="6" t="s">
        <v>4667</v>
      </c>
      <c r="F1856" s="5">
        <f>decoded[[#This Row],[FRT_DEC]]-B1855</f>
        <v>11</v>
      </c>
      <c r="G18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INFO]]))),G1855)</f>
        <v>294</v>
      </c>
    </row>
    <row r="1857" spans="1:7" x14ac:dyDescent="0.25">
      <c r="A1857" s="4" t="s">
        <v>1946</v>
      </c>
      <c r="B1857" s="5">
        <v>2051030937</v>
      </c>
      <c r="C1857" s="4" t="s">
        <v>7956</v>
      </c>
      <c r="D1857" s="4" t="s">
        <v>52</v>
      </c>
      <c r="E1857" s="6" t="s">
        <v>57</v>
      </c>
      <c r="F1857" s="5">
        <f>decoded[[#This Row],[FRT_DEC]]-B1856</f>
        <v>21</v>
      </c>
      <c r="G18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INFO]]))),G1856)</f>
        <v>294</v>
      </c>
    </row>
    <row r="1858" spans="1:7" x14ac:dyDescent="0.25">
      <c r="A1858" s="4" t="s">
        <v>2281</v>
      </c>
      <c r="B1858" s="5">
        <v>2051030946</v>
      </c>
      <c r="C1858" s="4" t="s">
        <v>7957</v>
      </c>
      <c r="D1858" s="4" t="s">
        <v>1144</v>
      </c>
      <c r="E1858" s="6" t="s">
        <v>5979</v>
      </c>
      <c r="F1858" s="5">
        <f>decoded[[#This Row],[FRT_DEC]]-B1857</f>
        <v>9</v>
      </c>
      <c r="G18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INFO]]))),G1857)</f>
        <v>294</v>
      </c>
    </row>
    <row r="1859" spans="1:7" x14ac:dyDescent="0.25">
      <c r="A1859" s="4" t="s">
        <v>1947</v>
      </c>
      <c r="B1859" s="5">
        <v>2051030952</v>
      </c>
      <c r="C1859" s="4" t="s">
        <v>7958</v>
      </c>
      <c r="D1859" s="4" t="s">
        <v>98</v>
      </c>
      <c r="E1859" s="6" t="s">
        <v>5981</v>
      </c>
      <c r="F1859" s="5">
        <f>decoded[[#This Row],[FRT_DEC]]-B1858</f>
        <v>6</v>
      </c>
      <c r="G18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INFO]]))),G1858)</f>
        <v>294</v>
      </c>
    </row>
    <row r="1860" spans="1:7" x14ac:dyDescent="0.25">
      <c r="A1860" s="4" t="s">
        <v>1948</v>
      </c>
      <c r="B1860" s="5">
        <v>2051030974</v>
      </c>
      <c r="C1860" s="4" t="s">
        <v>7959</v>
      </c>
      <c r="D1860" s="4" t="s">
        <v>275</v>
      </c>
      <c r="E1860" s="6" t="s">
        <v>7960</v>
      </c>
      <c r="F1860" s="5">
        <f>decoded[[#This Row],[FRT_DEC]]-B1859</f>
        <v>22</v>
      </c>
      <c r="G18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INFO]]))),G1859)</f>
        <v>294</v>
      </c>
    </row>
    <row r="1861" spans="1:7" x14ac:dyDescent="0.25">
      <c r="A1861" s="4" t="s">
        <v>1949</v>
      </c>
      <c r="B1861" s="5">
        <v>2051031760</v>
      </c>
      <c r="C1861" s="4" t="s">
        <v>7961</v>
      </c>
      <c r="D1861" s="4" t="s">
        <v>280</v>
      </c>
      <c r="E1861" s="6" t="s">
        <v>281</v>
      </c>
      <c r="F1861" s="5">
        <f>decoded[[#This Row],[FRT_DEC]]-B1860</f>
        <v>786</v>
      </c>
      <c r="G18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INFO]]))),G1860)</f>
        <v>294</v>
      </c>
    </row>
    <row r="1862" spans="1:7" x14ac:dyDescent="0.25">
      <c r="A1862" s="4" t="s">
        <v>1950</v>
      </c>
      <c r="B1862" s="5">
        <v>2051031767</v>
      </c>
      <c r="C1862" s="4" t="s">
        <v>7962</v>
      </c>
      <c r="D1862" s="4" t="s">
        <v>74</v>
      </c>
      <c r="E1862" s="6" t="s">
        <v>4650</v>
      </c>
      <c r="F1862" s="5">
        <f>decoded[[#This Row],[FRT_DEC]]-B1861</f>
        <v>7</v>
      </c>
      <c r="G18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INFO]]))),G1861)</f>
        <v>294</v>
      </c>
    </row>
    <row r="1863" spans="1:7" x14ac:dyDescent="0.25">
      <c r="A1863" s="4" t="s">
        <v>1951</v>
      </c>
      <c r="B1863" s="5">
        <v>2051031774</v>
      </c>
      <c r="C1863" s="4" t="s">
        <v>7963</v>
      </c>
      <c r="D1863" s="4" t="s">
        <v>4651</v>
      </c>
      <c r="E1863" s="6" t="s">
        <v>4653</v>
      </c>
      <c r="F1863" s="5">
        <f>decoded[[#This Row],[FRT_DEC]]-B1862</f>
        <v>7</v>
      </c>
      <c r="G18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INFO]]))),G1862)</f>
        <v>294</v>
      </c>
    </row>
    <row r="1864" spans="1:7" x14ac:dyDescent="0.25">
      <c r="A1864" s="4" t="s">
        <v>1952</v>
      </c>
      <c r="B1864" s="5">
        <v>2051031778</v>
      </c>
      <c r="C1864" s="4" t="s">
        <v>7964</v>
      </c>
      <c r="D1864" s="4" t="s">
        <v>8</v>
      </c>
      <c r="E1864" s="6" t="s">
        <v>6344</v>
      </c>
      <c r="F1864" s="5">
        <f>decoded[[#This Row],[FRT_DEC]]-B1863</f>
        <v>4</v>
      </c>
      <c r="G18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INFO]]))),G1863)</f>
        <v>294</v>
      </c>
    </row>
    <row r="1865" spans="1:7" x14ac:dyDescent="0.25">
      <c r="A1865" s="4" t="s">
        <v>1953</v>
      </c>
      <c r="B1865" s="5">
        <v>2051031820</v>
      </c>
      <c r="C1865" s="4" t="s">
        <v>7965</v>
      </c>
      <c r="D1865" s="4" t="s">
        <v>12</v>
      </c>
      <c r="E1865" s="6" t="s">
        <v>4</v>
      </c>
      <c r="F1865" s="5">
        <f>decoded[[#This Row],[FRT_DEC]]-B1864</f>
        <v>42</v>
      </c>
      <c r="G18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INFO]]))),G1864)</f>
        <v>294</v>
      </c>
    </row>
    <row r="1866" spans="1:7" x14ac:dyDescent="0.25">
      <c r="A1866" s="4" t="s">
        <v>1954</v>
      </c>
      <c r="B1866" s="5">
        <v>2051031826</v>
      </c>
      <c r="C1866" s="4" t="s">
        <v>7966</v>
      </c>
      <c r="D1866" s="4" t="s">
        <v>8</v>
      </c>
      <c r="E1866" s="6" t="s">
        <v>6165</v>
      </c>
      <c r="F1866" s="5">
        <f>decoded[[#This Row],[FRT_DEC]]-B1865</f>
        <v>6</v>
      </c>
      <c r="G18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INFO]]))),G1865)</f>
        <v>294</v>
      </c>
    </row>
    <row r="1867" spans="1:7" x14ac:dyDescent="0.25">
      <c r="A1867" s="4" t="s">
        <v>1955</v>
      </c>
      <c r="B1867" s="5">
        <v>2051034203</v>
      </c>
      <c r="C1867" s="4" t="s">
        <v>7967</v>
      </c>
      <c r="D1867" s="4" t="s">
        <v>15</v>
      </c>
      <c r="E1867" s="6" t="s">
        <v>7968</v>
      </c>
      <c r="F1867" s="5">
        <f>decoded[[#This Row],[FRT_DEC]]-B1866</f>
        <v>2377</v>
      </c>
      <c r="G18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INFO]]))),G1866)</f>
        <v>294</v>
      </c>
    </row>
    <row r="1868" spans="1:7" x14ac:dyDescent="0.25">
      <c r="A1868" s="4" t="s">
        <v>1956</v>
      </c>
      <c r="B1868" s="5">
        <v>2051034206</v>
      </c>
      <c r="C1868" s="4" t="s">
        <v>7969</v>
      </c>
      <c r="D1868" s="4" t="s">
        <v>15</v>
      </c>
      <c r="E1868" s="6" t="s">
        <v>5995</v>
      </c>
      <c r="F1868" s="5">
        <f>decoded[[#This Row],[FRT_DEC]]-B1867</f>
        <v>3</v>
      </c>
      <c r="G18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INFO]]))),G1867)</f>
        <v>294</v>
      </c>
    </row>
    <row r="1869" spans="1:7" x14ac:dyDescent="0.25">
      <c r="A1869" s="4" t="s">
        <v>1957</v>
      </c>
      <c r="B1869" s="5">
        <v>2051034283</v>
      </c>
      <c r="C1869" s="4" t="s">
        <v>7970</v>
      </c>
      <c r="D1869" s="4" t="s">
        <v>275</v>
      </c>
      <c r="E1869" s="6" t="s">
        <v>7971</v>
      </c>
      <c r="F1869" s="5">
        <f>decoded[[#This Row],[FRT_DEC]]-B1868</f>
        <v>77</v>
      </c>
      <c r="G18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INFO]]))),G1868)</f>
        <v>294</v>
      </c>
    </row>
    <row r="1870" spans="1:7" ht="30" x14ac:dyDescent="0.25">
      <c r="A1870" s="4" t="s">
        <v>1958</v>
      </c>
      <c r="B1870" s="5">
        <v>2051034289</v>
      </c>
      <c r="C1870" s="4" t="s">
        <v>7972</v>
      </c>
      <c r="D1870" s="4" t="s">
        <v>271</v>
      </c>
      <c r="E1870" s="6" t="s">
        <v>287</v>
      </c>
      <c r="F1870" s="5">
        <f>decoded[[#This Row],[FRT_DEC]]-B1869</f>
        <v>6</v>
      </c>
      <c r="G18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INFO]]))),G1869)</f>
        <v>294</v>
      </c>
    </row>
    <row r="1871" spans="1:7" x14ac:dyDescent="0.25">
      <c r="A1871" s="4" t="s">
        <v>2282</v>
      </c>
      <c r="B1871" s="5">
        <v>2051034293</v>
      </c>
      <c r="C1871" s="4" t="s">
        <v>7973</v>
      </c>
      <c r="D1871" s="4" t="s">
        <v>273</v>
      </c>
      <c r="E1871" s="6" t="s">
        <v>289</v>
      </c>
      <c r="F1871" s="5">
        <f>decoded[[#This Row],[FRT_DEC]]-B1870</f>
        <v>4</v>
      </c>
      <c r="G18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INFO]]))),G1870)</f>
        <v>294</v>
      </c>
    </row>
    <row r="1872" spans="1:7" x14ac:dyDescent="0.25">
      <c r="A1872" s="4" t="s">
        <v>2283</v>
      </c>
      <c r="B1872" s="5">
        <v>2051034301</v>
      </c>
      <c r="C1872" s="4" t="s">
        <v>7974</v>
      </c>
      <c r="D1872" s="4" t="s">
        <v>1144</v>
      </c>
      <c r="E1872" s="6" t="s">
        <v>6001</v>
      </c>
      <c r="F1872" s="5">
        <f>decoded[[#This Row],[FRT_DEC]]-B1871</f>
        <v>8</v>
      </c>
      <c r="G18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INFO]]))),G1871)</f>
        <v>294</v>
      </c>
    </row>
    <row r="1873" spans="1:7" x14ac:dyDescent="0.25">
      <c r="A1873" s="4" t="s">
        <v>1959</v>
      </c>
      <c r="B1873" s="5">
        <v>2051034307</v>
      </c>
      <c r="C1873" s="4" t="s">
        <v>7975</v>
      </c>
      <c r="D1873" s="4" t="s">
        <v>98</v>
      </c>
      <c r="E1873" s="6" t="s">
        <v>6003</v>
      </c>
      <c r="F1873" s="5">
        <f>decoded[[#This Row],[FRT_DEC]]-B1872</f>
        <v>6</v>
      </c>
      <c r="G18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INFO]]))),G1872)</f>
        <v>294</v>
      </c>
    </row>
    <row r="1874" spans="1:7" x14ac:dyDescent="0.25">
      <c r="A1874" s="4" t="s">
        <v>1960</v>
      </c>
      <c r="B1874" s="5">
        <v>2051034312</v>
      </c>
      <c r="C1874" s="4" t="s">
        <v>7976</v>
      </c>
      <c r="D1874" s="4" t="s">
        <v>98</v>
      </c>
      <c r="E1874" s="6" t="s">
        <v>6005</v>
      </c>
      <c r="F1874" s="5">
        <f>decoded[[#This Row],[FRT_DEC]]-B1873</f>
        <v>5</v>
      </c>
      <c r="G18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INFO]]))),G1873)</f>
        <v>294</v>
      </c>
    </row>
    <row r="1875" spans="1:7" x14ac:dyDescent="0.25">
      <c r="A1875" s="4" t="s">
        <v>2284</v>
      </c>
      <c r="B1875" s="5">
        <v>2051034325</v>
      </c>
      <c r="C1875" s="4" t="s">
        <v>7977</v>
      </c>
      <c r="D1875" s="4" t="s">
        <v>277</v>
      </c>
      <c r="E1875" s="6" t="s">
        <v>7978</v>
      </c>
      <c r="F1875" s="5">
        <f>decoded[[#This Row],[FRT_DEC]]-B1874</f>
        <v>13</v>
      </c>
      <c r="G18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INFO]]))),G1874)</f>
        <v>294</v>
      </c>
    </row>
    <row r="1876" spans="1:7" x14ac:dyDescent="0.25">
      <c r="A1876" s="4" t="s">
        <v>2285</v>
      </c>
      <c r="B1876" s="5">
        <v>2051034645</v>
      </c>
      <c r="C1876" s="4" t="s">
        <v>7979</v>
      </c>
      <c r="D1876" s="4" t="s">
        <v>1144</v>
      </c>
      <c r="E1876" s="6" t="s">
        <v>6009</v>
      </c>
      <c r="F1876" s="5">
        <f>decoded[[#This Row],[FRT_DEC]]-B1875</f>
        <v>320</v>
      </c>
      <c r="G18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INFO]]))),G1875)</f>
        <v>294</v>
      </c>
    </row>
    <row r="1877" spans="1:7" x14ac:dyDescent="0.25">
      <c r="A1877" s="4" t="s">
        <v>2286</v>
      </c>
      <c r="B1877" s="5">
        <v>2051034666</v>
      </c>
      <c r="C1877" s="4" t="s">
        <v>7980</v>
      </c>
      <c r="D1877" s="4" t="s">
        <v>98</v>
      </c>
      <c r="E1877" s="6" t="s">
        <v>6011</v>
      </c>
      <c r="F1877" s="5">
        <f>decoded[[#This Row],[FRT_DEC]]-B1876</f>
        <v>21</v>
      </c>
      <c r="G18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INFO]]))),G1876)</f>
        <v>294</v>
      </c>
    </row>
    <row r="1878" spans="1:7" x14ac:dyDescent="0.25">
      <c r="A1878" s="4" t="s">
        <v>2287</v>
      </c>
      <c r="B1878" s="5">
        <v>2051034679</v>
      </c>
      <c r="C1878" s="4" t="s">
        <v>7981</v>
      </c>
      <c r="D1878" s="4" t="s">
        <v>275</v>
      </c>
      <c r="E1878" s="6" t="s">
        <v>1102</v>
      </c>
      <c r="F1878" s="5">
        <f>decoded[[#This Row],[FRT_DEC]]-B1877</f>
        <v>13</v>
      </c>
      <c r="G18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INFO]]))),G1877)</f>
        <v>294</v>
      </c>
    </row>
    <row r="1879" spans="1:7" x14ac:dyDescent="0.25">
      <c r="A1879" s="4" t="s">
        <v>2288</v>
      </c>
      <c r="B1879" s="5">
        <v>2051034813</v>
      </c>
      <c r="C1879" s="4" t="s">
        <v>7982</v>
      </c>
      <c r="D1879" s="4" t="s">
        <v>295</v>
      </c>
      <c r="E1879" s="6" t="s">
        <v>296</v>
      </c>
      <c r="F1879" s="5">
        <f>decoded[[#This Row],[FRT_DEC]]-B1878</f>
        <v>134</v>
      </c>
      <c r="G18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INFO]]))),G1878)</f>
        <v>294</v>
      </c>
    </row>
    <row r="1880" spans="1:7" x14ac:dyDescent="0.25">
      <c r="A1880" s="4" t="s">
        <v>2289</v>
      </c>
      <c r="B1880" s="5">
        <v>2051036203</v>
      </c>
      <c r="C1880" s="4" t="s">
        <v>7983</v>
      </c>
      <c r="D1880" s="4" t="s">
        <v>110</v>
      </c>
      <c r="E1880" s="6" t="s">
        <v>6015</v>
      </c>
      <c r="F1880" s="5">
        <f>decoded[[#This Row],[FRT_DEC]]-B1879</f>
        <v>1390</v>
      </c>
      <c r="G18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INFO]]))),G1879)</f>
        <v>294</v>
      </c>
    </row>
    <row r="1881" spans="1:7" x14ac:dyDescent="0.25">
      <c r="A1881" s="4" t="s">
        <v>1961</v>
      </c>
      <c r="B1881" s="5">
        <v>2051036220</v>
      </c>
      <c r="C1881" s="4" t="s">
        <v>7984</v>
      </c>
      <c r="D1881" s="4" t="s">
        <v>1144</v>
      </c>
      <c r="E1881" s="6" t="s">
        <v>6017</v>
      </c>
      <c r="F1881" s="5">
        <f>decoded[[#This Row],[FRT_DEC]]-B1880</f>
        <v>17</v>
      </c>
      <c r="G18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INFO]]))),G1880)</f>
        <v>294</v>
      </c>
    </row>
    <row r="1882" spans="1:7" x14ac:dyDescent="0.25">
      <c r="A1882" s="4" t="s">
        <v>1962</v>
      </c>
      <c r="B1882" s="5">
        <v>2051036226</v>
      </c>
      <c r="C1882" s="4" t="s">
        <v>7985</v>
      </c>
      <c r="D1882" s="4" t="s">
        <v>98</v>
      </c>
      <c r="E1882" s="6" t="s">
        <v>6019</v>
      </c>
      <c r="F1882" s="5">
        <f>decoded[[#This Row],[FRT_DEC]]-B1881</f>
        <v>6</v>
      </c>
      <c r="G18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INFO]]))),G1881)</f>
        <v>294</v>
      </c>
    </row>
    <row r="1883" spans="1:7" x14ac:dyDescent="0.25">
      <c r="A1883" s="4" t="s">
        <v>1963</v>
      </c>
      <c r="B1883" s="5">
        <v>2051036295</v>
      </c>
      <c r="C1883" s="4" t="s">
        <v>7986</v>
      </c>
      <c r="D1883" s="4" t="s">
        <v>111</v>
      </c>
      <c r="E1883" s="6" t="s">
        <v>297</v>
      </c>
      <c r="F1883" s="5">
        <f>decoded[[#This Row],[FRT_DEC]]-B1882</f>
        <v>69</v>
      </c>
      <c r="G18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INFO]]))),G1882)</f>
        <v>294</v>
      </c>
    </row>
    <row r="1884" spans="1:7" x14ac:dyDescent="0.25">
      <c r="A1884" s="4" t="s">
        <v>2290</v>
      </c>
      <c r="B1884" s="5">
        <v>2051036312</v>
      </c>
      <c r="C1884" s="4" t="s">
        <v>7987</v>
      </c>
      <c r="D1884" s="4" t="s">
        <v>1144</v>
      </c>
      <c r="E1884" s="6" t="s">
        <v>6022</v>
      </c>
      <c r="F1884" s="5">
        <f>decoded[[#This Row],[FRT_DEC]]-B1883</f>
        <v>17</v>
      </c>
      <c r="G18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INFO]]))),G1883)</f>
        <v>294</v>
      </c>
    </row>
    <row r="1885" spans="1:7" x14ac:dyDescent="0.25">
      <c r="A1885" s="4" t="s">
        <v>2291</v>
      </c>
      <c r="B1885" s="5">
        <v>2051036318</v>
      </c>
      <c r="C1885" s="4" t="s">
        <v>7988</v>
      </c>
      <c r="D1885" s="4" t="s">
        <v>98</v>
      </c>
      <c r="E1885" s="6" t="s">
        <v>6024</v>
      </c>
      <c r="F1885" s="5">
        <f>decoded[[#This Row],[FRT_DEC]]-B1884</f>
        <v>6</v>
      </c>
      <c r="G18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INFO]]))),G1884)</f>
        <v>294</v>
      </c>
    </row>
    <row r="1886" spans="1:7" x14ac:dyDescent="0.25">
      <c r="A1886" s="4" t="s">
        <v>1964</v>
      </c>
      <c r="B1886" s="5">
        <v>2051036951</v>
      </c>
      <c r="C1886" s="4" t="s">
        <v>7989</v>
      </c>
      <c r="D1886" s="4" t="s">
        <v>113</v>
      </c>
      <c r="E1886" s="6" t="s">
        <v>114</v>
      </c>
      <c r="F1886" s="5">
        <f>decoded[[#This Row],[FRT_DEC]]-B1885</f>
        <v>633</v>
      </c>
      <c r="G18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INFO]]))),G1885)</f>
        <v>294</v>
      </c>
    </row>
    <row r="1887" spans="1:7" x14ac:dyDescent="0.25">
      <c r="A1887" s="4" t="s">
        <v>1965</v>
      </c>
      <c r="B1887" s="5">
        <v>2051036967</v>
      </c>
      <c r="C1887" s="4" t="s">
        <v>7990</v>
      </c>
      <c r="D1887" s="4" t="s">
        <v>1144</v>
      </c>
      <c r="E1887" s="6" t="s">
        <v>6027</v>
      </c>
      <c r="F1887" s="5">
        <f>decoded[[#This Row],[FRT_DEC]]-B1886</f>
        <v>16</v>
      </c>
      <c r="G18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INFO]]))),G1886)</f>
        <v>294</v>
      </c>
    </row>
    <row r="1888" spans="1:7" x14ac:dyDescent="0.25">
      <c r="A1888" s="4" t="s">
        <v>2315</v>
      </c>
      <c r="B1888" s="5">
        <v>2051036972</v>
      </c>
      <c r="C1888" s="4" t="s">
        <v>7991</v>
      </c>
      <c r="D1888" s="4" t="s">
        <v>98</v>
      </c>
      <c r="E1888" s="6" t="s">
        <v>6029</v>
      </c>
      <c r="F1888" s="5">
        <f>decoded[[#This Row],[FRT_DEC]]-B1887</f>
        <v>5</v>
      </c>
      <c r="G18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INFO]]))),G1887)</f>
        <v>294</v>
      </c>
    </row>
    <row r="1889" spans="1:7" x14ac:dyDescent="0.25">
      <c r="A1889" s="4" t="s">
        <v>1966</v>
      </c>
      <c r="B1889" s="5">
        <v>2051036978</v>
      </c>
      <c r="C1889" s="4" t="s">
        <v>7992</v>
      </c>
      <c r="D1889" s="4" t="s">
        <v>11</v>
      </c>
      <c r="E1889" s="6" t="s">
        <v>4678</v>
      </c>
      <c r="F1889" s="5">
        <f>decoded[[#This Row],[FRT_DEC]]-B1888</f>
        <v>6</v>
      </c>
      <c r="G18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INFO]]))),G1888)</f>
        <v>294</v>
      </c>
    </row>
    <row r="1890" spans="1:7" x14ac:dyDescent="0.25">
      <c r="A1890" s="4" t="s">
        <v>1967</v>
      </c>
      <c r="B1890" s="5">
        <v>2051036989</v>
      </c>
      <c r="C1890" s="4" t="s">
        <v>7993</v>
      </c>
      <c r="D1890" s="4" t="s">
        <v>52</v>
      </c>
      <c r="E1890" s="6" t="s">
        <v>4648</v>
      </c>
      <c r="F1890" s="5">
        <f>decoded[[#This Row],[FRT_DEC]]-B1889</f>
        <v>11</v>
      </c>
      <c r="G18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INFO]]))),G1889)</f>
        <v>294</v>
      </c>
    </row>
    <row r="1891" spans="1:7" x14ac:dyDescent="0.25">
      <c r="A1891" s="4" t="s">
        <v>1968</v>
      </c>
      <c r="B1891" s="5">
        <v>2051036994</v>
      </c>
      <c r="C1891" s="4" t="s">
        <v>7994</v>
      </c>
      <c r="D1891" s="4" t="s">
        <v>4649</v>
      </c>
      <c r="E1891" s="6" t="s">
        <v>7938</v>
      </c>
      <c r="F1891" s="5">
        <f>decoded[[#This Row],[FRT_DEC]]-B1890</f>
        <v>5</v>
      </c>
      <c r="G18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INFO]]))),G1890)</f>
        <v>294</v>
      </c>
    </row>
    <row r="1892" spans="1:7" x14ac:dyDescent="0.25">
      <c r="A1892" s="4" t="s">
        <v>1969</v>
      </c>
      <c r="B1892" s="5">
        <v>2051037040</v>
      </c>
      <c r="C1892" s="4" t="s">
        <v>7995</v>
      </c>
      <c r="D1892" s="4" t="s">
        <v>12</v>
      </c>
      <c r="E1892" s="6" t="s">
        <v>4</v>
      </c>
      <c r="F1892" s="5">
        <f>decoded[[#This Row],[FRT_DEC]]-B1891</f>
        <v>46</v>
      </c>
      <c r="G18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INFO]]))),G1891)</f>
        <v>294</v>
      </c>
    </row>
    <row r="1893" spans="1:7" x14ac:dyDescent="0.25">
      <c r="A1893" s="4" t="s">
        <v>1970</v>
      </c>
      <c r="B1893" s="5">
        <v>2051037046</v>
      </c>
      <c r="C1893" s="4" t="s">
        <v>7996</v>
      </c>
      <c r="D1893" s="4" t="s">
        <v>8</v>
      </c>
      <c r="E1893" s="6" t="s">
        <v>5963</v>
      </c>
      <c r="F1893" s="5">
        <f>decoded[[#This Row],[FRT_DEC]]-B1892</f>
        <v>6</v>
      </c>
      <c r="G18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INFO]]))),G1892)</f>
        <v>294</v>
      </c>
    </row>
    <row r="1894" spans="1:7" x14ac:dyDescent="0.25">
      <c r="A1894" s="4" t="s">
        <v>1971</v>
      </c>
      <c r="B1894" s="5">
        <v>2051037228</v>
      </c>
      <c r="C1894" s="4" t="s">
        <v>7997</v>
      </c>
      <c r="D1894" s="4" t="s">
        <v>13</v>
      </c>
      <c r="E1894" s="6" t="s">
        <v>5</v>
      </c>
      <c r="F1894" s="5">
        <f>decoded[[#This Row],[FRT_DEC]]-B1893</f>
        <v>182</v>
      </c>
      <c r="G18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INFO]]))),G1893)</f>
        <v>294</v>
      </c>
    </row>
    <row r="1895" spans="1:7" x14ac:dyDescent="0.25">
      <c r="A1895" s="4" t="s">
        <v>1972</v>
      </c>
      <c r="B1895" s="5">
        <v>2051037232</v>
      </c>
      <c r="C1895" s="4" t="s">
        <v>7998</v>
      </c>
      <c r="D1895" s="4" t="s">
        <v>11</v>
      </c>
      <c r="E1895" s="6" t="s">
        <v>4675</v>
      </c>
      <c r="F1895" s="5">
        <f>decoded[[#This Row],[FRT_DEC]]-B1894</f>
        <v>4</v>
      </c>
      <c r="G18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INFO]]))),G1894)</f>
        <v>294</v>
      </c>
    </row>
    <row r="1896" spans="1:7" x14ac:dyDescent="0.25">
      <c r="A1896" s="4" t="s">
        <v>1973</v>
      </c>
      <c r="B1896" s="5">
        <v>2051037320</v>
      </c>
      <c r="C1896" s="4" t="s">
        <v>7999</v>
      </c>
      <c r="D1896" s="4" t="s">
        <v>12</v>
      </c>
      <c r="E1896" s="6" t="s">
        <v>4</v>
      </c>
      <c r="F1896" s="5">
        <f>decoded[[#This Row],[FRT_DEC]]-B1895</f>
        <v>88</v>
      </c>
      <c r="G18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INFO]]))),G1895)</f>
        <v>294</v>
      </c>
    </row>
    <row r="1897" spans="1:7" x14ac:dyDescent="0.25">
      <c r="A1897" s="4" t="s">
        <v>1974</v>
      </c>
      <c r="B1897" s="5">
        <v>2051037325</v>
      </c>
      <c r="C1897" s="4" t="s">
        <v>8000</v>
      </c>
      <c r="D1897" s="4" t="s">
        <v>14</v>
      </c>
      <c r="E1897" s="6" t="s">
        <v>6</v>
      </c>
      <c r="F1897" s="5">
        <f>decoded[[#This Row],[FRT_DEC]]-B1896</f>
        <v>5</v>
      </c>
      <c r="G18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INFO]]))),G1896)</f>
        <v>294</v>
      </c>
    </row>
    <row r="1898" spans="1:7" x14ac:dyDescent="0.25">
      <c r="A1898" s="4" t="s">
        <v>1975</v>
      </c>
      <c r="B1898" s="5">
        <v>2051037336</v>
      </c>
      <c r="C1898" s="4" t="s">
        <v>8001</v>
      </c>
      <c r="D1898" s="4" t="s">
        <v>14</v>
      </c>
      <c r="E1898" s="6" t="s">
        <v>72</v>
      </c>
      <c r="F1898" s="5">
        <f>decoded[[#This Row],[FRT_DEC]]-B1897</f>
        <v>11</v>
      </c>
      <c r="G18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INFO]]))),G1897)</f>
        <v>294</v>
      </c>
    </row>
    <row r="1899" spans="1:7" x14ac:dyDescent="0.25">
      <c r="A1899" s="4" t="s">
        <v>1976</v>
      </c>
      <c r="B1899" s="5">
        <v>2051037364</v>
      </c>
      <c r="C1899" s="4" t="s">
        <v>8002</v>
      </c>
      <c r="D1899" s="4" t="s">
        <v>74</v>
      </c>
      <c r="E1899" s="6" t="s">
        <v>4650</v>
      </c>
      <c r="F1899" s="5">
        <f>decoded[[#This Row],[FRT_DEC]]-B1898</f>
        <v>28</v>
      </c>
      <c r="G18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INFO]]))),G1898)</f>
        <v>294</v>
      </c>
    </row>
    <row r="1900" spans="1:7" x14ac:dyDescent="0.25">
      <c r="A1900" s="4" t="s">
        <v>1977</v>
      </c>
      <c r="B1900" s="5">
        <v>2051037370</v>
      </c>
      <c r="C1900" s="4" t="s">
        <v>8003</v>
      </c>
      <c r="D1900" s="4" t="s">
        <v>4651</v>
      </c>
      <c r="E1900" s="6" t="s">
        <v>4653</v>
      </c>
      <c r="F1900" s="5">
        <f>decoded[[#This Row],[FRT_DEC]]-B1899</f>
        <v>6</v>
      </c>
      <c r="G19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INFO]]))),G1899)</f>
        <v>294</v>
      </c>
    </row>
    <row r="1901" spans="1:7" x14ac:dyDescent="0.25">
      <c r="A1901" s="4" t="s">
        <v>1978</v>
      </c>
      <c r="B1901" s="5">
        <v>2051037374</v>
      </c>
      <c r="C1901" s="4" t="s">
        <v>8004</v>
      </c>
      <c r="D1901" s="4" t="s">
        <v>8</v>
      </c>
      <c r="E1901" s="6" t="s">
        <v>5988</v>
      </c>
      <c r="F1901" s="5">
        <f>decoded[[#This Row],[FRT_DEC]]-B1900</f>
        <v>4</v>
      </c>
      <c r="G19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INFO]]))),G1900)</f>
        <v>294</v>
      </c>
    </row>
    <row r="1902" spans="1:7" x14ac:dyDescent="0.25">
      <c r="A1902" s="4" t="s">
        <v>1979</v>
      </c>
      <c r="B1902" s="5">
        <v>2051048609</v>
      </c>
      <c r="C1902" s="4" t="s">
        <v>8005</v>
      </c>
      <c r="D1902" s="4" t="s">
        <v>55</v>
      </c>
      <c r="E1902" s="6" t="s">
        <v>56</v>
      </c>
      <c r="F1902" s="5">
        <f>decoded[[#This Row],[FRT_DEC]]-B1901</f>
        <v>11235</v>
      </c>
      <c r="G19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INFO]]))),G1901)</f>
        <v>294</v>
      </c>
    </row>
    <row r="1903" spans="1:7" x14ac:dyDescent="0.25">
      <c r="A1903" s="4" t="s">
        <v>1980</v>
      </c>
      <c r="B1903" s="5">
        <v>2051048649</v>
      </c>
      <c r="C1903" s="4" t="s">
        <v>8006</v>
      </c>
      <c r="D1903" s="4" t="s">
        <v>275</v>
      </c>
      <c r="E1903" s="6" t="s">
        <v>8007</v>
      </c>
      <c r="F1903" s="5">
        <f>decoded[[#This Row],[FRT_DEC]]-B1902</f>
        <v>40</v>
      </c>
      <c r="G19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INFO]]))),G1902)</f>
        <v>294</v>
      </c>
    </row>
    <row r="1904" spans="1:7" x14ac:dyDescent="0.25">
      <c r="A1904" s="4" t="s">
        <v>1981</v>
      </c>
      <c r="B1904" s="5">
        <v>2051048653</v>
      </c>
      <c r="C1904" s="4" t="s">
        <v>8008</v>
      </c>
      <c r="D1904" s="4" t="s">
        <v>277</v>
      </c>
      <c r="E1904" s="6" t="s">
        <v>8009</v>
      </c>
      <c r="F1904" s="5">
        <f>decoded[[#This Row],[FRT_DEC]]-B1903</f>
        <v>4</v>
      </c>
      <c r="G19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INFO]]))),G1903)</f>
        <v>294</v>
      </c>
    </row>
    <row r="1905" spans="1:7" ht="30" x14ac:dyDescent="0.25">
      <c r="A1905" s="4" t="s">
        <v>1982</v>
      </c>
      <c r="B1905" s="5">
        <v>2051048659</v>
      </c>
      <c r="C1905" s="4" t="s">
        <v>8010</v>
      </c>
      <c r="D1905" s="4" t="s">
        <v>271</v>
      </c>
      <c r="E1905" s="6" t="s">
        <v>6050</v>
      </c>
      <c r="F1905" s="5">
        <f>decoded[[#This Row],[FRT_DEC]]-B1904</f>
        <v>6</v>
      </c>
      <c r="G19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INFO]]))),G1904)</f>
        <v>294</v>
      </c>
    </row>
    <row r="1906" spans="1:7" x14ac:dyDescent="0.25">
      <c r="A1906" s="4" t="s">
        <v>1983</v>
      </c>
      <c r="B1906" s="5">
        <v>2051048662</v>
      </c>
      <c r="C1906" s="4" t="s">
        <v>8011</v>
      </c>
      <c r="D1906" s="4" t="s">
        <v>273</v>
      </c>
      <c r="E1906" s="6" t="s">
        <v>289</v>
      </c>
      <c r="F1906" s="5">
        <f>decoded[[#This Row],[FRT_DEC]]-B1905</f>
        <v>3</v>
      </c>
      <c r="G19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INFO]]))),G1905)</f>
        <v>294</v>
      </c>
    </row>
    <row r="1907" spans="1:7" x14ac:dyDescent="0.25">
      <c r="A1907" s="4" t="s">
        <v>1984</v>
      </c>
      <c r="B1907" s="5">
        <v>2051048669</v>
      </c>
      <c r="C1907" s="4" t="s">
        <v>8012</v>
      </c>
      <c r="D1907" s="4" t="s">
        <v>298</v>
      </c>
      <c r="E1907" s="6" t="s">
        <v>8013</v>
      </c>
      <c r="F1907" s="5">
        <f>decoded[[#This Row],[FRT_DEC]]-B1906</f>
        <v>7</v>
      </c>
      <c r="G19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INFO]]))),G1906)</f>
        <v>294</v>
      </c>
    </row>
    <row r="1908" spans="1:7" x14ac:dyDescent="0.25">
      <c r="A1908" s="4" t="s">
        <v>1985</v>
      </c>
      <c r="B1908" s="5">
        <v>2051048674</v>
      </c>
      <c r="C1908" s="4" t="s">
        <v>8014</v>
      </c>
      <c r="D1908" s="4" t="s">
        <v>11</v>
      </c>
      <c r="E1908" s="6" t="s">
        <v>4667</v>
      </c>
      <c r="F1908" s="5">
        <f>decoded[[#This Row],[FRT_DEC]]-B1907</f>
        <v>5</v>
      </c>
      <c r="G19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INFO]]))),G1907)</f>
        <v>294</v>
      </c>
    </row>
    <row r="1909" spans="1:7" x14ac:dyDescent="0.25">
      <c r="A1909" s="4" t="s">
        <v>1986</v>
      </c>
      <c r="B1909" s="5">
        <v>2051048697</v>
      </c>
      <c r="C1909" s="4" t="s">
        <v>8015</v>
      </c>
      <c r="D1909" s="4" t="s">
        <v>52</v>
      </c>
      <c r="E1909" s="6" t="s">
        <v>57</v>
      </c>
      <c r="F1909" s="5">
        <f>decoded[[#This Row],[FRT_DEC]]-B1908</f>
        <v>23</v>
      </c>
      <c r="G19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INFO]]))),G1908)</f>
        <v>294</v>
      </c>
    </row>
    <row r="1910" spans="1:7" x14ac:dyDescent="0.25">
      <c r="A1910" s="4" t="s">
        <v>1987</v>
      </c>
      <c r="B1910" s="5">
        <v>2051048707</v>
      </c>
      <c r="C1910" s="4" t="s">
        <v>8016</v>
      </c>
      <c r="D1910" s="4" t="s">
        <v>1144</v>
      </c>
      <c r="E1910" s="6" t="s">
        <v>6057</v>
      </c>
      <c r="F1910" s="5">
        <f>decoded[[#This Row],[FRT_DEC]]-B1909</f>
        <v>10</v>
      </c>
      <c r="G19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INFO]]))),G1909)</f>
        <v>294</v>
      </c>
    </row>
    <row r="1911" spans="1:7" x14ac:dyDescent="0.25">
      <c r="A1911" s="4" t="s">
        <v>1988</v>
      </c>
      <c r="B1911" s="5">
        <v>2051048713</v>
      </c>
      <c r="C1911" s="4" t="s">
        <v>8017</v>
      </c>
      <c r="D1911" s="4" t="s">
        <v>1144</v>
      </c>
      <c r="E1911" s="6" t="s">
        <v>6059</v>
      </c>
      <c r="F1911" s="5">
        <f>decoded[[#This Row],[FRT_DEC]]-B1910</f>
        <v>6</v>
      </c>
      <c r="G19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INFO]]))),G1910)</f>
        <v>294</v>
      </c>
    </row>
    <row r="1912" spans="1:7" x14ac:dyDescent="0.25">
      <c r="A1912" s="4" t="s">
        <v>1989</v>
      </c>
      <c r="B1912" s="5">
        <v>2051048732</v>
      </c>
      <c r="C1912" s="4" t="s">
        <v>8018</v>
      </c>
      <c r="D1912" s="4" t="s">
        <v>98</v>
      </c>
      <c r="E1912" s="6" t="s">
        <v>5713</v>
      </c>
      <c r="F1912" s="5">
        <f>decoded[[#This Row],[FRT_DEC]]-B1911</f>
        <v>19</v>
      </c>
      <c r="G19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INFO]]))),G1911)</f>
        <v>294</v>
      </c>
    </row>
    <row r="1913" spans="1:7" x14ac:dyDescent="0.25">
      <c r="A1913" s="4" t="s">
        <v>1990</v>
      </c>
      <c r="B1913" s="5">
        <v>2051048755</v>
      </c>
      <c r="C1913" s="4" t="s">
        <v>8019</v>
      </c>
      <c r="D1913" s="4" t="s">
        <v>275</v>
      </c>
      <c r="E1913" s="6" t="s">
        <v>8020</v>
      </c>
      <c r="F1913" s="5">
        <f>decoded[[#This Row],[FRT_DEC]]-B1912</f>
        <v>23</v>
      </c>
      <c r="G19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INFO]]))),G1912)</f>
        <v>294</v>
      </c>
    </row>
    <row r="1914" spans="1:7" x14ac:dyDescent="0.25">
      <c r="A1914" s="4" t="s">
        <v>1991</v>
      </c>
      <c r="B1914" s="5">
        <v>2051049564</v>
      </c>
      <c r="C1914" s="4" t="s">
        <v>8021</v>
      </c>
      <c r="D1914" s="4" t="s">
        <v>280</v>
      </c>
      <c r="E1914" s="6" t="s">
        <v>281</v>
      </c>
      <c r="F1914" s="5">
        <f>decoded[[#This Row],[FRT_DEC]]-B1913</f>
        <v>809</v>
      </c>
      <c r="G19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INFO]]))),G1913)</f>
        <v>294</v>
      </c>
    </row>
    <row r="1915" spans="1:7" x14ac:dyDescent="0.25">
      <c r="A1915" s="4" t="s">
        <v>1992</v>
      </c>
      <c r="B1915" s="5">
        <v>2051049605</v>
      </c>
      <c r="C1915" s="4" t="s">
        <v>8022</v>
      </c>
      <c r="D1915" s="4" t="s">
        <v>12</v>
      </c>
      <c r="E1915" s="6" t="s">
        <v>4</v>
      </c>
      <c r="F1915" s="5">
        <f>decoded[[#This Row],[FRT_DEC]]-B1914</f>
        <v>41</v>
      </c>
      <c r="G19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INFO]]))),G1914)</f>
        <v>294</v>
      </c>
    </row>
    <row r="1916" spans="1:7" x14ac:dyDescent="0.25">
      <c r="A1916" s="4" t="s">
        <v>1993</v>
      </c>
      <c r="B1916" s="5">
        <v>2051049610</v>
      </c>
      <c r="C1916" s="4" t="s">
        <v>8023</v>
      </c>
      <c r="D1916" s="4" t="s">
        <v>8</v>
      </c>
      <c r="E1916" s="6" t="s">
        <v>6165</v>
      </c>
      <c r="F1916" s="5">
        <f>decoded[[#This Row],[FRT_DEC]]-B1915</f>
        <v>5</v>
      </c>
      <c r="G19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INFO]]))),G1915)</f>
        <v>294</v>
      </c>
    </row>
    <row r="1917" spans="1:7" x14ac:dyDescent="0.25">
      <c r="A1917" s="4" t="s">
        <v>1994</v>
      </c>
      <c r="B1917" s="5">
        <v>2051052167</v>
      </c>
      <c r="C1917" s="4" t="s">
        <v>8024</v>
      </c>
      <c r="D1917" s="4" t="s">
        <v>15</v>
      </c>
      <c r="E1917" s="6" t="s">
        <v>8025</v>
      </c>
      <c r="F1917" s="5">
        <f>decoded[[#This Row],[FRT_DEC]]-B1916</f>
        <v>2557</v>
      </c>
      <c r="G19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INFO]]))),G1916)</f>
        <v>294</v>
      </c>
    </row>
    <row r="1918" spans="1:7" x14ac:dyDescent="0.25">
      <c r="A1918" s="4" t="s">
        <v>1995</v>
      </c>
      <c r="B1918" s="5">
        <v>2051052170</v>
      </c>
      <c r="C1918" s="4" t="s">
        <v>8026</v>
      </c>
      <c r="D1918" s="4" t="s">
        <v>15</v>
      </c>
      <c r="E1918" s="6" t="s">
        <v>5995</v>
      </c>
      <c r="F1918" s="5">
        <f>decoded[[#This Row],[FRT_DEC]]-B1917</f>
        <v>3</v>
      </c>
      <c r="G19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INFO]]))),G1917)</f>
        <v>294</v>
      </c>
    </row>
    <row r="1919" spans="1:7" x14ac:dyDescent="0.25">
      <c r="A1919" s="4" t="s">
        <v>1996</v>
      </c>
      <c r="B1919" s="5">
        <v>2051052249</v>
      </c>
      <c r="C1919" s="4" t="s">
        <v>8027</v>
      </c>
      <c r="D1919" s="4" t="s">
        <v>275</v>
      </c>
      <c r="E1919" s="6" t="s">
        <v>8028</v>
      </c>
      <c r="F1919" s="5">
        <f>decoded[[#This Row],[FRT_DEC]]-B1918</f>
        <v>79</v>
      </c>
      <c r="G19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INFO]]))),G1918)</f>
        <v>294</v>
      </c>
    </row>
    <row r="1920" spans="1:7" ht="30" x14ac:dyDescent="0.25">
      <c r="A1920" s="4" t="s">
        <v>1997</v>
      </c>
      <c r="B1920" s="5">
        <v>2051052252</v>
      </c>
      <c r="C1920" s="4" t="s">
        <v>8029</v>
      </c>
      <c r="D1920" s="4" t="s">
        <v>271</v>
      </c>
      <c r="E1920" s="6" t="s">
        <v>6072</v>
      </c>
      <c r="F1920" s="5">
        <f>decoded[[#This Row],[FRT_DEC]]-B1919</f>
        <v>3</v>
      </c>
      <c r="G19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INFO]]))),G1919)</f>
        <v>294</v>
      </c>
    </row>
    <row r="1921" spans="1:7" x14ac:dyDescent="0.25">
      <c r="A1921" s="4" t="s">
        <v>2000</v>
      </c>
      <c r="B1921" s="5">
        <v>2051052256</v>
      </c>
      <c r="C1921" s="4" t="s">
        <v>8030</v>
      </c>
      <c r="D1921" s="4" t="s">
        <v>273</v>
      </c>
      <c r="E1921" s="6" t="s">
        <v>305</v>
      </c>
      <c r="F1921" s="5">
        <f>decoded[[#This Row],[FRT_DEC]]-B1920</f>
        <v>4</v>
      </c>
      <c r="G19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INFO]]))),G1920)</f>
        <v>294</v>
      </c>
    </row>
    <row r="1922" spans="1:7" x14ac:dyDescent="0.25">
      <c r="A1922" s="4" t="s">
        <v>2001</v>
      </c>
      <c r="B1922" s="5">
        <v>2051052264</v>
      </c>
      <c r="C1922" s="4" t="s">
        <v>8031</v>
      </c>
      <c r="D1922" s="4" t="s">
        <v>58</v>
      </c>
      <c r="E1922" s="6" t="s">
        <v>59</v>
      </c>
      <c r="F1922" s="5">
        <f>decoded[[#This Row],[FRT_DEC]]-B1921</f>
        <v>8</v>
      </c>
      <c r="G19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INFO]]))),G1921)</f>
        <v>294</v>
      </c>
    </row>
    <row r="1923" spans="1:7" x14ac:dyDescent="0.25">
      <c r="A1923" s="4" t="s">
        <v>2002</v>
      </c>
      <c r="B1923" s="5">
        <v>2051052270</v>
      </c>
      <c r="C1923" s="4" t="s">
        <v>8032</v>
      </c>
      <c r="D1923" s="4" t="s">
        <v>58</v>
      </c>
      <c r="E1923" s="6" t="s">
        <v>60</v>
      </c>
      <c r="F1923" s="5">
        <f>decoded[[#This Row],[FRT_DEC]]-B1922</f>
        <v>6</v>
      </c>
      <c r="G19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INFO]]))),G1922)</f>
        <v>294</v>
      </c>
    </row>
    <row r="1924" spans="1:7" x14ac:dyDescent="0.25">
      <c r="A1924" s="4" t="s">
        <v>2003</v>
      </c>
      <c r="B1924" s="5">
        <v>2051052275</v>
      </c>
      <c r="C1924" s="4" t="s">
        <v>8033</v>
      </c>
      <c r="D1924" s="4" t="s">
        <v>58</v>
      </c>
      <c r="E1924" s="6" t="s">
        <v>61</v>
      </c>
      <c r="F1924" s="5">
        <f>decoded[[#This Row],[FRT_DEC]]-B1923</f>
        <v>5</v>
      </c>
      <c r="G19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INFO]]))),G1923)</f>
        <v>294</v>
      </c>
    </row>
    <row r="1925" spans="1:7" x14ac:dyDescent="0.25">
      <c r="A1925" s="4" t="s">
        <v>2004</v>
      </c>
      <c r="B1925" s="5">
        <v>2051052278</v>
      </c>
      <c r="C1925" s="4" t="s">
        <v>8034</v>
      </c>
      <c r="D1925" s="4" t="s">
        <v>62</v>
      </c>
      <c r="E1925" s="6" t="s">
        <v>8035</v>
      </c>
      <c r="F1925" s="5">
        <f>decoded[[#This Row],[FRT_DEC]]-B1924</f>
        <v>3</v>
      </c>
      <c r="G19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INFO]]))),G1924)</f>
        <v>294</v>
      </c>
    </row>
    <row r="1926" spans="1:7" x14ac:dyDescent="0.25">
      <c r="A1926" s="4" t="s">
        <v>2292</v>
      </c>
      <c r="B1926" s="5">
        <v>2051052285</v>
      </c>
      <c r="C1926" s="4" t="s">
        <v>8036</v>
      </c>
      <c r="D1926" s="4" t="s">
        <v>63</v>
      </c>
      <c r="E1926" s="6" t="s">
        <v>64</v>
      </c>
      <c r="F1926" s="5">
        <f>decoded[[#This Row],[FRT_DEC]]-B1925</f>
        <v>7</v>
      </c>
      <c r="G19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INFO]]))),G1925)</f>
        <v>294</v>
      </c>
    </row>
    <row r="1927" spans="1:7" x14ac:dyDescent="0.25">
      <c r="A1927" s="4" t="s">
        <v>2005</v>
      </c>
      <c r="B1927" s="5">
        <v>2051052299</v>
      </c>
      <c r="C1927" s="4" t="s">
        <v>8037</v>
      </c>
      <c r="D1927" s="4" t="s">
        <v>1144</v>
      </c>
      <c r="E1927" s="6" t="s">
        <v>6001</v>
      </c>
      <c r="F1927" s="5">
        <f>decoded[[#This Row],[FRT_DEC]]-B1926</f>
        <v>14</v>
      </c>
      <c r="G19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INFO]]))),G1926)</f>
        <v>294</v>
      </c>
    </row>
    <row r="1928" spans="1:7" x14ac:dyDescent="0.25">
      <c r="A1928" s="4" t="s">
        <v>2006</v>
      </c>
      <c r="B1928" s="5">
        <v>2051052305</v>
      </c>
      <c r="C1928" s="4" t="s">
        <v>8038</v>
      </c>
      <c r="D1928" s="4" t="s">
        <v>1144</v>
      </c>
      <c r="E1928" s="6" t="s">
        <v>6082</v>
      </c>
      <c r="F1928" s="5">
        <f>decoded[[#This Row],[FRT_DEC]]-B1927</f>
        <v>6</v>
      </c>
      <c r="G19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INFO]]))),G1927)</f>
        <v>294</v>
      </c>
    </row>
    <row r="1929" spans="1:7" x14ac:dyDescent="0.25">
      <c r="A1929" s="4" t="s">
        <v>2007</v>
      </c>
      <c r="B1929" s="5">
        <v>2051052312</v>
      </c>
      <c r="C1929" s="4" t="s">
        <v>8039</v>
      </c>
      <c r="D1929" s="4" t="s">
        <v>8</v>
      </c>
      <c r="E1929" s="6" t="s">
        <v>4673</v>
      </c>
      <c r="F1929" s="5">
        <f>decoded[[#This Row],[FRT_DEC]]-B1928</f>
        <v>7</v>
      </c>
      <c r="G19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INFO]]))),G1928)</f>
        <v>294</v>
      </c>
    </row>
    <row r="1930" spans="1:7" x14ac:dyDescent="0.25">
      <c r="A1930" s="4" t="s">
        <v>2008</v>
      </c>
      <c r="B1930" s="5">
        <v>2051052315</v>
      </c>
      <c r="C1930" s="4" t="s">
        <v>8040</v>
      </c>
      <c r="D1930" s="4" t="s">
        <v>66</v>
      </c>
      <c r="E1930" s="6" t="s">
        <v>67</v>
      </c>
      <c r="F1930" s="5">
        <f>decoded[[#This Row],[FRT_DEC]]-B1929</f>
        <v>3</v>
      </c>
      <c r="G19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INFO]]))),G1929)</f>
        <v>294</v>
      </c>
    </row>
    <row r="1931" spans="1:7" x14ac:dyDescent="0.25">
      <c r="A1931" s="4" t="s">
        <v>2009</v>
      </c>
      <c r="B1931" s="5">
        <v>2051052325</v>
      </c>
      <c r="C1931" s="4" t="s">
        <v>8041</v>
      </c>
      <c r="D1931" s="4" t="s">
        <v>11</v>
      </c>
      <c r="E1931" s="6" t="s">
        <v>4702</v>
      </c>
      <c r="F1931" s="5">
        <f>decoded[[#This Row],[FRT_DEC]]-B1930</f>
        <v>10</v>
      </c>
      <c r="G19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INFO]]))),G1930)</f>
        <v>294</v>
      </c>
    </row>
    <row r="1932" spans="1:7" x14ac:dyDescent="0.25">
      <c r="A1932" s="4" t="s">
        <v>2010</v>
      </c>
      <c r="B1932" s="5">
        <v>2051052339</v>
      </c>
      <c r="C1932" s="4" t="s">
        <v>8042</v>
      </c>
      <c r="D1932" s="4" t="s">
        <v>52</v>
      </c>
      <c r="E1932" s="6" t="s">
        <v>765</v>
      </c>
      <c r="F1932" s="5">
        <f>decoded[[#This Row],[FRT_DEC]]-B1931</f>
        <v>14</v>
      </c>
      <c r="G19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INFO]]))),G1931)</f>
        <v>294</v>
      </c>
    </row>
    <row r="1933" spans="1:7" x14ac:dyDescent="0.25">
      <c r="A1933" s="4" t="s">
        <v>2011</v>
      </c>
      <c r="B1933" s="5">
        <v>2051052359</v>
      </c>
      <c r="C1933" s="4" t="s">
        <v>8043</v>
      </c>
      <c r="D1933" s="4" t="s">
        <v>11</v>
      </c>
      <c r="E1933" s="6" t="s">
        <v>4654</v>
      </c>
      <c r="F1933" s="5">
        <f>decoded[[#This Row],[FRT_DEC]]-B1932</f>
        <v>20</v>
      </c>
      <c r="G19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INFO]]))),G1932)</f>
        <v>294</v>
      </c>
    </row>
    <row r="1934" spans="1:7" x14ac:dyDescent="0.25">
      <c r="A1934" s="4" t="s">
        <v>2012</v>
      </c>
      <c r="B1934" s="5">
        <v>2051052370</v>
      </c>
      <c r="C1934" s="4" t="s">
        <v>8044</v>
      </c>
      <c r="D1934" s="4" t="s">
        <v>52</v>
      </c>
      <c r="E1934" s="6" t="s">
        <v>65</v>
      </c>
      <c r="F1934" s="5">
        <f>decoded[[#This Row],[FRT_DEC]]-B1933</f>
        <v>11</v>
      </c>
      <c r="G19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INFO]]))),G1933)</f>
        <v>294</v>
      </c>
    </row>
    <row r="1935" spans="1:7" x14ac:dyDescent="0.25">
      <c r="A1935" s="4" t="s">
        <v>2013</v>
      </c>
      <c r="B1935" s="5">
        <v>2051052374</v>
      </c>
      <c r="C1935" s="4" t="s">
        <v>8045</v>
      </c>
      <c r="D1935" s="4" t="s">
        <v>68</v>
      </c>
      <c r="E1935" s="6" t="s">
        <v>6090</v>
      </c>
      <c r="F1935" s="5">
        <f>decoded[[#This Row],[FRT_DEC]]-B1934</f>
        <v>4</v>
      </c>
      <c r="G19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INFO]]))),G1934)</f>
        <v>294</v>
      </c>
    </row>
    <row r="1936" spans="1:7" x14ac:dyDescent="0.25">
      <c r="A1936" s="4" t="s">
        <v>2014</v>
      </c>
      <c r="B1936" s="5">
        <v>2051053682</v>
      </c>
      <c r="C1936" s="4" t="s">
        <v>8046</v>
      </c>
      <c r="D1936" s="4" t="s">
        <v>98</v>
      </c>
      <c r="E1936" s="6" t="s">
        <v>5705</v>
      </c>
      <c r="F1936" s="5">
        <f>decoded[[#This Row],[FRT_DEC]]-B1935</f>
        <v>1308</v>
      </c>
      <c r="G19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INFO]]))),G1935)</f>
        <v>294</v>
      </c>
    </row>
    <row r="1937" spans="1:7" x14ac:dyDescent="0.25">
      <c r="A1937" s="4" t="s">
        <v>2015</v>
      </c>
      <c r="B1937" s="5">
        <v>2051053688</v>
      </c>
      <c r="C1937" s="4" t="s">
        <v>8047</v>
      </c>
      <c r="D1937" s="4" t="s">
        <v>98</v>
      </c>
      <c r="E1937" s="6" t="s">
        <v>5706</v>
      </c>
      <c r="F1937" s="5">
        <f>decoded[[#This Row],[FRT_DEC]]-B1936</f>
        <v>6</v>
      </c>
      <c r="G19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INFO]]))),G1936)</f>
        <v>294</v>
      </c>
    </row>
    <row r="1938" spans="1:7" x14ac:dyDescent="0.25">
      <c r="A1938" s="4" t="s">
        <v>2016</v>
      </c>
      <c r="B1938" s="5">
        <v>2051053701</v>
      </c>
      <c r="C1938" s="4" t="s">
        <v>8048</v>
      </c>
      <c r="D1938" s="4" t="s">
        <v>9</v>
      </c>
      <c r="E1938" s="6" t="s">
        <v>4655</v>
      </c>
      <c r="F1938" s="5">
        <f>decoded[[#This Row],[FRT_DEC]]-B1937</f>
        <v>13</v>
      </c>
      <c r="G19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INFO]]))),G1937)</f>
        <v>294</v>
      </c>
    </row>
    <row r="1939" spans="1:7" x14ac:dyDescent="0.25">
      <c r="A1939" s="4" t="s">
        <v>2017</v>
      </c>
      <c r="B1939" s="5">
        <v>2051053706</v>
      </c>
      <c r="C1939" s="4" t="s">
        <v>8049</v>
      </c>
      <c r="D1939" s="4" t="s">
        <v>98</v>
      </c>
      <c r="E1939" s="6" t="s">
        <v>5707</v>
      </c>
      <c r="F1939" s="5">
        <f>decoded[[#This Row],[FRT_DEC]]-B1938</f>
        <v>5</v>
      </c>
      <c r="G19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INFO]]))),G1938)</f>
        <v>294</v>
      </c>
    </row>
    <row r="1940" spans="1:7" x14ac:dyDescent="0.25">
      <c r="A1940" s="4" t="s">
        <v>2018</v>
      </c>
      <c r="B1940" s="5">
        <v>2051053880</v>
      </c>
      <c r="C1940" s="4" t="s">
        <v>8050</v>
      </c>
      <c r="D1940" s="4" t="s">
        <v>12</v>
      </c>
      <c r="E1940" s="6" t="s">
        <v>4</v>
      </c>
      <c r="F1940" s="5">
        <f>decoded[[#This Row],[FRT_DEC]]-B1939</f>
        <v>174</v>
      </c>
      <c r="G19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INFO]]))),G1939)</f>
        <v>294</v>
      </c>
    </row>
    <row r="1941" spans="1:7" x14ac:dyDescent="0.25">
      <c r="A1941" s="4" t="s">
        <v>2019</v>
      </c>
      <c r="B1941" s="5">
        <v>2051053889</v>
      </c>
      <c r="C1941" s="4" t="s">
        <v>8051</v>
      </c>
      <c r="D1941" s="4" t="s">
        <v>8</v>
      </c>
      <c r="E1941" s="6" t="s">
        <v>6097</v>
      </c>
      <c r="F1941" s="5">
        <f>decoded[[#This Row],[FRT_DEC]]-B1940</f>
        <v>9</v>
      </c>
      <c r="G19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INFO]]))),G1940)</f>
        <v>294</v>
      </c>
    </row>
    <row r="1942" spans="1:7" x14ac:dyDescent="0.25">
      <c r="A1942" s="4" t="s">
        <v>2020</v>
      </c>
      <c r="B1942" s="5">
        <v>2051053998</v>
      </c>
      <c r="C1942" s="4" t="s">
        <v>8052</v>
      </c>
      <c r="D1942" s="4" t="s">
        <v>12</v>
      </c>
      <c r="E1942" s="6" t="s">
        <v>4</v>
      </c>
      <c r="F1942" s="5">
        <f>decoded[[#This Row],[FRT_DEC]]-B1941</f>
        <v>109</v>
      </c>
      <c r="G19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INFO]]))),G1941)</f>
        <v>294</v>
      </c>
    </row>
    <row r="1943" spans="1:7" x14ac:dyDescent="0.25">
      <c r="A1943" s="4" t="s">
        <v>2021</v>
      </c>
      <c r="B1943" s="5">
        <v>2051054004</v>
      </c>
      <c r="C1943" s="4" t="s">
        <v>8053</v>
      </c>
      <c r="D1943" s="4" t="s">
        <v>8</v>
      </c>
      <c r="E1943" s="6" t="s">
        <v>5960</v>
      </c>
      <c r="F1943" s="5">
        <f>decoded[[#This Row],[FRT_DEC]]-B1942</f>
        <v>6</v>
      </c>
      <c r="G19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INFO]]))),G1942)</f>
        <v>294</v>
      </c>
    </row>
    <row r="1944" spans="1:7" x14ac:dyDescent="0.25">
      <c r="A1944" s="4" t="s">
        <v>2022</v>
      </c>
      <c r="B1944" s="5">
        <v>2051054274</v>
      </c>
      <c r="C1944" s="4" t="s">
        <v>8054</v>
      </c>
      <c r="D1944" s="4" t="s">
        <v>13</v>
      </c>
      <c r="E1944" s="6" t="s">
        <v>5</v>
      </c>
      <c r="F1944" s="5">
        <f>decoded[[#This Row],[FRT_DEC]]-B1943</f>
        <v>270</v>
      </c>
      <c r="G19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INFO]]))),G1943)</f>
        <v>294</v>
      </c>
    </row>
    <row r="1945" spans="1:7" x14ac:dyDescent="0.25">
      <c r="A1945" s="4" t="s">
        <v>2023</v>
      </c>
      <c r="B1945" s="5">
        <v>2051054280</v>
      </c>
      <c r="C1945" s="4" t="s">
        <v>8055</v>
      </c>
      <c r="D1945" s="4" t="s">
        <v>11</v>
      </c>
      <c r="E1945" s="6" t="s">
        <v>4715</v>
      </c>
      <c r="F1945" s="5">
        <f>decoded[[#This Row],[FRT_DEC]]-B1944</f>
        <v>6</v>
      </c>
      <c r="G19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INFO]]))),G1944)</f>
        <v>294</v>
      </c>
    </row>
    <row r="1946" spans="1:7" x14ac:dyDescent="0.25">
      <c r="A1946" s="4" t="s">
        <v>2024</v>
      </c>
      <c r="B1946" s="5">
        <v>2051054370</v>
      </c>
      <c r="C1946" s="4" t="s">
        <v>8056</v>
      </c>
      <c r="D1946" s="4" t="s">
        <v>12</v>
      </c>
      <c r="E1946" s="6" t="s">
        <v>4</v>
      </c>
      <c r="F1946" s="5">
        <f>decoded[[#This Row],[FRT_DEC]]-B1945</f>
        <v>90</v>
      </c>
      <c r="G19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INFO]]))),G1945)</f>
        <v>294</v>
      </c>
    </row>
    <row r="1947" spans="1:7" x14ac:dyDescent="0.25">
      <c r="A1947" s="4" t="s">
        <v>2025</v>
      </c>
      <c r="B1947" s="5">
        <v>2051054375</v>
      </c>
      <c r="C1947" s="4" t="s">
        <v>8057</v>
      </c>
      <c r="D1947" s="4" t="s">
        <v>14</v>
      </c>
      <c r="E1947" s="6" t="s">
        <v>6</v>
      </c>
      <c r="F1947" s="5">
        <f>decoded[[#This Row],[FRT_DEC]]-B1946</f>
        <v>5</v>
      </c>
      <c r="G19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INFO]]))),G1946)</f>
        <v>294</v>
      </c>
    </row>
    <row r="1948" spans="1:7" x14ac:dyDescent="0.25">
      <c r="A1948" s="4" t="s">
        <v>2293</v>
      </c>
      <c r="B1948" s="5">
        <v>2051054389</v>
      </c>
      <c r="C1948" s="4" t="s">
        <v>8058</v>
      </c>
      <c r="D1948" s="4" t="s">
        <v>14</v>
      </c>
      <c r="E1948" s="6" t="s">
        <v>72</v>
      </c>
      <c r="F1948" s="5">
        <f>decoded[[#This Row],[FRT_DEC]]-B1947</f>
        <v>14</v>
      </c>
      <c r="G19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INFO]]))),G1947)</f>
        <v>294</v>
      </c>
    </row>
    <row r="1949" spans="1:7" x14ac:dyDescent="0.25">
      <c r="A1949" s="4" t="s">
        <v>2294</v>
      </c>
      <c r="B1949" s="5">
        <v>2051054396</v>
      </c>
      <c r="C1949" s="4" t="s">
        <v>8059</v>
      </c>
      <c r="D1949" s="4" t="s">
        <v>74</v>
      </c>
      <c r="E1949" s="6" t="s">
        <v>327</v>
      </c>
      <c r="F1949" s="5">
        <f>decoded[[#This Row],[FRT_DEC]]-B1948</f>
        <v>7</v>
      </c>
      <c r="G19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INFO]]))),G1948)</f>
        <v>294</v>
      </c>
    </row>
    <row r="1950" spans="1:7" x14ac:dyDescent="0.25">
      <c r="A1950" s="4" t="s">
        <v>2026</v>
      </c>
      <c r="B1950" s="5">
        <v>2051054401</v>
      </c>
      <c r="C1950" s="4" t="s">
        <v>8060</v>
      </c>
      <c r="D1950" s="4" t="s">
        <v>328</v>
      </c>
      <c r="E1950" s="6" t="s">
        <v>8061</v>
      </c>
      <c r="F1950" s="5">
        <f>decoded[[#This Row],[FRT_DEC]]-B1949</f>
        <v>5</v>
      </c>
      <c r="G19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INFO]]))),G1949)</f>
        <v>294</v>
      </c>
    </row>
    <row r="1951" spans="1:7" x14ac:dyDescent="0.25">
      <c r="A1951" s="4" t="s">
        <v>2027</v>
      </c>
      <c r="B1951" s="5">
        <v>2051054404</v>
      </c>
      <c r="C1951" s="4" t="s">
        <v>8062</v>
      </c>
      <c r="D1951" s="4" t="s">
        <v>245</v>
      </c>
      <c r="E1951" s="6" t="s">
        <v>5712</v>
      </c>
      <c r="F1951" s="5">
        <f>decoded[[#This Row],[FRT_DEC]]-B1950</f>
        <v>3</v>
      </c>
      <c r="G19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INFO]]))),G1950)</f>
        <v>294</v>
      </c>
    </row>
    <row r="1952" spans="1:7" x14ac:dyDescent="0.25">
      <c r="A1952" s="4" t="s">
        <v>2295</v>
      </c>
      <c r="B1952" s="5">
        <v>2051054434</v>
      </c>
      <c r="C1952" s="4" t="s">
        <v>8063</v>
      </c>
      <c r="D1952" s="4" t="s">
        <v>75</v>
      </c>
      <c r="E1952" s="6" t="s">
        <v>247</v>
      </c>
      <c r="F1952" s="5">
        <f>decoded[[#This Row],[FRT_DEC]]-B1951</f>
        <v>30</v>
      </c>
      <c r="G19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INFO]]))),G1951)</f>
        <v>294</v>
      </c>
    </row>
    <row r="1953" spans="1:7" x14ac:dyDescent="0.25">
      <c r="A1953" s="4" t="s">
        <v>2296</v>
      </c>
      <c r="B1953" s="5">
        <v>2051054437</v>
      </c>
      <c r="C1953" s="4" t="s">
        <v>8064</v>
      </c>
      <c r="D1953" s="4" t="s">
        <v>75</v>
      </c>
      <c r="E1953" s="6" t="s">
        <v>8065</v>
      </c>
      <c r="F1953" s="5">
        <f>decoded[[#This Row],[FRT_DEC]]-B1952</f>
        <v>3</v>
      </c>
      <c r="G19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INFO]]))),G1952)</f>
        <v>294</v>
      </c>
    </row>
    <row r="1954" spans="1:7" x14ac:dyDescent="0.25">
      <c r="A1954" s="4" t="s">
        <v>2297</v>
      </c>
      <c r="B1954" s="5">
        <v>2051054453</v>
      </c>
      <c r="C1954" s="4" t="s">
        <v>8066</v>
      </c>
      <c r="D1954" s="4" t="s">
        <v>51</v>
      </c>
      <c r="E1954" s="6" t="s">
        <v>2654</v>
      </c>
      <c r="F1954" s="5">
        <f>decoded[[#This Row],[FRT_DEC]]-B1953</f>
        <v>16</v>
      </c>
      <c r="G19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INFO]]))),G1953)</f>
        <v>294</v>
      </c>
    </row>
    <row r="1955" spans="1:7" x14ac:dyDescent="0.25">
      <c r="A1955" s="4" t="s">
        <v>2298</v>
      </c>
      <c r="B1955" s="5">
        <v>2051054459</v>
      </c>
      <c r="C1955" s="4" t="s">
        <v>8067</v>
      </c>
      <c r="D1955" s="4" t="s">
        <v>51</v>
      </c>
      <c r="E1955" s="6" t="s">
        <v>8068</v>
      </c>
      <c r="F1955" s="5">
        <f>decoded[[#This Row],[FRT_DEC]]-B1954</f>
        <v>6</v>
      </c>
      <c r="G19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INFO]]))),G1954)</f>
        <v>294</v>
      </c>
    </row>
    <row r="1956" spans="1:7" x14ac:dyDescent="0.25">
      <c r="A1956" s="4" t="s">
        <v>2299</v>
      </c>
      <c r="B1956" s="5">
        <v>2051054462</v>
      </c>
      <c r="C1956" s="4" t="s">
        <v>8069</v>
      </c>
      <c r="D1956" s="4" t="s">
        <v>251</v>
      </c>
      <c r="E1956" s="6" t="s">
        <v>252</v>
      </c>
      <c r="F1956" s="5">
        <f>decoded[[#This Row],[FRT_DEC]]-B1955</f>
        <v>3</v>
      </c>
      <c r="G19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INFO]]))),G1955)</f>
        <v>294</v>
      </c>
    </row>
    <row r="1957" spans="1:7" x14ac:dyDescent="0.25">
      <c r="A1957" s="4" t="s">
        <v>2300</v>
      </c>
      <c r="B1957" s="5">
        <v>2051054468</v>
      </c>
      <c r="C1957" s="4" t="s">
        <v>8070</v>
      </c>
      <c r="D1957" s="4" t="s">
        <v>11</v>
      </c>
      <c r="E1957" s="6" t="s">
        <v>4661</v>
      </c>
      <c r="F1957" s="5">
        <f>decoded[[#This Row],[FRT_DEC]]-B1956</f>
        <v>6</v>
      </c>
      <c r="G19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INFO]]))),G1956)</f>
        <v>294</v>
      </c>
    </row>
    <row r="1958" spans="1:7" x14ac:dyDescent="0.25">
      <c r="A1958" s="4" t="s">
        <v>2028</v>
      </c>
      <c r="B1958" s="5">
        <v>2051054482</v>
      </c>
      <c r="C1958" s="4" t="s">
        <v>8071</v>
      </c>
      <c r="D1958" s="4" t="s">
        <v>52</v>
      </c>
      <c r="E1958" s="6" t="s">
        <v>329</v>
      </c>
      <c r="F1958" s="5">
        <f>decoded[[#This Row],[FRT_DEC]]-B1957</f>
        <v>14</v>
      </c>
      <c r="G19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INFO]]))),G1957)</f>
        <v>294</v>
      </c>
    </row>
    <row r="1959" spans="1:7" x14ac:dyDescent="0.25">
      <c r="A1959" s="4" t="s">
        <v>2029</v>
      </c>
      <c r="B1959" s="5">
        <v>2051054488</v>
      </c>
      <c r="C1959" s="4" t="s">
        <v>8072</v>
      </c>
      <c r="D1959" s="4" t="s">
        <v>4652</v>
      </c>
      <c r="E1959" s="6" t="s">
        <v>4680</v>
      </c>
      <c r="F1959" s="5">
        <f>decoded[[#This Row],[FRT_DEC]]-B1958</f>
        <v>6</v>
      </c>
      <c r="G19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INFO]]))),G1958)</f>
        <v>294</v>
      </c>
    </row>
    <row r="1960" spans="1:7" x14ac:dyDescent="0.25">
      <c r="A1960" s="4" t="s">
        <v>2225</v>
      </c>
      <c r="B1960" s="5">
        <v>2051054504</v>
      </c>
      <c r="C1960" s="4" t="s">
        <v>8073</v>
      </c>
      <c r="D1960" s="4" t="s">
        <v>330</v>
      </c>
      <c r="E1960" s="6" t="s">
        <v>8074</v>
      </c>
      <c r="F1960" s="5">
        <f>decoded[[#This Row],[FRT_DEC]]-B1959</f>
        <v>16</v>
      </c>
      <c r="G19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INFO]]))),G1959)</f>
        <v>294</v>
      </c>
    </row>
    <row r="1961" spans="1:7" x14ac:dyDescent="0.25">
      <c r="A1961" s="4" t="s">
        <v>2301</v>
      </c>
      <c r="B1961" s="5">
        <v>2051054524</v>
      </c>
      <c r="C1961" s="4" t="s">
        <v>8075</v>
      </c>
      <c r="D1961" s="4" t="s">
        <v>12</v>
      </c>
      <c r="E1961" s="6" t="s">
        <v>4</v>
      </c>
      <c r="F1961" s="5">
        <f>decoded[[#This Row],[FRT_DEC]]-B1960</f>
        <v>20</v>
      </c>
      <c r="G19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INFO]]))),G1960)</f>
        <v>294</v>
      </c>
    </row>
    <row r="1962" spans="1:7" x14ac:dyDescent="0.25">
      <c r="A1962" s="4" t="s">
        <v>2302</v>
      </c>
      <c r="B1962" s="5">
        <v>2051054532</v>
      </c>
      <c r="C1962" s="4" t="s">
        <v>8076</v>
      </c>
      <c r="D1962" s="4" t="s">
        <v>8</v>
      </c>
      <c r="E1962" s="6" t="s">
        <v>5960</v>
      </c>
      <c r="F1962" s="5">
        <f>decoded[[#This Row],[FRT_DEC]]-B1961</f>
        <v>8</v>
      </c>
      <c r="G19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INFO]]))),G1961)</f>
        <v>294</v>
      </c>
    </row>
    <row r="1963" spans="1:7" x14ac:dyDescent="0.25">
      <c r="A1963" s="4" t="s">
        <v>2226</v>
      </c>
      <c r="B1963" s="5">
        <v>2051055473</v>
      </c>
      <c r="C1963" s="4" t="s">
        <v>8077</v>
      </c>
      <c r="D1963" s="4" t="s">
        <v>10</v>
      </c>
      <c r="E1963" s="6" t="s">
        <v>8078</v>
      </c>
      <c r="F1963" s="5">
        <f>decoded[[#This Row],[FRT_DEC]]-B1962</f>
        <v>941</v>
      </c>
      <c r="G19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INFO]]))),G1962)</f>
        <v>294</v>
      </c>
    </row>
    <row r="1964" spans="1:7" ht="30" x14ac:dyDescent="0.25">
      <c r="A1964" s="4" t="s">
        <v>2227</v>
      </c>
      <c r="B1964" s="5">
        <v>2051055477</v>
      </c>
      <c r="C1964" s="4" t="s">
        <v>8079</v>
      </c>
      <c r="D1964" s="4" t="s">
        <v>10</v>
      </c>
      <c r="E1964" s="6" t="s">
        <v>8080</v>
      </c>
      <c r="F1964" s="5">
        <f>decoded[[#This Row],[FRT_DEC]]-B1963</f>
        <v>4</v>
      </c>
      <c r="G19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INFO]]))),G1963)</f>
        <v>294</v>
      </c>
    </row>
    <row r="1965" spans="1:7" x14ac:dyDescent="0.25">
      <c r="A1965" s="4" t="s">
        <v>2303</v>
      </c>
      <c r="B1965" s="5">
        <v>2051055481</v>
      </c>
      <c r="C1965" s="4" t="s">
        <v>8081</v>
      </c>
      <c r="D1965" s="4" t="s">
        <v>10</v>
      </c>
      <c r="E1965" s="6" t="s">
        <v>8082</v>
      </c>
      <c r="F1965" s="5">
        <f>decoded[[#This Row],[FRT_DEC]]-B1964</f>
        <v>4</v>
      </c>
      <c r="G19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INFO]]))),G1964)</f>
        <v>294</v>
      </c>
    </row>
    <row r="1966" spans="1:7" x14ac:dyDescent="0.25">
      <c r="A1966" s="4" t="s">
        <v>2030</v>
      </c>
      <c r="B1966" s="5">
        <v>2051055489</v>
      </c>
      <c r="C1966" s="4" t="s">
        <v>8083</v>
      </c>
      <c r="D1966" s="4" t="s">
        <v>1144</v>
      </c>
      <c r="E1966" s="6" t="s">
        <v>5831</v>
      </c>
      <c r="F1966" s="5">
        <f>decoded[[#This Row],[FRT_DEC]]-B1965</f>
        <v>8</v>
      </c>
      <c r="G19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INFO]]))),G1965)</f>
        <v>294</v>
      </c>
    </row>
    <row r="1967" spans="1:7" x14ac:dyDescent="0.25">
      <c r="A1967" s="4" t="s">
        <v>2031</v>
      </c>
      <c r="B1967" s="5">
        <v>2051055493</v>
      </c>
      <c r="C1967" s="4" t="s">
        <v>8084</v>
      </c>
      <c r="D1967" s="4" t="s">
        <v>1144</v>
      </c>
      <c r="E1967" s="6" t="s">
        <v>5865</v>
      </c>
      <c r="F1967" s="5">
        <f>decoded[[#This Row],[FRT_DEC]]-B1966</f>
        <v>4</v>
      </c>
      <c r="G19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INFO]]))),G1966)</f>
        <v>294</v>
      </c>
    </row>
    <row r="1968" spans="1:7" x14ac:dyDescent="0.25">
      <c r="A1968" s="4" t="s">
        <v>2032</v>
      </c>
      <c r="B1968" s="5">
        <v>2051055500</v>
      </c>
      <c r="C1968" s="4" t="s">
        <v>8085</v>
      </c>
      <c r="D1968" s="4" t="s">
        <v>98</v>
      </c>
      <c r="E1968" s="6" t="s">
        <v>5949</v>
      </c>
      <c r="F1968" s="5">
        <f>decoded[[#This Row],[FRT_DEC]]-B1967</f>
        <v>7</v>
      </c>
      <c r="G19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INFO]]))),G1967)</f>
        <v>294</v>
      </c>
    </row>
    <row r="1969" spans="1:7" x14ac:dyDescent="0.25">
      <c r="A1969" s="4" t="s">
        <v>2228</v>
      </c>
      <c r="B1969" s="5">
        <v>2051055507</v>
      </c>
      <c r="C1969" s="4" t="s">
        <v>8086</v>
      </c>
      <c r="D1969" s="4" t="s">
        <v>11</v>
      </c>
      <c r="E1969" s="6" t="s">
        <v>4666</v>
      </c>
      <c r="F1969" s="5">
        <f>decoded[[#This Row],[FRT_DEC]]-B1968</f>
        <v>7</v>
      </c>
      <c r="G19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INFO]]))),G1968)</f>
        <v>294</v>
      </c>
    </row>
    <row r="1970" spans="1:7" x14ac:dyDescent="0.25">
      <c r="A1970" s="4" t="s">
        <v>2229</v>
      </c>
      <c r="B1970" s="5">
        <v>2051055511</v>
      </c>
      <c r="C1970" s="4" t="s">
        <v>8087</v>
      </c>
      <c r="D1970" s="4" t="s">
        <v>9</v>
      </c>
      <c r="E1970" s="6" t="s">
        <v>4664</v>
      </c>
      <c r="F1970" s="5">
        <f>decoded[[#This Row],[FRT_DEC]]-B1969</f>
        <v>4</v>
      </c>
      <c r="G19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INFO]]))),G1969)</f>
        <v>294</v>
      </c>
    </row>
    <row r="1971" spans="1:7" x14ac:dyDescent="0.25">
      <c r="A1971" s="4" t="s">
        <v>2033</v>
      </c>
      <c r="B1971" s="5">
        <v>2051055530</v>
      </c>
      <c r="C1971" s="4" t="s">
        <v>8088</v>
      </c>
      <c r="D1971" s="4" t="s">
        <v>16</v>
      </c>
      <c r="E1971" s="6" t="s">
        <v>8089</v>
      </c>
      <c r="F1971" s="5">
        <f>decoded[[#This Row],[FRT_DEC]]-B1970</f>
        <v>19</v>
      </c>
      <c r="G19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INFO]]))),G1970)</f>
        <v>295</v>
      </c>
    </row>
    <row r="1972" spans="1:7" x14ac:dyDescent="0.25">
      <c r="A1972" s="4" t="s">
        <v>2034</v>
      </c>
      <c r="B1972" s="5">
        <v>2051055545</v>
      </c>
      <c r="C1972" s="4" t="s">
        <v>8090</v>
      </c>
      <c r="D1972" s="4" t="s">
        <v>98</v>
      </c>
      <c r="E1972" s="6" t="s">
        <v>6233</v>
      </c>
      <c r="F1972" s="5">
        <f>decoded[[#This Row],[FRT_DEC]]-B1971</f>
        <v>15</v>
      </c>
      <c r="G19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INFO]]))),G1971)</f>
        <v>295</v>
      </c>
    </row>
    <row r="1973" spans="1:7" x14ac:dyDescent="0.25">
      <c r="A1973" s="4" t="s">
        <v>2230</v>
      </c>
      <c r="B1973" s="5">
        <v>2051055567</v>
      </c>
      <c r="C1973" s="4" t="s">
        <v>8091</v>
      </c>
      <c r="D1973" s="4" t="s">
        <v>275</v>
      </c>
      <c r="E1973" s="6" t="s">
        <v>8092</v>
      </c>
      <c r="F1973" s="5">
        <f>decoded[[#This Row],[FRT_DEC]]-B1972</f>
        <v>22</v>
      </c>
      <c r="G19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INFO]]))),G1972)</f>
        <v>295</v>
      </c>
    </row>
    <row r="1974" spans="1:7" x14ac:dyDescent="0.25">
      <c r="A1974" s="4" t="s">
        <v>2035</v>
      </c>
      <c r="B1974" s="5">
        <v>2051056462</v>
      </c>
      <c r="C1974" s="4" t="s">
        <v>8093</v>
      </c>
      <c r="D1974" s="4" t="s">
        <v>280</v>
      </c>
      <c r="E1974" s="6" t="s">
        <v>281</v>
      </c>
      <c r="F1974" s="5">
        <f>decoded[[#This Row],[FRT_DEC]]-B1973</f>
        <v>895</v>
      </c>
      <c r="G19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INFO]]))),G1973)</f>
        <v>295</v>
      </c>
    </row>
    <row r="1975" spans="1:7" x14ac:dyDescent="0.25">
      <c r="A1975" s="4" t="s">
        <v>2036</v>
      </c>
      <c r="B1975" s="5">
        <v>2051059545</v>
      </c>
      <c r="C1975" s="4" t="s">
        <v>8094</v>
      </c>
      <c r="D1975" s="4" t="s">
        <v>15</v>
      </c>
      <c r="E1975" s="6" t="s">
        <v>8095</v>
      </c>
      <c r="F1975" s="5">
        <f>decoded[[#This Row],[FRT_DEC]]-B1974</f>
        <v>3083</v>
      </c>
      <c r="G19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INFO]]))),G1974)</f>
        <v>295</v>
      </c>
    </row>
    <row r="1976" spans="1:7" x14ac:dyDescent="0.25">
      <c r="A1976" s="4" t="s">
        <v>2037</v>
      </c>
      <c r="B1976" s="5">
        <v>2051059550</v>
      </c>
      <c r="C1976" s="4" t="s">
        <v>8096</v>
      </c>
      <c r="D1976" s="4" t="s">
        <v>15</v>
      </c>
      <c r="E1976" s="6" t="s">
        <v>5995</v>
      </c>
      <c r="F1976" s="5">
        <f>decoded[[#This Row],[FRT_DEC]]-B1975</f>
        <v>5</v>
      </c>
      <c r="G19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INFO]]))),G1975)</f>
        <v>295</v>
      </c>
    </row>
    <row r="1977" spans="1:7" x14ac:dyDescent="0.25">
      <c r="A1977" s="4" t="s">
        <v>2038</v>
      </c>
      <c r="B1977" s="5">
        <v>2051059631</v>
      </c>
      <c r="C1977" s="4" t="s">
        <v>8097</v>
      </c>
      <c r="D1977" s="4" t="s">
        <v>275</v>
      </c>
      <c r="E1977" s="6" t="s">
        <v>8098</v>
      </c>
      <c r="F1977" s="5">
        <f>decoded[[#This Row],[FRT_DEC]]-B1976</f>
        <v>81</v>
      </c>
      <c r="G19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INFO]]))),G1976)</f>
        <v>295</v>
      </c>
    </row>
    <row r="1978" spans="1:7" x14ac:dyDescent="0.25">
      <c r="A1978" s="4" t="s">
        <v>2039</v>
      </c>
      <c r="B1978" s="5">
        <v>2051059634</v>
      </c>
      <c r="C1978" s="4" t="s">
        <v>8099</v>
      </c>
      <c r="D1978" s="4" t="s">
        <v>271</v>
      </c>
      <c r="E1978" s="6" t="s">
        <v>334</v>
      </c>
      <c r="F1978" s="5">
        <f>decoded[[#This Row],[FRT_DEC]]-B1977</f>
        <v>3</v>
      </c>
      <c r="G19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INFO]]))),G1977)</f>
        <v>295</v>
      </c>
    </row>
    <row r="1979" spans="1:7" x14ac:dyDescent="0.25">
      <c r="A1979" s="4" t="s">
        <v>2040</v>
      </c>
      <c r="B1979" s="5">
        <v>2051059638</v>
      </c>
      <c r="C1979" s="4" t="s">
        <v>8100</v>
      </c>
      <c r="D1979" s="4" t="s">
        <v>273</v>
      </c>
      <c r="E1979" s="6" t="s">
        <v>6244</v>
      </c>
      <c r="F1979" s="5">
        <f>decoded[[#This Row],[FRT_DEC]]-B1978</f>
        <v>4</v>
      </c>
      <c r="G19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INFO]]))),G1978)</f>
        <v>295</v>
      </c>
    </row>
    <row r="1980" spans="1:7" x14ac:dyDescent="0.25">
      <c r="A1980" s="4" t="s">
        <v>2041</v>
      </c>
      <c r="B1980" s="5">
        <v>2051059646</v>
      </c>
      <c r="C1980" s="4" t="s">
        <v>8101</v>
      </c>
      <c r="D1980" s="4" t="s">
        <v>1144</v>
      </c>
      <c r="E1980" s="6" t="s">
        <v>6001</v>
      </c>
      <c r="F1980" s="5">
        <f>decoded[[#This Row],[FRT_DEC]]-B1979</f>
        <v>8</v>
      </c>
      <c r="G19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INFO]]))),G1979)</f>
        <v>295</v>
      </c>
    </row>
    <row r="1981" spans="1:7" x14ac:dyDescent="0.25">
      <c r="A1981" s="4" t="s">
        <v>2042</v>
      </c>
      <c r="B1981" s="5">
        <v>2051059653</v>
      </c>
      <c r="C1981" s="4" t="s">
        <v>8102</v>
      </c>
      <c r="D1981" s="4" t="s">
        <v>98</v>
      </c>
      <c r="E1981" s="6" t="s">
        <v>6003</v>
      </c>
      <c r="F1981" s="5">
        <f>decoded[[#This Row],[FRT_DEC]]-B1980</f>
        <v>7</v>
      </c>
      <c r="G19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INFO]]))),G1980)</f>
        <v>295</v>
      </c>
    </row>
    <row r="1982" spans="1:7" x14ac:dyDescent="0.25">
      <c r="A1982" s="4" t="s">
        <v>2043</v>
      </c>
      <c r="B1982" s="5">
        <v>2051059658</v>
      </c>
      <c r="C1982" s="4" t="s">
        <v>8103</v>
      </c>
      <c r="D1982" s="4" t="s">
        <v>98</v>
      </c>
      <c r="E1982" s="6" t="s">
        <v>6005</v>
      </c>
      <c r="F1982" s="5">
        <f>decoded[[#This Row],[FRT_DEC]]-B1981</f>
        <v>5</v>
      </c>
      <c r="G19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INFO]]))),G1981)</f>
        <v>295</v>
      </c>
    </row>
    <row r="1983" spans="1:7" x14ac:dyDescent="0.25">
      <c r="A1983" s="4" t="s">
        <v>2044</v>
      </c>
      <c r="B1983" s="5">
        <v>2051059672</v>
      </c>
      <c r="C1983" s="4" t="s">
        <v>8104</v>
      </c>
      <c r="D1983" s="4" t="s">
        <v>277</v>
      </c>
      <c r="E1983" s="6" t="s">
        <v>8105</v>
      </c>
      <c r="F1983" s="5">
        <f>decoded[[#This Row],[FRT_DEC]]-B1982</f>
        <v>14</v>
      </c>
      <c r="G19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INFO]]))),G1982)</f>
        <v>295</v>
      </c>
    </row>
    <row r="1984" spans="1:7" x14ac:dyDescent="0.25">
      <c r="A1984" s="4" t="s">
        <v>2045</v>
      </c>
      <c r="B1984" s="5">
        <v>2051059986</v>
      </c>
      <c r="C1984" s="4" t="s">
        <v>8106</v>
      </c>
      <c r="D1984" s="4" t="s">
        <v>1144</v>
      </c>
      <c r="E1984" s="6" t="s">
        <v>6009</v>
      </c>
      <c r="F1984" s="5">
        <f>decoded[[#This Row],[FRT_DEC]]-B1983</f>
        <v>314</v>
      </c>
      <c r="G19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INFO]]))),G1983)</f>
        <v>295</v>
      </c>
    </row>
    <row r="1985" spans="1:7" x14ac:dyDescent="0.25">
      <c r="A1985" s="4" t="s">
        <v>2046</v>
      </c>
      <c r="B1985" s="5">
        <v>2051059993</v>
      </c>
      <c r="C1985" s="4" t="s">
        <v>8107</v>
      </c>
      <c r="D1985" s="4" t="s">
        <v>98</v>
      </c>
      <c r="E1985" s="6" t="s">
        <v>6011</v>
      </c>
      <c r="F1985" s="5">
        <f>decoded[[#This Row],[FRT_DEC]]-B1984</f>
        <v>7</v>
      </c>
      <c r="G19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INFO]]))),G1984)</f>
        <v>295</v>
      </c>
    </row>
    <row r="1986" spans="1:7" x14ac:dyDescent="0.25">
      <c r="A1986" s="4" t="s">
        <v>2047</v>
      </c>
      <c r="B1986" s="5">
        <v>2051060006</v>
      </c>
      <c r="C1986" s="4" t="s">
        <v>8108</v>
      </c>
      <c r="D1986" s="4" t="s">
        <v>275</v>
      </c>
      <c r="E1986" s="6" t="s">
        <v>1102</v>
      </c>
      <c r="F1986" s="5">
        <f>decoded[[#This Row],[FRT_DEC]]-B1985</f>
        <v>13</v>
      </c>
      <c r="G19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INFO]]))),G1985)</f>
        <v>295</v>
      </c>
    </row>
    <row r="1987" spans="1:7" x14ac:dyDescent="0.25">
      <c r="A1987" s="4" t="s">
        <v>2048</v>
      </c>
      <c r="B1987" s="5">
        <v>2051060141</v>
      </c>
      <c r="C1987" s="4" t="s">
        <v>8109</v>
      </c>
      <c r="D1987" s="4" t="s">
        <v>295</v>
      </c>
      <c r="E1987" s="6" t="s">
        <v>296</v>
      </c>
      <c r="F1987" s="5">
        <f>decoded[[#This Row],[FRT_DEC]]-B1986</f>
        <v>135</v>
      </c>
      <c r="G19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INFO]]))),G1986)</f>
        <v>295</v>
      </c>
    </row>
    <row r="1988" spans="1:7" x14ac:dyDescent="0.25">
      <c r="A1988" s="4" t="s">
        <v>2049</v>
      </c>
      <c r="B1988" s="5">
        <v>2051061559</v>
      </c>
      <c r="C1988" s="4" t="s">
        <v>8110</v>
      </c>
      <c r="D1988" s="4" t="s">
        <v>110</v>
      </c>
      <c r="E1988" s="6" t="s">
        <v>335</v>
      </c>
      <c r="F1988" s="5">
        <f>decoded[[#This Row],[FRT_DEC]]-B1987</f>
        <v>1418</v>
      </c>
      <c r="G19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INFO]]))),G1987)</f>
        <v>295</v>
      </c>
    </row>
    <row r="1989" spans="1:7" x14ac:dyDescent="0.25">
      <c r="A1989" s="4" t="s">
        <v>2050</v>
      </c>
      <c r="B1989" s="5">
        <v>2051061575</v>
      </c>
      <c r="C1989" s="4" t="s">
        <v>8111</v>
      </c>
      <c r="D1989" s="4" t="s">
        <v>1144</v>
      </c>
      <c r="E1989" s="6" t="s">
        <v>6017</v>
      </c>
      <c r="F1989" s="5">
        <f>decoded[[#This Row],[FRT_DEC]]-B1988</f>
        <v>16</v>
      </c>
      <c r="G19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INFO]]))),G1988)</f>
        <v>295</v>
      </c>
    </row>
    <row r="1990" spans="1:7" x14ac:dyDescent="0.25">
      <c r="A1990" s="4" t="s">
        <v>2051</v>
      </c>
      <c r="B1990" s="5">
        <v>2051061583</v>
      </c>
      <c r="C1990" s="4" t="s">
        <v>8112</v>
      </c>
      <c r="D1990" s="4" t="s">
        <v>98</v>
      </c>
      <c r="E1990" s="6" t="s">
        <v>6019</v>
      </c>
      <c r="F1990" s="5">
        <f>decoded[[#This Row],[FRT_DEC]]-B1989</f>
        <v>8</v>
      </c>
      <c r="G19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INFO]]))),G1989)</f>
        <v>295</v>
      </c>
    </row>
    <row r="1991" spans="1:7" x14ac:dyDescent="0.25">
      <c r="A1991" s="4" t="s">
        <v>2052</v>
      </c>
      <c r="B1991" s="5">
        <v>2051061650</v>
      </c>
      <c r="C1991" s="4" t="s">
        <v>8113</v>
      </c>
      <c r="D1991" s="4" t="s">
        <v>111</v>
      </c>
      <c r="E1991" s="6" t="s">
        <v>297</v>
      </c>
      <c r="F1991" s="5">
        <f>decoded[[#This Row],[FRT_DEC]]-B1990</f>
        <v>67</v>
      </c>
      <c r="G19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INFO]]))),G1990)</f>
        <v>295</v>
      </c>
    </row>
    <row r="1992" spans="1:7" x14ac:dyDescent="0.25">
      <c r="A1992" s="4" t="s">
        <v>2053</v>
      </c>
      <c r="B1992" s="5">
        <v>2051061666</v>
      </c>
      <c r="C1992" s="4" t="s">
        <v>8114</v>
      </c>
      <c r="D1992" s="4" t="s">
        <v>1144</v>
      </c>
      <c r="E1992" s="6" t="s">
        <v>6022</v>
      </c>
      <c r="F1992" s="5">
        <f>decoded[[#This Row],[FRT_DEC]]-B1991</f>
        <v>16</v>
      </c>
      <c r="G19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INFO]]))),G1991)</f>
        <v>295</v>
      </c>
    </row>
    <row r="1993" spans="1:7" x14ac:dyDescent="0.25">
      <c r="A1993" s="4" t="s">
        <v>2054</v>
      </c>
      <c r="B1993" s="5">
        <v>2051061671</v>
      </c>
      <c r="C1993" s="4" t="s">
        <v>8115</v>
      </c>
      <c r="D1993" s="4" t="s">
        <v>98</v>
      </c>
      <c r="E1993" s="6" t="s">
        <v>6024</v>
      </c>
      <c r="F1993" s="5">
        <f>decoded[[#This Row],[FRT_DEC]]-B1992</f>
        <v>5</v>
      </c>
      <c r="G19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INFO]]))),G1992)</f>
        <v>295</v>
      </c>
    </row>
    <row r="1994" spans="1:7" x14ac:dyDescent="0.25">
      <c r="A1994" s="4" t="s">
        <v>2055</v>
      </c>
      <c r="B1994" s="5">
        <v>2051062306</v>
      </c>
      <c r="C1994" s="4" t="s">
        <v>8116</v>
      </c>
      <c r="D1994" s="4" t="s">
        <v>113</v>
      </c>
      <c r="E1994" s="6" t="s">
        <v>114</v>
      </c>
      <c r="F1994" s="5">
        <f>decoded[[#This Row],[FRT_DEC]]-B1993</f>
        <v>635</v>
      </c>
      <c r="G19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INFO]]))),G1993)</f>
        <v>295</v>
      </c>
    </row>
    <row r="1995" spans="1:7" x14ac:dyDescent="0.25">
      <c r="A1995" s="4" t="s">
        <v>2056</v>
      </c>
      <c r="B1995" s="5">
        <v>2051062322</v>
      </c>
      <c r="C1995" s="4" t="s">
        <v>8117</v>
      </c>
      <c r="D1995" s="4" t="s">
        <v>1144</v>
      </c>
      <c r="E1995" s="6" t="s">
        <v>6027</v>
      </c>
      <c r="F1995" s="5">
        <f>decoded[[#This Row],[FRT_DEC]]-B1994</f>
        <v>16</v>
      </c>
      <c r="G19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INFO]]))),G1994)</f>
        <v>295</v>
      </c>
    </row>
    <row r="1996" spans="1:7" x14ac:dyDescent="0.25">
      <c r="A1996" s="4" t="s">
        <v>2057</v>
      </c>
      <c r="B1996" s="5">
        <v>2051062328</v>
      </c>
      <c r="C1996" s="4" t="s">
        <v>8118</v>
      </c>
      <c r="D1996" s="4" t="s">
        <v>98</v>
      </c>
      <c r="E1996" s="6" t="s">
        <v>6029</v>
      </c>
      <c r="F1996" s="5">
        <f>decoded[[#This Row],[FRT_DEC]]-B1995</f>
        <v>6</v>
      </c>
      <c r="G19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INFO]]))),G1995)</f>
        <v>295</v>
      </c>
    </row>
    <row r="1997" spans="1:7" x14ac:dyDescent="0.25">
      <c r="A1997" s="4" t="s">
        <v>2058</v>
      </c>
      <c r="B1997" s="5">
        <v>2051062337</v>
      </c>
      <c r="C1997" s="4" t="s">
        <v>8119</v>
      </c>
      <c r="D1997" s="4" t="s">
        <v>11</v>
      </c>
      <c r="E1997" s="6" t="s">
        <v>4665</v>
      </c>
      <c r="F1997" s="5">
        <f>decoded[[#This Row],[FRT_DEC]]-B1996</f>
        <v>9</v>
      </c>
      <c r="G19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INFO]]))),G1996)</f>
        <v>295</v>
      </c>
    </row>
    <row r="1998" spans="1:7" x14ac:dyDescent="0.25">
      <c r="A1998" s="4" t="s">
        <v>2059</v>
      </c>
      <c r="B1998" s="5">
        <v>2051062347</v>
      </c>
      <c r="C1998" s="4" t="s">
        <v>8120</v>
      </c>
      <c r="D1998" s="4" t="s">
        <v>52</v>
      </c>
      <c r="E1998" s="6" t="s">
        <v>4648</v>
      </c>
      <c r="F1998" s="5">
        <f>decoded[[#This Row],[FRT_DEC]]-B1997</f>
        <v>10</v>
      </c>
      <c r="G19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INFO]]))),G1997)</f>
        <v>295</v>
      </c>
    </row>
    <row r="1999" spans="1:7" x14ac:dyDescent="0.25">
      <c r="A1999" s="4" t="s">
        <v>2060</v>
      </c>
      <c r="B1999" s="5">
        <v>2051062350</v>
      </c>
      <c r="C1999" s="4" t="s">
        <v>8121</v>
      </c>
      <c r="D1999" s="4" t="s">
        <v>4649</v>
      </c>
      <c r="E1999" s="6" t="s">
        <v>8122</v>
      </c>
      <c r="F1999" s="5">
        <f>decoded[[#This Row],[FRT_DEC]]-B1998</f>
        <v>3</v>
      </c>
      <c r="G19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INFO]]))),G1998)</f>
        <v>295</v>
      </c>
    </row>
    <row r="2000" spans="1:7" x14ac:dyDescent="0.25">
      <c r="A2000" s="4" t="s">
        <v>2316</v>
      </c>
      <c r="B2000" s="5">
        <v>2051062397</v>
      </c>
      <c r="C2000" s="4" t="s">
        <v>8123</v>
      </c>
      <c r="D2000" s="4" t="s">
        <v>12</v>
      </c>
      <c r="E2000" s="6" t="s">
        <v>4</v>
      </c>
      <c r="F2000" s="5">
        <f>decoded[[#This Row],[FRT_DEC]]-B1999</f>
        <v>47</v>
      </c>
      <c r="G20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INFO]]))),G1999)</f>
        <v>295</v>
      </c>
    </row>
    <row r="2001" spans="1:7" x14ac:dyDescent="0.25">
      <c r="A2001" s="4" t="s">
        <v>2061</v>
      </c>
      <c r="B2001" s="5">
        <v>2051062402</v>
      </c>
      <c r="C2001" s="4" t="s">
        <v>8124</v>
      </c>
      <c r="D2001" s="4" t="s">
        <v>8</v>
      </c>
      <c r="E2001" s="6" t="s">
        <v>5960</v>
      </c>
      <c r="F2001" s="5">
        <f>decoded[[#This Row],[FRT_DEC]]-B2000</f>
        <v>5</v>
      </c>
      <c r="G20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INFO]]))),G2000)</f>
        <v>295</v>
      </c>
    </row>
    <row r="2002" spans="1:7" x14ac:dyDescent="0.25">
      <c r="A2002" s="4" t="s">
        <v>2062</v>
      </c>
      <c r="B2002" s="5">
        <v>2051062625</v>
      </c>
      <c r="C2002" s="4" t="s">
        <v>8125</v>
      </c>
      <c r="D2002" s="4" t="s">
        <v>13</v>
      </c>
      <c r="E2002" s="6" t="s">
        <v>5</v>
      </c>
      <c r="F2002" s="5">
        <f>decoded[[#This Row],[FRT_DEC]]-B2001</f>
        <v>223</v>
      </c>
      <c r="G20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INFO]]))),G2001)</f>
        <v>295</v>
      </c>
    </row>
    <row r="2003" spans="1:7" x14ac:dyDescent="0.25">
      <c r="A2003" s="4" t="s">
        <v>2063</v>
      </c>
      <c r="B2003" s="5">
        <v>2051062630</v>
      </c>
      <c r="C2003" s="4" t="s">
        <v>8126</v>
      </c>
      <c r="D2003" s="4" t="s">
        <v>11</v>
      </c>
      <c r="E2003" s="6" t="s">
        <v>4660</v>
      </c>
      <c r="F2003" s="5">
        <f>decoded[[#This Row],[FRT_DEC]]-B2002</f>
        <v>5</v>
      </c>
      <c r="G20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INFO]]))),G2002)</f>
        <v>295</v>
      </c>
    </row>
    <row r="2004" spans="1:7" x14ac:dyDescent="0.25">
      <c r="A2004" s="4" t="s">
        <v>2064</v>
      </c>
      <c r="B2004" s="5">
        <v>2051062723</v>
      </c>
      <c r="C2004" s="4" t="s">
        <v>8127</v>
      </c>
      <c r="D2004" s="4" t="s">
        <v>12</v>
      </c>
      <c r="E2004" s="6" t="s">
        <v>4</v>
      </c>
      <c r="F2004" s="5">
        <f>decoded[[#This Row],[FRT_DEC]]-B2003</f>
        <v>93</v>
      </c>
      <c r="G20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INFO]]))),G2003)</f>
        <v>295</v>
      </c>
    </row>
    <row r="2005" spans="1:7" x14ac:dyDescent="0.25">
      <c r="A2005" s="4" t="s">
        <v>2065</v>
      </c>
      <c r="B2005" s="5">
        <v>2051062727</v>
      </c>
      <c r="C2005" s="4" t="s">
        <v>8128</v>
      </c>
      <c r="D2005" s="4" t="s">
        <v>14</v>
      </c>
      <c r="E2005" s="6" t="s">
        <v>6</v>
      </c>
      <c r="F2005" s="5">
        <f>decoded[[#This Row],[FRT_DEC]]-B2004</f>
        <v>4</v>
      </c>
      <c r="G20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INFO]]))),G2004)</f>
        <v>295</v>
      </c>
    </row>
    <row r="2006" spans="1:7" x14ac:dyDescent="0.25">
      <c r="A2006" s="4" t="s">
        <v>2066</v>
      </c>
      <c r="B2006" s="5">
        <v>2051062737</v>
      </c>
      <c r="C2006" s="4" t="s">
        <v>8129</v>
      </c>
      <c r="D2006" s="4" t="s">
        <v>14</v>
      </c>
      <c r="E2006" s="6" t="s">
        <v>72</v>
      </c>
      <c r="F2006" s="5">
        <f>decoded[[#This Row],[FRT_DEC]]-B2005</f>
        <v>10</v>
      </c>
      <c r="G20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INFO]]))),G2005)</f>
        <v>295</v>
      </c>
    </row>
    <row r="2007" spans="1:7" x14ac:dyDescent="0.25">
      <c r="A2007" s="4" t="s">
        <v>2067</v>
      </c>
      <c r="B2007" s="5">
        <v>2051062744</v>
      </c>
      <c r="C2007" s="4" t="s">
        <v>8130</v>
      </c>
      <c r="D2007" s="4" t="s">
        <v>74</v>
      </c>
      <c r="E2007" s="6" t="s">
        <v>4650</v>
      </c>
      <c r="F2007" s="5">
        <f>decoded[[#This Row],[FRT_DEC]]-B2006</f>
        <v>7</v>
      </c>
      <c r="G20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INFO]]))),G2006)</f>
        <v>295</v>
      </c>
    </row>
    <row r="2008" spans="1:7" x14ac:dyDescent="0.25">
      <c r="A2008" s="4" t="s">
        <v>2068</v>
      </c>
      <c r="B2008" s="5">
        <v>2051062751</v>
      </c>
      <c r="C2008" s="4" t="s">
        <v>8131</v>
      </c>
      <c r="D2008" s="4" t="s">
        <v>4651</v>
      </c>
      <c r="E2008" s="6" t="s">
        <v>4672</v>
      </c>
      <c r="F2008" s="5">
        <f>decoded[[#This Row],[FRT_DEC]]-B2007</f>
        <v>7</v>
      </c>
      <c r="G20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INFO]]))),G2007)</f>
        <v>295</v>
      </c>
    </row>
    <row r="2009" spans="1:7" x14ac:dyDescent="0.25">
      <c r="A2009" s="4" t="s">
        <v>2069</v>
      </c>
      <c r="B2009" s="5">
        <v>2051063005</v>
      </c>
      <c r="C2009" s="4" t="s">
        <v>8132</v>
      </c>
      <c r="D2009" s="4" t="s">
        <v>55</v>
      </c>
      <c r="E2009" s="6" t="s">
        <v>56</v>
      </c>
      <c r="F2009" s="5">
        <f>decoded[[#This Row],[FRT_DEC]]-B2008</f>
        <v>254</v>
      </c>
      <c r="G20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INFO]]))),G2008)</f>
        <v>295</v>
      </c>
    </row>
    <row r="2010" spans="1:7" x14ac:dyDescent="0.25">
      <c r="A2010" s="4" t="s">
        <v>2070</v>
      </c>
      <c r="B2010" s="5">
        <v>2051063028</v>
      </c>
      <c r="C2010" s="4" t="s">
        <v>8133</v>
      </c>
      <c r="D2010" s="4" t="s">
        <v>275</v>
      </c>
      <c r="E2010" s="6" t="s">
        <v>8134</v>
      </c>
      <c r="F2010" s="5">
        <f>decoded[[#This Row],[FRT_DEC]]-B2009</f>
        <v>23</v>
      </c>
      <c r="G20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INFO]]))),G2009)</f>
        <v>295</v>
      </c>
    </row>
    <row r="2011" spans="1:7" x14ac:dyDescent="0.25">
      <c r="A2011" s="4" t="s">
        <v>2071</v>
      </c>
      <c r="B2011" s="5">
        <v>2051063034</v>
      </c>
      <c r="C2011" s="4" t="s">
        <v>8135</v>
      </c>
      <c r="D2011" s="4" t="s">
        <v>277</v>
      </c>
      <c r="E2011" s="6" t="s">
        <v>8136</v>
      </c>
      <c r="F2011" s="5">
        <f>decoded[[#This Row],[FRT_DEC]]-B2010</f>
        <v>6</v>
      </c>
      <c r="G20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INFO]]))),G2010)</f>
        <v>295</v>
      </c>
    </row>
    <row r="2012" spans="1:7" ht="30" x14ac:dyDescent="0.25">
      <c r="A2012" s="4" t="s">
        <v>2072</v>
      </c>
      <c r="B2012" s="5">
        <v>2051063038</v>
      </c>
      <c r="C2012" s="4" t="s">
        <v>8137</v>
      </c>
      <c r="D2012" s="4" t="s">
        <v>271</v>
      </c>
      <c r="E2012" s="6" t="s">
        <v>341</v>
      </c>
      <c r="F2012" s="5">
        <f>decoded[[#This Row],[FRT_DEC]]-B2011</f>
        <v>4</v>
      </c>
      <c r="G20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INFO]]))),G2011)</f>
        <v>295</v>
      </c>
    </row>
    <row r="2013" spans="1:7" x14ac:dyDescent="0.25">
      <c r="A2013" s="4" t="s">
        <v>2073</v>
      </c>
      <c r="B2013" s="5">
        <v>2051063041</v>
      </c>
      <c r="C2013" s="4" t="s">
        <v>8138</v>
      </c>
      <c r="D2013" s="4" t="s">
        <v>273</v>
      </c>
      <c r="E2013" s="6" t="s">
        <v>289</v>
      </c>
      <c r="F2013" s="5">
        <f>decoded[[#This Row],[FRT_DEC]]-B2012</f>
        <v>3</v>
      </c>
      <c r="G20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INFO]]))),G2012)</f>
        <v>295</v>
      </c>
    </row>
    <row r="2014" spans="1:7" x14ac:dyDescent="0.25">
      <c r="A2014" s="4" t="s">
        <v>2074</v>
      </c>
      <c r="B2014" s="5">
        <v>2051063076</v>
      </c>
      <c r="C2014" s="4" t="s">
        <v>8139</v>
      </c>
      <c r="D2014" s="4" t="s">
        <v>11</v>
      </c>
      <c r="E2014" s="6" t="s">
        <v>4683</v>
      </c>
      <c r="F2014" s="5">
        <f>decoded[[#This Row],[FRT_DEC]]-B2013</f>
        <v>35</v>
      </c>
      <c r="G20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INFO]]))),G2013)</f>
        <v>295</v>
      </c>
    </row>
    <row r="2015" spans="1:7" x14ac:dyDescent="0.25">
      <c r="A2015" s="4" t="s">
        <v>2075</v>
      </c>
      <c r="B2015" s="5">
        <v>2051063098</v>
      </c>
      <c r="C2015" s="4" t="s">
        <v>8140</v>
      </c>
      <c r="D2015" s="4" t="s">
        <v>52</v>
      </c>
      <c r="E2015" s="6" t="s">
        <v>57</v>
      </c>
      <c r="F2015" s="5">
        <f>decoded[[#This Row],[FRT_DEC]]-B2014</f>
        <v>22</v>
      </c>
      <c r="G20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INFO]]))),G2014)</f>
        <v>295</v>
      </c>
    </row>
    <row r="2016" spans="1:7" x14ac:dyDescent="0.25">
      <c r="A2016" s="4" t="s">
        <v>2076</v>
      </c>
      <c r="B2016" s="5">
        <v>2051063108</v>
      </c>
      <c r="C2016" s="4" t="s">
        <v>8141</v>
      </c>
      <c r="D2016" s="4" t="s">
        <v>1144</v>
      </c>
      <c r="E2016" s="6" t="s">
        <v>6057</v>
      </c>
      <c r="F2016" s="5">
        <f>decoded[[#This Row],[FRT_DEC]]-B2015</f>
        <v>10</v>
      </c>
      <c r="G20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INFO]]))),G2015)</f>
        <v>295</v>
      </c>
    </row>
    <row r="2017" spans="1:7" x14ac:dyDescent="0.25">
      <c r="A2017" s="4" t="s">
        <v>2077</v>
      </c>
      <c r="B2017" s="5">
        <v>2051063114</v>
      </c>
      <c r="C2017" s="4" t="s">
        <v>8142</v>
      </c>
      <c r="D2017" s="4" t="s">
        <v>1144</v>
      </c>
      <c r="E2017" s="6" t="s">
        <v>6059</v>
      </c>
      <c r="F2017" s="5">
        <f>decoded[[#This Row],[FRT_DEC]]-B2016</f>
        <v>6</v>
      </c>
      <c r="G20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INFO]]))),G2016)</f>
        <v>295</v>
      </c>
    </row>
    <row r="2018" spans="1:7" x14ac:dyDescent="0.25">
      <c r="A2018" s="4" t="s">
        <v>2078</v>
      </c>
      <c r="B2018" s="5">
        <v>2051063133</v>
      </c>
      <c r="C2018" s="4" t="s">
        <v>8143</v>
      </c>
      <c r="D2018" s="4" t="s">
        <v>98</v>
      </c>
      <c r="E2018" s="6" t="s">
        <v>5713</v>
      </c>
      <c r="F2018" s="5">
        <f>decoded[[#This Row],[FRT_DEC]]-B2017</f>
        <v>19</v>
      </c>
      <c r="G20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INFO]]))),G2017)</f>
        <v>295</v>
      </c>
    </row>
    <row r="2019" spans="1:7" x14ac:dyDescent="0.25">
      <c r="A2019" s="4" t="s">
        <v>2079</v>
      </c>
      <c r="B2019" s="5">
        <v>2051063164</v>
      </c>
      <c r="C2019" s="4" t="s">
        <v>8144</v>
      </c>
      <c r="D2019" s="4" t="s">
        <v>4652</v>
      </c>
      <c r="E2019" s="6" t="s">
        <v>4716</v>
      </c>
      <c r="F2019" s="5">
        <f>decoded[[#This Row],[FRT_DEC]]-B2018</f>
        <v>31</v>
      </c>
      <c r="G20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INFO]]))),G2018)</f>
        <v>295</v>
      </c>
    </row>
    <row r="2020" spans="1:7" x14ac:dyDescent="0.25">
      <c r="A2020" s="4" t="s">
        <v>2080</v>
      </c>
      <c r="B2020" s="5">
        <v>2051063170</v>
      </c>
      <c r="C2020" s="4" t="s">
        <v>8145</v>
      </c>
      <c r="D2020" s="4" t="s">
        <v>275</v>
      </c>
      <c r="E2020" s="6" t="s">
        <v>8146</v>
      </c>
      <c r="F2020" s="5">
        <f>decoded[[#This Row],[FRT_DEC]]-B2019</f>
        <v>6</v>
      </c>
      <c r="G20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INFO]]))),G2019)</f>
        <v>295</v>
      </c>
    </row>
    <row r="2021" spans="1:7" x14ac:dyDescent="0.25">
      <c r="A2021" s="4" t="s">
        <v>2081</v>
      </c>
      <c r="B2021" s="5">
        <v>2051063958</v>
      </c>
      <c r="C2021" s="4" t="s">
        <v>8147</v>
      </c>
      <c r="D2021" s="4" t="s">
        <v>280</v>
      </c>
      <c r="E2021" s="6" t="s">
        <v>281</v>
      </c>
      <c r="F2021" s="5">
        <f>decoded[[#This Row],[FRT_DEC]]-B2020</f>
        <v>788</v>
      </c>
      <c r="G20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INFO]]))),G2020)</f>
        <v>295</v>
      </c>
    </row>
    <row r="2022" spans="1:7" x14ac:dyDescent="0.25">
      <c r="A2022" s="4" t="s">
        <v>2304</v>
      </c>
      <c r="B2022" s="5">
        <v>2051063999</v>
      </c>
      <c r="C2022" s="4" t="s">
        <v>8148</v>
      </c>
      <c r="D2022" s="4" t="s">
        <v>12</v>
      </c>
      <c r="E2022" s="6" t="s">
        <v>4</v>
      </c>
      <c r="F2022" s="5">
        <f>decoded[[#This Row],[FRT_DEC]]-B2021</f>
        <v>41</v>
      </c>
      <c r="G20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INFO]]))),G2021)</f>
        <v>295</v>
      </c>
    </row>
    <row r="2023" spans="1:7" x14ac:dyDescent="0.25">
      <c r="A2023" s="4" t="s">
        <v>2305</v>
      </c>
      <c r="B2023" s="5">
        <v>2051064006</v>
      </c>
      <c r="C2023" s="4" t="s">
        <v>8149</v>
      </c>
      <c r="D2023" s="4" t="s">
        <v>8</v>
      </c>
      <c r="E2023" s="6" t="s">
        <v>6294</v>
      </c>
      <c r="F2023" s="5">
        <f>decoded[[#This Row],[FRT_DEC]]-B2022</f>
        <v>7</v>
      </c>
      <c r="G20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INFO]]))),G2022)</f>
        <v>295</v>
      </c>
    </row>
    <row r="2024" spans="1:7" x14ac:dyDescent="0.25">
      <c r="A2024" s="4" t="s">
        <v>2082</v>
      </c>
      <c r="B2024" s="5">
        <v>2051072881</v>
      </c>
      <c r="C2024" s="4" t="s">
        <v>8150</v>
      </c>
      <c r="D2024" s="4" t="s">
        <v>15</v>
      </c>
      <c r="E2024" s="6" t="s">
        <v>8151</v>
      </c>
      <c r="F2024" s="5">
        <f>decoded[[#This Row],[FRT_DEC]]-B2023</f>
        <v>8875</v>
      </c>
      <c r="G20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INFO]]))),G2023)</f>
        <v>295</v>
      </c>
    </row>
    <row r="2025" spans="1:7" x14ac:dyDescent="0.25">
      <c r="A2025" s="4" t="s">
        <v>2083</v>
      </c>
      <c r="B2025" s="5">
        <v>2051072886</v>
      </c>
      <c r="C2025" s="4" t="s">
        <v>8152</v>
      </c>
      <c r="D2025" s="4" t="s">
        <v>15</v>
      </c>
      <c r="E2025" s="6" t="s">
        <v>5995</v>
      </c>
      <c r="F2025" s="5">
        <f>decoded[[#This Row],[FRT_DEC]]-B2024</f>
        <v>5</v>
      </c>
      <c r="G20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INFO]]))),G2024)</f>
        <v>295</v>
      </c>
    </row>
    <row r="2026" spans="1:7" x14ac:dyDescent="0.25">
      <c r="A2026" s="4" t="s">
        <v>2306</v>
      </c>
      <c r="B2026" s="5">
        <v>2051072967</v>
      </c>
      <c r="C2026" s="4" t="s">
        <v>8153</v>
      </c>
      <c r="D2026" s="4" t="s">
        <v>275</v>
      </c>
      <c r="E2026" s="6" t="s">
        <v>8154</v>
      </c>
      <c r="F2026" s="5">
        <f>decoded[[#This Row],[FRT_DEC]]-B2025</f>
        <v>81</v>
      </c>
      <c r="G20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INFO]]))),G2025)</f>
        <v>295</v>
      </c>
    </row>
    <row r="2027" spans="1:7" ht="30" x14ac:dyDescent="0.25">
      <c r="A2027" s="4" t="s">
        <v>2307</v>
      </c>
      <c r="B2027" s="5">
        <v>2051072970</v>
      </c>
      <c r="C2027" s="4" t="s">
        <v>8155</v>
      </c>
      <c r="D2027" s="4" t="s">
        <v>271</v>
      </c>
      <c r="E2027" s="6" t="s">
        <v>5714</v>
      </c>
      <c r="F2027" s="5">
        <f>decoded[[#This Row],[FRT_DEC]]-B2026</f>
        <v>3</v>
      </c>
      <c r="G20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INFO]]))),G2026)</f>
        <v>295</v>
      </c>
    </row>
    <row r="2028" spans="1:7" x14ac:dyDescent="0.25">
      <c r="A2028" s="4" t="s">
        <v>2308</v>
      </c>
      <c r="B2028" s="5">
        <v>2051072974</v>
      </c>
      <c r="C2028" s="4" t="s">
        <v>8156</v>
      </c>
      <c r="D2028" s="4" t="s">
        <v>273</v>
      </c>
      <c r="E2028" s="6" t="s">
        <v>6244</v>
      </c>
      <c r="F2028" s="5">
        <f>decoded[[#This Row],[FRT_DEC]]-B2027</f>
        <v>4</v>
      </c>
      <c r="G20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INFO]]))),G2027)</f>
        <v>295</v>
      </c>
    </row>
    <row r="2029" spans="1:7" x14ac:dyDescent="0.25">
      <c r="A2029" s="4" t="s">
        <v>2309</v>
      </c>
      <c r="B2029" s="5">
        <v>2051072982</v>
      </c>
      <c r="C2029" s="4" t="s">
        <v>8157</v>
      </c>
      <c r="D2029" s="4" t="s">
        <v>1144</v>
      </c>
      <c r="E2029" s="6" t="s">
        <v>6001</v>
      </c>
      <c r="F2029" s="5">
        <f>decoded[[#This Row],[FRT_DEC]]-B2028</f>
        <v>8</v>
      </c>
      <c r="G20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INFO]]))),G2028)</f>
        <v>295</v>
      </c>
    </row>
    <row r="2030" spans="1:7" x14ac:dyDescent="0.25">
      <c r="A2030" s="4" t="s">
        <v>2310</v>
      </c>
      <c r="B2030" s="5">
        <v>2051072989</v>
      </c>
      <c r="C2030" s="4" t="s">
        <v>8158</v>
      </c>
      <c r="D2030" s="4" t="s">
        <v>98</v>
      </c>
      <c r="E2030" s="6" t="s">
        <v>6003</v>
      </c>
      <c r="F2030" s="5">
        <f>decoded[[#This Row],[FRT_DEC]]-B2029</f>
        <v>7</v>
      </c>
      <c r="G20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INFO]]))),G2029)</f>
        <v>295</v>
      </c>
    </row>
    <row r="2031" spans="1:7" x14ac:dyDescent="0.25">
      <c r="A2031" s="4" t="s">
        <v>2311</v>
      </c>
      <c r="B2031" s="5">
        <v>2051072994</v>
      </c>
      <c r="C2031" s="4" t="s">
        <v>8159</v>
      </c>
      <c r="D2031" s="4" t="s">
        <v>98</v>
      </c>
      <c r="E2031" s="6" t="s">
        <v>6005</v>
      </c>
      <c r="F2031" s="5">
        <f>decoded[[#This Row],[FRT_DEC]]-B2030</f>
        <v>5</v>
      </c>
      <c r="G20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INFO]]))),G2030)</f>
        <v>295</v>
      </c>
    </row>
    <row r="2032" spans="1:7" x14ac:dyDescent="0.25">
      <c r="A2032" s="4" t="s">
        <v>2084</v>
      </c>
      <c r="B2032" s="5">
        <v>2051073008</v>
      </c>
      <c r="C2032" s="4" t="s">
        <v>8160</v>
      </c>
      <c r="D2032" s="4" t="s">
        <v>277</v>
      </c>
      <c r="E2032" s="6" t="s">
        <v>8161</v>
      </c>
      <c r="F2032" s="5">
        <f>decoded[[#This Row],[FRT_DEC]]-B2031</f>
        <v>14</v>
      </c>
      <c r="G20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INFO]]))),G2031)</f>
        <v>295</v>
      </c>
    </row>
    <row r="2033" spans="1:7" x14ac:dyDescent="0.25">
      <c r="A2033" s="4" t="s">
        <v>2085</v>
      </c>
      <c r="B2033" s="5">
        <v>2051073332</v>
      </c>
      <c r="C2033" s="4" t="s">
        <v>8162</v>
      </c>
      <c r="D2033" s="4" t="s">
        <v>1144</v>
      </c>
      <c r="E2033" s="6" t="s">
        <v>6009</v>
      </c>
      <c r="F2033" s="5">
        <f>decoded[[#This Row],[FRT_DEC]]-B2032</f>
        <v>324</v>
      </c>
      <c r="G20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INFO]]))),G2032)</f>
        <v>295</v>
      </c>
    </row>
    <row r="2034" spans="1:7" x14ac:dyDescent="0.25">
      <c r="A2034" s="4" t="s">
        <v>2086</v>
      </c>
      <c r="B2034" s="5">
        <v>2051073339</v>
      </c>
      <c r="C2034" s="4" t="s">
        <v>8163</v>
      </c>
      <c r="D2034" s="4" t="s">
        <v>98</v>
      </c>
      <c r="E2034" s="6" t="s">
        <v>6011</v>
      </c>
      <c r="F2034" s="5">
        <f>decoded[[#This Row],[FRT_DEC]]-B2033</f>
        <v>7</v>
      </c>
      <c r="G20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INFO]]))),G2033)</f>
        <v>295</v>
      </c>
    </row>
    <row r="2035" spans="1:7" x14ac:dyDescent="0.25">
      <c r="A2035" s="4" t="s">
        <v>2312</v>
      </c>
      <c r="B2035" s="5">
        <v>2051073352</v>
      </c>
      <c r="C2035" s="4" t="s">
        <v>8164</v>
      </c>
      <c r="D2035" s="4" t="s">
        <v>275</v>
      </c>
      <c r="E2035" s="6" t="s">
        <v>1102</v>
      </c>
      <c r="F2035" s="5">
        <f>decoded[[#This Row],[FRT_DEC]]-B2034</f>
        <v>13</v>
      </c>
      <c r="G20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INFO]]))),G2034)</f>
        <v>295</v>
      </c>
    </row>
    <row r="2036" spans="1:7" x14ac:dyDescent="0.25">
      <c r="A2036" s="4" t="s">
        <v>2313</v>
      </c>
      <c r="B2036" s="5">
        <v>2051073368</v>
      </c>
      <c r="C2036" s="4" t="s">
        <v>8165</v>
      </c>
      <c r="D2036" s="4" t="s">
        <v>295</v>
      </c>
      <c r="E2036" s="6" t="s">
        <v>296</v>
      </c>
      <c r="F2036" s="5">
        <f>decoded[[#This Row],[FRT_DEC]]-B2035</f>
        <v>16</v>
      </c>
      <c r="G20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INFO]]))),G2035)</f>
        <v>295</v>
      </c>
    </row>
    <row r="2037" spans="1:7" x14ac:dyDescent="0.25">
      <c r="A2037" s="4" t="s">
        <v>2087</v>
      </c>
      <c r="B2037" s="5">
        <v>2051074879</v>
      </c>
      <c r="C2037" s="4" t="s">
        <v>8166</v>
      </c>
      <c r="D2037" s="4" t="s">
        <v>110</v>
      </c>
      <c r="E2037" s="6" t="s">
        <v>2725</v>
      </c>
      <c r="F2037" s="5">
        <f>decoded[[#This Row],[FRT_DEC]]-B2036</f>
        <v>1511</v>
      </c>
      <c r="G20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INFO]]))),G2036)</f>
        <v>295</v>
      </c>
    </row>
    <row r="2038" spans="1:7" x14ac:dyDescent="0.25">
      <c r="A2038" s="4" t="s">
        <v>2088</v>
      </c>
      <c r="B2038" s="5">
        <v>2051074896</v>
      </c>
      <c r="C2038" s="4" t="s">
        <v>8167</v>
      </c>
      <c r="D2038" s="4" t="s">
        <v>1144</v>
      </c>
      <c r="E2038" s="6" t="s">
        <v>6017</v>
      </c>
      <c r="F2038" s="5">
        <f>decoded[[#This Row],[FRT_DEC]]-B2037</f>
        <v>17</v>
      </c>
      <c r="G20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INFO]]))),G2037)</f>
        <v>295</v>
      </c>
    </row>
    <row r="2039" spans="1:7" x14ac:dyDescent="0.25">
      <c r="A2039" s="4" t="s">
        <v>2314</v>
      </c>
      <c r="B2039" s="5">
        <v>2051074904</v>
      </c>
      <c r="C2039" s="4" t="s">
        <v>8168</v>
      </c>
      <c r="D2039" s="4" t="s">
        <v>98</v>
      </c>
      <c r="E2039" s="6" t="s">
        <v>6019</v>
      </c>
      <c r="F2039" s="5">
        <f>decoded[[#This Row],[FRT_DEC]]-B2038</f>
        <v>8</v>
      </c>
      <c r="G20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INFO]]))),G2038)</f>
        <v>295</v>
      </c>
    </row>
    <row r="2040" spans="1:7" x14ac:dyDescent="0.25">
      <c r="A2040" s="4" t="s">
        <v>2089</v>
      </c>
      <c r="B2040" s="5">
        <v>2051074971</v>
      </c>
      <c r="C2040" s="4" t="s">
        <v>8169</v>
      </c>
      <c r="D2040" s="4" t="s">
        <v>111</v>
      </c>
      <c r="E2040" s="6" t="s">
        <v>297</v>
      </c>
      <c r="F2040" s="5">
        <f>decoded[[#This Row],[FRT_DEC]]-B2039</f>
        <v>67</v>
      </c>
      <c r="G20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INFO]]))),G2039)</f>
        <v>295</v>
      </c>
    </row>
    <row r="2041" spans="1:7" x14ac:dyDescent="0.25">
      <c r="A2041" s="4" t="s">
        <v>2090</v>
      </c>
      <c r="B2041" s="5">
        <v>2051074987</v>
      </c>
      <c r="C2041" s="4" t="s">
        <v>8170</v>
      </c>
      <c r="D2041" s="4" t="s">
        <v>1144</v>
      </c>
      <c r="E2041" s="6" t="s">
        <v>6022</v>
      </c>
      <c r="F2041" s="5">
        <f>decoded[[#This Row],[FRT_DEC]]-B2040</f>
        <v>16</v>
      </c>
      <c r="G20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INFO]]))),G2040)</f>
        <v>295</v>
      </c>
    </row>
    <row r="2042" spans="1:7" x14ac:dyDescent="0.25">
      <c r="A2042" s="4" t="s">
        <v>2091</v>
      </c>
      <c r="B2042" s="5">
        <v>2051074993</v>
      </c>
      <c r="C2042" s="4" t="s">
        <v>8171</v>
      </c>
      <c r="D2042" s="4" t="s">
        <v>98</v>
      </c>
      <c r="E2042" s="6" t="s">
        <v>6024</v>
      </c>
      <c r="F2042" s="5">
        <f>decoded[[#This Row],[FRT_DEC]]-B2041</f>
        <v>6</v>
      </c>
      <c r="G20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INFO]]))),G2041)</f>
        <v>295</v>
      </c>
    </row>
    <row r="2043" spans="1:7" x14ac:dyDescent="0.25">
      <c r="A2043" s="4" t="s">
        <v>2092</v>
      </c>
      <c r="B2043" s="5">
        <v>2051075627</v>
      </c>
      <c r="C2043" s="4" t="s">
        <v>8172</v>
      </c>
      <c r="D2043" s="4" t="s">
        <v>113</v>
      </c>
      <c r="E2043" s="6" t="s">
        <v>114</v>
      </c>
      <c r="F2043" s="5">
        <f>decoded[[#This Row],[FRT_DEC]]-B2042</f>
        <v>634</v>
      </c>
      <c r="G20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INFO]]))),G2042)</f>
        <v>295</v>
      </c>
    </row>
    <row r="2044" spans="1:7" x14ac:dyDescent="0.25">
      <c r="A2044" s="4" t="s">
        <v>2093</v>
      </c>
      <c r="B2044" s="5">
        <v>2051075643</v>
      </c>
      <c r="C2044" s="4" t="s">
        <v>8173</v>
      </c>
      <c r="D2044" s="4" t="s">
        <v>1144</v>
      </c>
      <c r="E2044" s="6" t="s">
        <v>6027</v>
      </c>
      <c r="F2044" s="5">
        <f>decoded[[#This Row],[FRT_DEC]]-B2043</f>
        <v>16</v>
      </c>
      <c r="G20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INFO]]))),G2043)</f>
        <v>295</v>
      </c>
    </row>
    <row r="2045" spans="1:7" x14ac:dyDescent="0.25">
      <c r="A2045" s="4" t="s">
        <v>2094</v>
      </c>
      <c r="B2045" s="5">
        <v>2051075649</v>
      </c>
      <c r="C2045" s="4" t="s">
        <v>8174</v>
      </c>
      <c r="D2045" s="4" t="s">
        <v>98</v>
      </c>
      <c r="E2045" s="6" t="s">
        <v>6029</v>
      </c>
      <c r="F2045" s="5">
        <f>decoded[[#This Row],[FRT_DEC]]-B2044</f>
        <v>6</v>
      </c>
      <c r="G20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INFO]]))),G2044)</f>
        <v>295</v>
      </c>
    </row>
    <row r="2046" spans="1:7" x14ac:dyDescent="0.25">
      <c r="A2046" s="4" t="s">
        <v>2095</v>
      </c>
      <c r="B2046" s="5">
        <v>2051075655</v>
      </c>
      <c r="C2046" s="4" t="s">
        <v>8175</v>
      </c>
      <c r="D2046" s="4" t="s">
        <v>298</v>
      </c>
      <c r="E2046" s="6" t="s">
        <v>8176</v>
      </c>
      <c r="F2046" s="5">
        <f>decoded[[#This Row],[FRT_DEC]]-B2045</f>
        <v>6</v>
      </c>
      <c r="G20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INFO]]))),G2045)</f>
        <v>295</v>
      </c>
    </row>
    <row r="2047" spans="1:7" x14ac:dyDescent="0.25">
      <c r="A2047" s="4" t="s">
        <v>2096</v>
      </c>
      <c r="B2047" s="5">
        <v>2051075660</v>
      </c>
      <c r="C2047" s="4" t="s">
        <v>8177</v>
      </c>
      <c r="D2047" s="4" t="s">
        <v>11</v>
      </c>
      <c r="E2047" s="6" t="s">
        <v>4670</v>
      </c>
      <c r="F2047" s="5">
        <f>decoded[[#This Row],[FRT_DEC]]-B2046</f>
        <v>5</v>
      </c>
      <c r="G20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INFO]]))),G2046)</f>
        <v>295</v>
      </c>
    </row>
    <row r="2048" spans="1:7" x14ac:dyDescent="0.25">
      <c r="A2048" s="4" t="s">
        <v>2097</v>
      </c>
      <c r="B2048" s="5">
        <v>2051075671</v>
      </c>
      <c r="C2048" s="4" t="s">
        <v>8178</v>
      </c>
      <c r="D2048" s="4" t="s">
        <v>52</v>
      </c>
      <c r="E2048" s="6" t="s">
        <v>367</v>
      </c>
      <c r="F2048" s="5">
        <f>decoded[[#This Row],[FRT_DEC]]-B2047</f>
        <v>11</v>
      </c>
      <c r="G20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INFO]]))),G2047)</f>
        <v>295</v>
      </c>
    </row>
    <row r="2049" spans="1:7" x14ac:dyDescent="0.25">
      <c r="A2049" s="4" t="s">
        <v>2098</v>
      </c>
      <c r="B2049" s="5">
        <v>2051075675</v>
      </c>
      <c r="C2049" s="4" t="s">
        <v>8179</v>
      </c>
      <c r="D2049" s="4" t="s">
        <v>369</v>
      </c>
      <c r="E2049" s="6" t="s">
        <v>8180</v>
      </c>
      <c r="F2049" s="5">
        <f>decoded[[#This Row],[FRT_DEC]]-B2048</f>
        <v>4</v>
      </c>
      <c r="G20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INFO]]))),G2048)</f>
        <v>295</v>
      </c>
    </row>
    <row r="2050" spans="1:7" x14ac:dyDescent="0.25">
      <c r="A2050" s="4" t="s">
        <v>2099</v>
      </c>
      <c r="B2050" s="5">
        <v>2051075679</v>
      </c>
      <c r="C2050" s="4" t="s">
        <v>8181</v>
      </c>
      <c r="D2050" s="4" t="s">
        <v>8</v>
      </c>
      <c r="E2050" s="6" t="s">
        <v>4685</v>
      </c>
      <c r="F2050" s="5">
        <f>decoded[[#This Row],[FRT_DEC]]-B2049</f>
        <v>4</v>
      </c>
      <c r="G20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INFO]]))),G2049)</f>
        <v>295</v>
      </c>
    </row>
    <row r="2051" spans="1:7" x14ac:dyDescent="0.25">
      <c r="A2051" s="4" t="s">
        <v>2100</v>
      </c>
      <c r="B2051" s="5">
        <v>2051075683</v>
      </c>
      <c r="C2051" s="4" t="s">
        <v>8182</v>
      </c>
      <c r="D2051" s="4" t="s">
        <v>4652</v>
      </c>
      <c r="E2051" s="6" t="s">
        <v>4662</v>
      </c>
      <c r="F2051" s="5">
        <f>decoded[[#This Row],[FRT_DEC]]-B2050</f>
        <v>4</v>
      </c>
      <c r="G20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INFO]]))),G2050)</f>
        <v>295</v>
      </c>
    </row>
    <row r="2052" spans="1:7" x14ac:dyDescent="0.25">
      <c r="A2052" s="4" t="s">
        <v>2101</v>
      </c>
      <c r="B2052" s="5">
        <v>2051075687</v>
      </c>
      <c r="C2052" s="4" t="s">
        <v>8183</v>
      </c>
      <c r="D2052" s="4" t="s">
        <v>4652</v>
      </c>
      <c r="E2052" s="6" t="s">
        <v>4686</v>
      </c>
      <c r="F2052" s="5">
        <f>decoded[[#This Row],[FRT_DEC]]-B2051</f>
        <v>4</v>
      </c>
      <c r="G20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INFO]]))),G2051)</f>
        <v>295</v>
      </c>
    </row>
    <row r="2053" spans="1:7" x14ac:dyDescent="0.25">
      <c r="A2053" s="4" t="s">
        <v>2102</v>
      </c>
      <c r="B2053" s="5">
        <v>2051075715</v>
      </c>
      <c r="C2053" s="4" t="s">
        <v>8184</v>
      </c>
      <c r="D2053" s="4" t="s">
        <v>11</v>
      </c>
      <c r="E2053" s="6" t="s">
        <v>4678</v>
      </c>
      <c r="F2053" s="5">
        <f>decoded[[#This Row],[FRT_DEC]]-B2052</f>
        <v>28</v>
      </c>
      <c r="G20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INFO]]))),G2052)</f>
        <v>295</v>
      </c>
    </row>
    <row r="2054" spans="1:7" x14ac:dyDescent="0.25">
      <c r="A2054" s="4" t="s">
        <v>2103</v>
      </c>
      <c r="B2054" s="5">
        <v>2051075724</v>
      </c>
      <c r="C2054" s="4" t="s">
        <v>8185</v>
      </c>
      <c r="D2054" s="4" t="s">
        <v>52</v>
      </c>
      <c r="E2054" s="6" t="s">
        <v>4648</v>
      </c>
      <c r="F2054" s="5">
        <f>decoded[[#This Row],[FRT_DEC]]-B2053</f>
        <v>9</v>
      </c>
      <c r="G20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INFO]]))),G2053)</f>
        <v>295</v>
      </c>
    </row>
    <row r="2055" spans="1:7" x14ac:dyDescent="0.25">
      <c r="A2055" s="4" t="s">
        <v>2104</v>
      </c>
      <c r="B2055" s="5">
        <v>2051075728</v>
      </c>
      <c r="C2055" s="4" t="s">
        <v>8186</v>
      </c>
      <c r="D2055" s="4" t="s">
        <v>4649</v>
      </c>
      <c r="E2055" s="6" t="s">
        <v>8122</v>
      </c>
      <c r="F2055" s="5">
        <f>decoded[[#This Row],[FRT_DEC]]-B2054</f>
        <v>4</v>
      </c>
      <c r="G20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INFO]]))),G2054)</f>
        <v>295</v>
      </c>
    </row>
    <row r="2056" spans="1:7" x14ac:dyDescent="0.25">
      <c r="A2056" s="4" t="s">
        <v>2105</v>
      </c>
      <c r="B2056" s="5">
        <v>2051075754</v>
      </c>
      <c r="C2056" s="4" t="s">
        <v>8187</v>
      </c>
      <c r="D2056" s="4" t="s">
        <v>12</v>
      </c>
      <c r="E2056" s="6" t="s">
        <v>4</v>
      </c>
      <c r="F2056" s="5">
        <f>decoded[[#This Row],[FRT_DEC]]-B2055</f>
        <v>26</v>
      </c>
      <c r="G20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INFO]]))),G2055)</f>
        <v>295</v>
      </c>
    </row>
    <row r="2057" spans="1:7" x14ac:dyDescent="0.25">
      <c r="A2057" s="4" t="s">
        <v>2106</v>
      </c>
      <c r="B2057" s="5">
        <v>2051075759</v>
      </c>
      <c r="C2057" s="4" t="s">
        <v>8188</v>
      </c>
      <c r="D2057" s="4" t="s">
        <v>8</v>
      </c>
      <c r="E2057" s="6" t="s">
        <v>5960</v>
      </c>
      <c r="F2057" s="5">
        <f>decoded[[#This Row],[FRT_DEC]]-B2056</f>
        <v>5</v>
      </c>
      <c r="G20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INFO]]))),G2056)</f>
        <v>295</v>
      </c>
    </row>
    <row r="2058" spans="1:7" x14ac:dyDescent="0.25">
      <c r="A2058" s="4" t="s">
        <v>2107</v>
      </c>
      <c r="B2058" s="5">
        <v>2051075892</v>
      </c>
      <c r="C2058" s="4" t="s">
        <v>8189</v>
      </c>
      <c r="D2058" s="4" t="s">
        <v>12</v>
      </c>
      <c r="E2058" s="6" t="s">
        <v>4</v>
      </c>
      <c r="F2058" s="5">
        <f>decoded[[#This Row],[FRT_DEC]]-B2057</f>
        <v>133</v>
      </c>
      <c r="G20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INFO]]))),G2057)</f>
        <v>295</v>
      </c>
    </row>
    <row r="2059" spans="1:7" x14ac:dyDescent="0.25">
      <c r="A2059" s="4" t="s">
        <v>2108</v>
      </c>
      <c r="B2059" s="5">
        <v>2051075898</v>
      </c>
      <c r="C2059" s="4" t="s">
        <v>8190</v>
      </c>
      <c r="D2059" s="4" t="s">
        <v>8</v>
      </c>
      <c r="E2059" s="6" t="s">
        <v>5963</v>
      </c>
      <c r="F2059" s="5">
        <f>decoded[[#This Row],[FRT_DEC]]-B2058</f>
        <v>6</v>
      </c>
      <c r="G20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INFO]]))),G2058)</f>
        <v>295</v>
      </c>
    </row>
    <row r="2060" spans="1:7" x14ac:dyDescent="0.25">
      <c r="A2060" s="4" t="s">
        <v>2109</v>
      </c>
      <c r="B2060" s="5">
        <v>2051076038</v>
      </c>
      <c r="C2060" s="4" t="s">
        <v>8191</v>
      </c>
      <c r="D2060" s="4" t="s">
        <v>13</v>
      </c>
      <c r="E2060" s="6" t="s">
        <v>5</v>
      </c>
      <c r="F2060" s="5">
        <f>decoded[[#This Row],[FRT_DEC]]-B2059</f>
        <v>140</v>
      </c>
      <c r="G20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INFO]]))),G2059)</f>
        <v>295</v>
      </c>
    </row>
    <row r="2061" spans="1:7" x14ac:dyDescent="0.25">
      <c r="A2061" s="4" t="s">
        <v>2110</v>
      </c>
      <c r="B2061" s="5">
        <v>2051076043</v>
      </c>
      <c r="C2061" s="4" t="s">
        <v>8192</v>
      </c>
      <c r="D2061" s="4" t="s">
        <v>11</v>
      </c>
      <c r="E2061" s="6" t="s">
        <v>4715</v>
      </c>
      <c r="F2061" s="5">
        <f>decoded[[#This Row],[FRT_DEC]]-B2060</f>
        <v>5</v>
      </c>
      <c r="G20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INFO]]))),G2060)</f>
        <v>295</v>
      </c>
    </row>
    <row r="2062" spans="1:7" x14ac:dyDescent="0.25">
      <c r="A2062" s="4" t="s">
        <v>2111</v>
      </c>
      <c r="B2062" s="5">
        <v>2051076131</v>
      </c>
      <c r="C2062" s="4" t="s">
        <v>8193</v>
      </c>
      <c r="D2062" s="4" t="s">
        <v>12</v>
      </c>
      <c r="E2062" s="6" t="s">
        <v>4</v>
      </c>
      <c r="F2062" s="5">
        <f>decoded[[#This Row],[FRT_DEC]]-B2061</f>
        <v>88</v>
      </c>
      <c r="G20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INFO]]))),G2061)</f>
        <v>295</v>
      </c>
    </row>
    <row r="2063" spans="1:7" x14ac:dyDescent="0.25">
      <c r="A2063" s="4" t="s">
        <v>2112</v>
      </c>
      <c r="B2063" s="5">
        <v>2051076135</v>
      </c>
      <c r="C2063" s="4" t="s">
        <v>8194</v>
      </c>
      <c r="D2063" s="4" t="s">
        <v>14</v>
      </c>
      <c r="E2063" s="6" t="s">
        <v>6</v>
      </c>
      <c r="F2063" s="5">
        <f>decoded[[#This Row],[FRT_DEC]]-B2062</f>
        <v>4</v>
      </c>
      <c r="G20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INFO]]))),G2062)</f>
        <v>295</v>
      </c>
    </row>
    <row r="2064" spans="1:7" x14ac:dyDescent="0.25">
      <c r="A2064" s="4" t="s">
        <v>2113</v>
      </c>
      <c r="B2064" s="5">
        <v>2051076146</v>
      </c>
      <c r="C2064" s="4" t="s">
        <v>8195</v>
      </c>
      <c r="D2064" s="4" t="s">
        <v>14</v>
      </c>
      <c r="E2064" s="6" t="s">
        <v>72</v>
      </c>
      <c r="F2064" s="5">
        <f>decoded[[#This Row],[FRT_DEC]]-B2063</f>
        <v>11</v>
      </c>
      <c r="G20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INFO]]))),G2063)</f>
        <v>295</v>
      </c>
    </row>
    <row r="2065" spans="1:7" x14ac:dyDescent="0.25">
      <c r="A2065" s="4" t="s">
        <v>2114</v>
      </c>
      <c r="B2065" s="5">
        <v>2051076152</v>
      </c>
      <c r="C2065" s="4" t="s">
        <v>8196</v>
      </c>
      <c r="D2065" s="4" t="s">
        <v>74</v>
      </c>
      <c r="E2065" s="6" t="s">
        <v>4650</v>
      </c>
      <c r="F2065" s="5">
        <f>decoded[[#This Row],[FRT_DEC]]-B2064</f>
        <v>6</v>
      </c>
      <c r="G20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INFO]]))),G2064)</f>
        <v>295</v>
      </c>
    </row>
    <row r="2066" spans="1:7" x14ac:dyDescent="0.25">
      <c r="A2066" s="4" t="s">
        <v>2115</v>
      </c>
      <c r="B2066" s="5">
        <v>2051076157</v>
      </c>
      <c r="C2066" s="4" t="s">
        <v>8197</v>
      </c>
      <c r="D2066" s="4" t="s">
        <v>4651</v>
      </c>
      <c r="E2066" s="6" t="s">
        <v>4653</v>
      </c>
      <c r="F2066" s="5">
        <f>decoded[[#This Row],[FRT_DEC]]-B2065</f>
        <v>5</v>
      </c>
      <c r="G20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INFO]]))),G2065)</f>
        <v>295</v>
      </c>
    </row>
    <row r="2067" spans="1:7" x14ac:dyDescent="0.25">
      <c r="A2067" s="4" t="s">
        <v>2116</v>
      </c>
      <c r="B2067" s="5">
        <v>2051076163</v>
      </c>
      <c r="C2067" s="4" t="s">
        <v>8198</v>
      </c>
      <c r="D2067" s="4" t="s">
        <v>8</v>
      </c>
      <c r="E2067" s="6" t="s">
        <v>6043</v>
      </c>
      <c r="F2067" s="5">
        <f>decoded[[#This Row],[FRT_DEC]]-B2066</f>
        <v>6</v>
      </c>
      <c r="G20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INFO]]))),G2066)</f>
        <v>295</v>
      </c>
    </row>
    <row r="2068" spans="1:7" x14ac:dyDescent="0.25">
      <c r="A2068" s="4" t="s">
        <v>2117</v>
      </c>
      <c r="B2068" s="5">
        <v>2051076886</v>
      </c>
      <c r="C2068" s="4" t="s">
        <v>8199</v>
      </c>
      <c r="D2068" s="4" t="s">
        <v>55</v>
      </c>
      <c r="E2068" s="6" t="s">
        <v>56</v>
      </c>
      <c r="F2068" s="5">
        <f>decoded[[#This Row],[FRT_DEC]]-B2067</f>
        <v>723</v>
      </c>
      <c r="G20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INFO]]))),G2067)</f>
        <v>295</v>
      </c>
    </row>
    <row r="2069" spans="1:7" x14ac:dyDescent="0.25">
      <c r="A2069" s="4" t="s">
        <v>2118</v>
      </c>
      <c r="B2069" s="5">
        <v>2051076911</v>
      </c>
      <c r="C2069" s="4" t="s">
        <v>8200</v>
      </c>
      <c r="D2069" s="4" t="s">
        <v>275</v>
      </c>
      <c r="E2069" s="6" t="s">
        <v>8201</v>
      </c>
      <c r="F2069" s="5">
        <f>decoded[[#This Row],[FRT_DEC]]-B2068</f>
        <v>25</v>
      </c>
      <c r="G20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INFO]]))),G2068)</f>
        <v>295</v>
      </c>
    </row>
    <row r="2070" spans="1:7" x14ac:dyDescent="0.25">
      <c r="A2070" s="4" t="s">
        <v>2119</v>
      </c>
      <c r="B2070" s="5">
        <v>2051076915</v>
      </c>
      <c r="C2070" s="4" t="s">
        <v>8202</v>
      </c>
      <c r="D2070" s="4" t="s">
        <v>277</v>
      </c>
      <c r="E2070" s="6" t="s">
        <v>8203</v>
      </c>
      <c r="F2070" s="5">
        <f>decoded[[#This Row],[FRT_DEC]]-B2069</f>
        <v>4</v>
      </c>
      <c r="G20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INFO]]))),G2069)</f>
        <v>295</v>
      </c>
    </row>
    <row r="2071" spans="1:7" ht="30" x14ac:dyDescent="0.25">
      <c r="A2071" s="4" t="s">
        <v>2120</v>
      </c>
      <c r="B2071" s="5">
        <v>2051076919</v>
      </c>
      <c r="C2071" s="4" t="s">
        <v>8204</v>
      </c>
      <c r="D2071" s="4" t="s">
        <v>271</v>
      </c>
      <c r="E2071" s="6" t="s">
        <v>5723</v>
      </c>
      <c r="F2071" s="5">
        <f>decoded[[#This Row],[FRT_DEC]]-B2070</f>
        <v>4</v>
      </c>
      <c r="G20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INFO]]))),G2070)</f>
        <v>295</v>
      </c>
    </row>
    <row r="2072" spans="1:7" x14ac:dyDescent="0.25">
      <c r="A2072" s="4" t="s">
        <v>2121</v>
      </c>
      <c r="B2072" s="5">
        <v>2051076922</v>
      </c>
      <c r="C2072" s="4" t="s">
        <v>8205</v>
      </c>
      <c r="D2072" s="4" t="s">
        <v>273</v>
      </c>
      <c r="E2072" s="6" t="s">
        <v>289</v>
      </c>
      <c r="F2072" s="5">
        <f>decoded[[#This Row],[FRT_DEC]]-B2071</f>
        <v>3</v>
      </c>
      <c r="G20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INFO]]))),G2071)</f>
        <v>295</v>
      </c>
    </row>
    <row r="2073" spans="1:7" x14ac:dyDescent="0.25">
      <c r="A2073" s="4" t="s">
        <v>2122</v>
      </c>
      <c r="B2073" s="5">
        <v>2051076940</v>
      </c>
      <c r="C2073" s="4" t="s">
        <v>8206</v>
      </c>
      <c r="D2073" s="4" t="s">
        <v>11</v>
      </c>
      <c r="E2073" s="6" t="s">
        <v>4699</v>
      </c>
      <c r="F2073" s="5">
        <f>decoded[[#This Row],[FRT_DEC]]-B2072</f>
        <v>18</v>
      </c>
      <c r="G20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INFO]]))),G2072)</f>
        <v>295</v>
      </c>
    </row>
    <row r="2074" spans="1:7" x14ac:dyDescent="0.25">
      <c r="A2074" s="4" t="s">
        <v>2123</v>
      </c>
      <c r="B2074" s="5">
        <v>2051076964</v>
      </c>
      <c r="C2074" s="4" t="s">
        <v>8207</v>
      </c>
      <c r="D2074" s="4" t="s">
        <v>52</v>
      </c>
      <c r="E2074" s="6" t="s">
        <v>57</v>
      </c>
      <c r="F2074" s="5">
        <f>decoded[[#This Row],[FRT_DEC]]-B2073</f>
        <v>24</v>
      </c>
      <c r="G20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INFO]]))),G2073)</f>
        <v>295</v>
      </c>
    </row>
    <row r="2075" spans="1:7" x14ac:dyDescent="0.25">
      <c r="A2075" s="4" t="s">
        <v>2124</v>
      </c>
      <c r="B2075" s="5">
        <v>2051076974</v>
      </c>
      <c r="C2075" s="4" t="s">
        <v>8208</v>
      </c>
      <c r="D2075" s="4" t="s">
        <v>1144</v>
      </c>
      <c r="E2075" s="6" t="s">
        <v>6057</v>
      </c>
      <c r="F2075" s="5">
        <f>decoded[[#This Row],[FRT_DEC]]-B2074</f>
        <v>10</v>
      </c>
      <c r="G20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INFO]]))),G2074)</f>
        <v>295</v>
      </c>
    </row>
    <row r="2076" spans="1:7" x14ac:dyDescent="0.25">
      <c r="A2076" s="4" t="s">
        <v>2125</v>
      </c>
      <c r="B2076" s="5">
        <v>2051076980</v>
      </c>
      <c r="C2076" s="4" t="s">
        <v>8209</v>
      </c>
      <c r="D2076" s="4" t="s">
        <v>1144</v>
      </c>
      <c r="E2076" s="6" t="s">
        <v>6059</v>
      </c>
      <c r="F2076" s="5">
        <f>decoded[[#This Row],[FRT_DEC]]-B2075</f>
        <v>6</v>
      </c>
      <c r="G20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INFO]]))),G2075)</f>
        <v>295</v>
      </c>
    </row>
    <row r="2077" spans="1:7" x14ac:dyDescent="0.25">
      <c r="A2077" s="4" t="s">
        <v>2126</v>
      </c>
      <c r="B2077" s="5">
        <v>2051076997</v>
      </c>
      <c r="C2077" s="4" t="s">
        <v>8210</v>
      </c>
      <c r="D2077" s="4" t="s">
        <v>98</v>
      </c>
      <c r="E2077" s="6" t="s">
        <v>5713</v>
      </c>
      <c r="F2077" s="5">
        <f>decoded[[#This Row],[FRT_DEC]]-B2076</f>
        <v>17</v>
      </c>
      <c r="G20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INFO]]))),G2076)</f>
        <v>295</v>
      </c>
    </row>
    <row r="2078" spans="1:7" x14ac:dyDescent="0.25">
      <c r="A2078" s="4" t="s">
        <v>2127</v>
      </c>
      <c r="B2078" s="5">
        <v>2051077037</v>
      </c>
      <c r="C2078" s="4" t="s">
        <v>8211</v>
      </c>
      <c r="D2078" s="4" t="s">
        <v>4652</v>
      </c>
      <c r="E2078" s="6" t="s">
        <v>4686</v>
      </c>
      <c r="F2078" s="5">
        <f>decoded[[#This Row],[FRT_DEC]]-B2077</f>
        <v>40</v>
      </c>
      <c r="G20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INFO]]))),G2077)</f>
        <v>295</v>
      </c>
    </row>
    <row r="2079" spans="1:7" x14ac:dyDescent="0.25">
      <c r="A2079" s="4" t="s">
        <v>2128</v>
      </c>
      <c r="B2079" s="5">
        <v>2051077043</v>
      </c>
      <c r="C2079" s="4" t="s">
        <v>8212</v>
      </c>
      <c r="D2079" s="4" t="s">
        <v>275</v>
      </c>
      <c r="E2079" s="6" t="s">
        <v>8213</v>
      </c>
      <c r="F2079" s="5">
        <f>decoded[[#This Row],[FRT_DEC]]-B2078</f>
        <v>6</v>
      </c>
      <c r="G20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INFO]]))),G2078)</f>
        <v>295</v>
      </c>
    </row>
    <row r="2080" spans="1:7" x14ac:dyDescent="0.25">
      <c r="A2080" s="4" t="s">
        <v>2129</v>
      </c>
      <c r="B2080" s="5">
        <v>2051077840</v>
      </c>
      <c r="C2080" s="4" t="s">
        <v>8214</v>
      </c>
      <c r="D2080" s="4" t="s">
        <v>280</v>
      </c>
      <c r="E2080" s="6" t="s">
        <v>281</v>
      </c>
      <c r="F2080" s="5">
        <f>decoded[[#This Row],[FRT_DEC]]-B2079</f>
        <v>797</v>
      </c>
      <c r="G20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INFO]]))),G2079)</f>
        <v>295</v>
      </c>
    </row>
    <row r="2081" spans="1:7" x14ac:dyDescent="0.25">
      <c r="A2081" s="4" t="s">
        <v>2130</v>
      </c>
      <c r="B2081" s="5">
        <v>2051077883</v>
      </c>
      <c r="C2081" s="4" t="s">
        <v>8215</v>
      </c>
      <c r="D2081" s="4" t="s">
        <v>12</v>
      </c>
      <c r="E2081" s="6" t="s">
        <v>4</v>
      </c>
      <c r="F2081" s="5">
        <f>decoded[[#This Row],[FRT_DEC]]-B2080</f>
        <v>43</v>
      </c>
      <c r="G20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INFO]]))),G2080)</f>
        <v>295</v>
      </c>
    </row>
    <row r="2082" spans="1:7" x14ac:dyDescent="0.25">
      <c r="A2082" s="4" t="s">
        <v>2131</v>
      </c>
      <c r="B2082" s="5">
        <v>2051077889</v>
      </c>
      <c r="C2082" s="4" t="s">
        <v>8216</v>
      </c>
      <c r="D2082" s="4" t="s">
        <v>8</v>
      </c>
      <c r="E2082" s="6" t="s">
        <v>5991</v>
      </c>
      <c r="F2082" s="5">
        <f>decoded[[#This Row],[FRT_DEC]]-B2081</f>
        <v>6</v>
      </c>
      <c r="G20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INFO]]))),G2081)</f>
        <v>295</v>
      </c>
    </row>
    <row r="2083" spans="1:7" x14ac:dyDescent="0.25">
      <c r="A2083" s="4" t="s">
        <v>2132</v>
      </c>
      <c r="B2083" s="5">
        <v>2051086203</v>
      </c>
      <c r="C2083" s="4" t="s">
        <v>8217</v>
      </c>
      <c r="D2083" s="4" t="s">
        <v>15</v>
      </c>
      <c r="E2083" s="6" t="s">
        <v>8218</v>
      </c>
      <c r="F2083" s="5">
        <f>decoded[[#This Row],[FRT_DEC]]-B2082</f>
        <v>8314</v>
      </c>
      <c r="G20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INFO]]))),G2082)</f>
        <v>295</v>
      </c>
    </row>
    <row r="2084" spans="1:7" x14ac:dyDescent="0.25">
      <c r="A2084" s="4" t="s">
        <v>2133</v>
      </c>
      <c r="B2084" s="5">
        <v>2051086206</v>
      </c>
      <c r="C2084" s="4" t="s">
        <v>8219</v>
      </c>
      <c r="D2084" s="4" t="s">
        <v>15</v>
      </c>
      <c r="E2084" s="6" t="s">
        <v>5995</v>
      </c>
      <c r="F2084" s="5">
        <f>decoded[[#This Row],[FRT_DEC]]-B2083</f>
        <v>3</v>
      </c>
      <c r="G20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INFO]]))),G2083)</f>
        <v>295</v>
      </c>
    </row>
    <row r="2085" spans="1:7" x14ac:dyDescent="0.25">
      <c r="A2085" s="4" t="s">
        <v>2134</v>
      </c>
      <c r="B2085" s="5">
        <v>2051086288</v>
      </c>
      <c r="C2085" s="4" t="s">
        <v>8220</v>
      </c>
      <c r="D2085" s="4" t="s">
        <v>275</v>
      </c>
      <c r="E2085" s="6" t="s">
        <v>8221</v>
      </c>
      <c r="F2085" s="5">
        <f>decoded[[#This Row],[FRT_DEC]]-B2084</f>
        <v>82</v>
      </c>
      <c r="G20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INFO]]))),G2084)</f>
        <v>295</v>
      </c>
    </row>
    <row r="2086" spans="1:7" ht="30" x14ac:dyDescent="0.25">
      <c r="A2086" s="4" t="s">
        <v>2135</v>
      </c>
      <c r="B2086" s="5">
        <v>2051086291</v>
      </c>
      <c r="C2086" s="4" t="s">
        <v>8222</v>
      </c>
      <c r="D2086" s="4" t="s">
        <v>271</v>
      </c>
      <c r="E2086" s="6" t="s">
        <v>5723</v>
      </c>
      <c r="F2086" s="5">
        <f>decoded[[#This Row],[FRT_DEC]]-B2085</f>
        <v>3</v>
      </c>
      <c r="G20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INFO]]))),G2085)</f>
        <v>295</v>
      </c>
    </row>
    <row r="2087" spans="1:7" x14ac:dyDescent="0.25">
      <c r="A2087" s="4" t="s">
        <v>2136</v>
      </c>
      <c r="B2087" s="5">
        <v>2051086295</v>
      </c>
      <c r="C2087" s="4" t="s">
        <v>8223</v>
      </c>
      <c r="D2087" s="4" t="s">
        <v>273</v>
      </c>
      <c r="E2087" s="6" t="s">
        <v>289</v>
      </c>
      <c r="F2087" s="5">
        <f>decoded[[#This Row],[FRT_DEC]]-B2086</f>
        <v>4</v>
      </c>
      <c r="G20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INFO]]))),G2086)</f>
        <v>295</v>
      </c>
    </row>
    <row r="2088" spans="1:7" x14ac:dyDescent="0.25">
      <c r="A2088" s="4" t="s">
        <v>2137</v>
      </c>
      <c r="B2088" s="5">
        <v>2051086305</v>
      </c>
      <c r="C2088" s="4" t="s">
        <v>8224</v>
      </c>
      <c r="D2088" s="4" t="s">
        <v>1144</v>
      </c>
      <c r="E2088" s="6" t="s">
        <v>6001</v>
      </c>
      <c r="F2088" s="5">
        <f>decoded[[#This Row],[FRT_DEC]]-B2087</f>
        <v>10</v>
      </c>
      <c r="G20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INFO]]))),G2087)</f>
        <v>295</v>
      </c>
    </row>
    <row r="2089" spans="1:7" x14ac:dyDescent="0.25">
      <c r="A2089" s="4" t="s">
        <v>2138</v>
      </c>
      <c r="B2089" s="5">
        <v>2051086312</v>
      </c>
      <c r="C2089" s="4" t="s">
        <v>8225</v>
      </c>
      <c r="D2089" s="4" t="s">
        <v>98</v>
      </c>
      <c r="E2089" s="6" t="s">
        <v>6003</v>
      </c>
      <c r="F2089" s="5">
        <f>decoded[[#This Row],[FRT_DEC]]-B2088</f>
        <v>7</v>
      </c>
      <c r="G20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INFO]]))),G2088)</f>
        <v>295</v>
      </c>
    </row>
    <row r="2090" spans="1:7" x14ac:dyDescent="0.25">
      <c r="A2090" s="4" t="s">
        <v>2139</v>
      </c>
      <c r="B2090" s="5">
        <v>2051086317</v>
      </c>
      <c r="C2090" s="4" t="s">
        <v>8226</v>
      </c>
      <c r="D2090" s="4" t="s">
        <v>98</v>
      </c>
      <c r="E2090" s="6" t="s">
        <v>6005</v>
      </c>
      <c r="F2090" s="5">
        <f>decoded[[#This Row],[FRT_DEC]]-B2089</f>
        <v>5</v>
      </c>
      <c r="G20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INFO]]))),G2089)</f>
        <v>295</v>
      </c>
    </row>
    <row r="2091" spans="1:7" x14ac:dyDescent="0.25">
      <c r="A2091" s="4" t="s">
        <v>2140</v>
      </c>
      <c r="B2091" s="5">
        <v>2051086329</v>
      </c>
      <c r="C2091" s="4" t="s">
        <v>8227</v>
      </c>
      <c r="D2091" s="4" t="s">
        <v>277</v>
      </c>
      <c r="E2091" s="6" t="s">
        <v>8228</v>
      </c>
      <c r="F2091" s="5">
        <f>decoded[[#This Row],[FRT_DEC]]-B2090</f>
        <v>12</v>
      </c>
      <c r="G20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INFO]]))),G2090)</f>
        <v>295</v>
      </c>
    </row>
    <row r="2092" spans="1:7" x14ac:dyDescent="0.25">
      <c r="A2092" s="4" t="s">
        <v>2141</v>
      </c>
      <c r="B2092" s="5">
        <v>2051086643</v>
      </c>
      <c r="C2092" s="4" t="s">
        <v>8229</v>
      </c>
      <c r="D2092" s="4" t="s">
        <v>1144</v>
      </c>
      <c r="E2092" s="6" t="s">
        <v>6009</v>
      </c>
      <c r="F2092" s="5">
        <f>decoded[[#This Row],[FRT_DEC]]-B2091</f>
        <v>314</v>
      </c>
      <c r="G20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INFO]]))),G2091)</f>
        <v>295</v>
      </c>
    </row>
    <row r="2093" spans="1:7" x14ac:dyDescent="0.25">
      <c r="A2093" s="4" t="s">
        <v>2142</v>
      </c>
      <c r="B2093" s="5">
        <v>2051086651</v>
      </c>
      <c r="C2093" s="4" t="s">
        <v>8230</v>
      </c>
      <c r="D2093" s="4" t="s">
        <v>98</v>
      </c>
      <c r="E2093" s="6" t="s">
        <v>6011</v>
      </c>
      <c r="F2093" s="5">
        <f>decoded[[#This Row],[FRT_DEC]]-B2092</f>
        <v>8</v>
      </c>
      <c r="G20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INFO]]))),G2092)</f>
        <v>295</v>
      </c>
    </row>
    <row r="2094" spans="1:7" x14ac:dyDescent="0.25">
      <c r="A2094" s="4" t="s">
        <v>2143</v>
      </c>
      <c r="B2094" s="5">
        <v>2051086663</v>
      </c>
      <c r="C2094" s="4" t="s">
        <v>8231</v>
      </c>
      <c r="D2094" s="4" t="s">
        <v>275</v>
      </c>
      <c r="E2094" s="6" t="s">
        <v>1102</v>
      </c>
      <c r="F2094" s="5">
        <f>decoded[[#This Row],[FRT_DEC]]-B2093</f>
        <v>12</v>
      </c>
      <c r="G20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INFO]]))),G2093)</f>
        <v>295</v>
      </c>
    </row>
    <row r="2095" spans="1:7" x14ac:dyDescent="0.25">
      <c r="A2095" s="4" t="s">
        <v>2144</v>
      </c>
      <c r="B2095" s="5">
        <v>2051086681</v>
      </c>
      <c r="C2095" s="4" t="s">
        <v>8232</v>
      </c>
      <c r="D2095" s="4" t="s">
        <v>295</v>
      </c>
      <c r="E2095" s="6" t="s">
        <v>296</v>
      </c>
      <c r="F2095" s="5">
        <f>decoded[[#This Row],[FRT_DEC]]-B2094</f>
        <v>18</v>
      </c>
      <c r="G20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INFO]]))),G2094)</f>
        <v>295</v>
      </c>
    </row>
    <row r="2096" spans="1:7" x14ac:dyDescent="0.25">
      <c r="A2096" s="4" t="s">
        <v>2145</v>
      </c>
      <c r="B2096" s="5">
        <v>2051088199</v>
      </c>
      <c r="C2096" s="4" t="s">
        <v>8233</v>
      </c>
      <c r="D2096" s="4" t="s">
        <v>110</v>
      </c>
      <c r="E2096" s="6" t="s">
        <v>2723</v>
      </c>
      <c r="F2096" s="5">
        <f>decoded[[#This Row],[FRT_DEC]]-B2095</f>
        <v>1518</v>
      </c>
      <c r="G20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INFO]]))),G2095)</f>
        <v>295</v>
      </c>
    </row>
    <row r="2097" spans="1:7" x14ac:dyDescent="0.25">
      <c r="A2097" s="4" t="s">
        <v>2146</v>
      </c>
      <c r="B2097" s="5">
        <v>2051088216</v>
      </c>
      <c r="C2097" s="4" t="s">
        <v>8234</v>
      </c>
      <c r="D2097" s="4" t="s">
        <v>1144</v>
      </c>
      <c r="E2097" s="6" t="s">
        <v>6017</v>
      </c>
      <c r="F2097" s="5">
        <f>decoded[[#This Row],[FRT_DEC]]-B2096</f>
        <v>17</v>
      </c>
      <c r="G20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INFO]]))),G2096)</f>
        <v>295</v>
      </c>
    </row>
    <row r="2098" spans="1:7" x14ac:dyDescent="0.25">
      <c r="A2098" s="4" t="s">
        <v>2317</v>
      </c>
      <c r="B2098" s="5">
        <v>2051088222</v>
      </c>
      <c r="C2098" s="4" t="s">
        <v>8235</v>
      </c>
      <c r="D2098" s="4" t="s">
        <v>98</v>
      </c>
      <c r="E2098" s="6" t="s">
        <v>6019</v>
      </c>
      <c r="F2098" s="5">
        <f>decoded[[#This Row],[FRT_DEC]]-B2097</f>
        <v>6</v>
      </c>
      <c r="G20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INFO]]))),G2097)</f>
        <v>295</v>
      </c>
    </row>
    <row r="2099" spans="1:7" x14ac:dyDescent="0.25">
      <c r="A2099" s="4" t="s">
        <v>2147</v>
      </c>
      <c r="B2099" s="5">
        <v>2051088291</v>
      </c>
      <c r="C2099" s="4" t="s">
        <v>8236</v>
      </c>
      <c r="D2099" s="4" t="s">
        <v>111</v>
      </c>
      <c r="E2099" s="6" t="s">
        <v>297</v>
      </c>
      <c r="F2099" s="5">
        <f>decoded[[#This Row],[FRT_DEC]]-B2098</f>
        <v>69</v>
      </c>
      <c r="G20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INFO]]))),G2098)</f>
        <v>295</v>
      </c>
    </row>
    <row r="2100" spans="1:7" x14ac:dyDescent="0.25">
      <c r="A2100" s="4" t="s">
        <v>2148</v>
      </c>
      <c r="B2100" s="5">
        <v>2051088306</v>
      </c>
      <c r="C2100" s="4" t="s">
        <v>8237</v>
      </c>
      <c r="D2100" s="4" t="s">
        <v>1144</v>
      </c>
      <c r="E2100" s="6" t="s">
        <v>6022</v>
      </c>
      <c r="F2100" s="5">
        <f>decoded[[#This Row],[FRT_DEC]]-B2099</f>
        <v>15</v>
      </c>
      <c r="G21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INFO]]))),G2099)</f>
        <v>295</v>
      </c>
    </row>
    <row r="2101" spans="1:7" x14ac:dyDescent="0.25">
      <c r="A2101" s="4" t="s">
        <v>2149</v>
      </c>
      <c r="B2101" s="5">
        <v>2051088312</v>
      </c>
      <c r="C2101" s="4" t="s">
        <v>8238</v>
      </c>
      <c r="D2101" s="4" t="s">
        <v>98</v>
      </c>
      <c r="E2101" s="6" t="s">
        <v>6024</v>
      </c>
      <c r="F2101" s="5">
        <f>decoded[[#This Row],[FRT_DEC]]-B2100</f>
        <v>6</v>
      </c>
      <c r="G21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INFO]]))),G2100)</f>
        <v>295</v>
      </c>
    </row>
    <row r="2102" spans="1:7" x14ac:dyDescent="0.25">
      <c r="A2102" s="4" t="s">
        <v>2150</v>
      </c>
      <c r="B2102" s="5">
        <v>2051088947</v>
      </c>
      <c r="C2102" s="4" t="s">
        <v>8239</v>
      </c>
      <c r="D2102" s="4" t="s">
        <v>113</v>
      </c>
      <c r="E2102" s="6" t="s">
        <v>114</v>
      </c>
      <c r="F2102" s="5">
        <f>decoded[[#This Row],[FRT_DEC]]-B2101</f>
        <v>635</v>
      </c>
      <c r="G21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INFO]]))),G2101)</f>
        <v>295</v>
      </c>
    </row>
    <row r="2103" spans="1:7" x14ac:dyDescent="0.25">
      <c r="A2103" s="4" t="s">
        <v>2151</v>
      </c>
      <c r="B2103" s="5">
        <v>2051088963</v>
      </c>
      <c r="C2103" s="4" t="s">
        <v>8240</v>
      </c>
      <c r="D2103" s="4" t="s">
        <v>1144</v>
      </c>
      <c r="E2103" s="6" t="s">
        <v>6027</v>
      </c>
      <c r="F2103" s="5">
        <f>decoded[[#This Row],[FRT_DEC]]-B2102</f>
        <v>16</v>
      </c>
      <c r="G21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INFO]]))),G2102)</f>
        <v>295</v>
      </c>
    </row>
    <row r="2104" spans="1:7" x14ac:dyDescent="0.25">
      <c r="A2104" s="4" t="s">
        <v>2152</v>
      </c>
      <c r="B2104" s="5">
        <v>2051088968</v>
      </c>
      <c r="C2104" s="4" t="s">
        <v>8241</v>
      </c>
      <c r="D2104" s="4" t="s">
        <v>98</v>
      </c>
      <c r="E2104" s="6" t="s">
        <v>6029</v>
      </c>
      <c r="F2104" s="5">
        <f>decoded[[#This Row],[FRT_DEC]]-B2103</f>
        <v>5</v>
      </c>
      <c r="G21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INFO]]))),G2103)</f>
        <v>295</v>
      </c>
    </row>
    <row r="2105" spans="1:7" x14ac:dyDescent="0.25">
      <c r="A2105" s="4" t="s">
        <v>2153</v>
      </c>
      <c r="B2105" s="5">
        <v>2051088973</v>
      </c>
      <c r="C2105" s="4" t="s">
        <v>8242</v>
      </c>
      <c r="D2105" s="4" t="s">
        <v>298</v>
      </c>
      <c r="E2105" s="6" t="s">
        <v>8243</v>
      </c>
      <c r="F2105" s="5">
        <f>decoded[[#This Row],[FRT_DEC]]-B2104</f>
        <v>5</v>
      </c>
      <c r="G21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INFO]]))),G2104)</f>
        <v>295</v>
      </c>
    </row>
    <row r="2106" spans="1:7" x14ac:dyDescent="0.25">
      <c r="A2106" s="4" t="s">
        <v>2154</v>
      </c>
      <c r="B2106" s="5">
        <v>2051088978</v>
      </c>
      <c r="C2106" s="4" t="s">
        <v>8244</v>
      </c>
      <c r="D2106" s="4" t="s">
        <v>11</v>
      </c>
      <c r="E2106" s="6" t="s">
        <v>4684</v>
      </c>
      <c r="F2106" s="5">
        <f>decoded[[#This Row],[FRT_DEC]]-B2105</f>
        <v>5</v>
      </c>
      <c r="G21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INFO]]))),G2105)</f>
        <v>295</v>
      </c>
    </row>
    <row r="2107" spans="1:7" x14ac:dyDescent="0.25">
      <c r="A2107" s="4" t="s">
        <v>2155</v>
      </c>
      <c r="B2107" s="5">
        <v>2051088989</v>
      </c>
      <c r="C2107" s="4" t="s">
        <v>8245</v>
      </c>
      <c r="D2107" s="4" t="s">
        <v>52</v>
      </c>
      <c r="E2107" s="6" t="s">
        <v>367</v>
      </c>
      <c r="F2107" s="5">
        <f>decoded[[#This Row],[FRT_DEC]]-B2106</f>
        <v>11</v>
      </c>
      <c r="G21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INFO]]))),G2106)</f>
        <v>295</v>
      </c>
    </row>
    <row r="2108" spans="1:7" x14ac:dyDescent="0.25">
      <c r="A2108" s="4" t="s">
        <v>2156</v>
      </c>
      <c r="B2108" s="5">
        <v>2051088992</v>
      </c>
      <c r="C2108" s="4" t="s">
        <v>8246</v>
      </c>
      <c r="D2108" s="4" t="s">
        <v>369</v>
      </c>
      <c r="E2108" s="6" t="s">
        <v>8180</v>
      </c>
      <c r="F2108" s="5">
        <f>decoded[[#This Row],[FRT_DEC]]-B2107</f>
        <v>3</v>
      </c>
      <c r="G21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INFO]]))),G2107)</f>
        <v>295</v>
      </c>
    </row>
    <row r="2109" spans="1:7" x14ac:dyDescent="0.25">
      <c r="A2109" s="4" t="s">
        <v>2157</v>
      </c>
      <c r="B2109" s="5">
        <v>2051088998</v>
      </c>
      <c r="C2109" s="4" t="s">
        <v>8247</v>
      </c>
      <c r="D2109" s="4" t="s">
        <v>8</v>
      </c>
      <c r="E2109" s="6" t="s">
        <v>4671</v>
      </c>
      <c r="F2109" s="5">
        <f>decoded[[#This Row],[FRT_DEC]]-B2108</f>
        <v>6</v>
      </c>
      <c r="G21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INFO]]))),G2108)</f>
        <v>295</v>
      </c>
    </row>
    <row r="2110" spans="1:7" x14ac:dyDescent="0.25">
      <c r="A2110" s="4" t="s">
        <v>2158</v>
      </c>
      <c r="B2110" s="5">
        <v>2051089004</v>
      </c>
      <c r="C2110" s="4" t="s">
        <v>8248</v>
      </c>
      <c r="D2110" s="4" t="s">
        <v>11</v>
      </c>
      <c r="E2110" s="6" t="s">
        <v>4665</v>
      </c>
      <c r="F2110" s="5">
        <f>decoded[[#This Row],[FRT_DEC]]-B2109</f>
        <v>6</v>
      </c>
      <c r="G21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INFO]]))),G2109)</f>
        <v>295</v>
      </c>
    </row>
    <row r="2111" spans="1:7" x14ac:dyDescent="0.25">
      <c r="A2111" s="4" t="s">
        <v>2159</v>
      </c>
      <c r="B2111" s="5">
        <v>2051089035</v>
      </c>
      <c r="C2111" s="4" t="s">
        <v>8249</v>
      </c>
      <c r="D2111" s="4" t="s">
        <v>52</v>
      </c>
      <c r="E2111" s="6" t="s">
        <v>4648</v>
      </c>
      <c r="F2111" s="5">
        <f>decoded[[#This Row],[FRT_DEC]]-B2110</f>
        <v>31</v>
      </c>
      <c r="G21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INFO]]))),G2110)</f>
        <v>295</v>
      </c>
    </row>
    <row r="2112" spans="1:7" x14ac:dyDescent="0.25">
      <c r="A2112" s="4" t="s">
        <v>2160</v>
      </c>
      <c r="B2112" s="5">
        <v>2051089038</v>
      </c>
      <c r="C2112" s="4" t="s">
        <v>8250</v>
      </c>
      <c r="D2112" s="4" t="s">
        <v>4649</v>
      </c>
      <c r="E2112" s="6" t="s">
        <v>8122</v>
      </c>
      <c r="F2112" s="5">
        <f>decoded[[#This Row],[FRT_DEC]]-B2111</f>
        <v>3</v>
      </c>
      <c r="G21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INFO]]))),G2111)</f>
        <v>295</v>
      </c>
    </row>
    <row r="2113" spans="1:7" x14ac:dyDescent="0.25">
      <c r="A2113" s="4" t="s">
        <v>2161</v>
      </c>
      <c r="B2113" s="5">
        <v>2051089064</v>
      </c>
      <c r="C2113" s="4" t="s">
        <v>8251</v>
      </c>
      <c r="D2113" s="4" t="s">
        <v>12</v>
      </c>
      <c r="E2113" s="6" t="s">
        <v>4</v>
      </c>
      <c r="F2113" s="5">
        <f>decoded[[#This Row],[FRT_DEC]]-B2112</f>
        <v>26</v>
      </c>
      <c r="G21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INFO]]))),G2112)</f>
        <v>295</v>
      </c>
    </row>
    <row r="2114" spans="1:7" x14ac:dyDescent="0.25">
      <c r="A2114" s="4" t="s">
        <v>2162</v>
      </c>
      <c r="B2114" s="5">
        <v>2051089070</v>
      </c>
      <c r="C2114" s="4" t="s">
        <v>8252</v>
      </c>
      <c r="D2114" s="4" t="s">
        <v>8</v>
      </c>
      <c r="E2114" s="6" t="s">
        <v>5963</v>
      </c>
      <c r="F2114" s="5">
        <f>decoded[[#This Row],[FRT_DEC]]-B2113</f>
        <v>6</v>
      </c>
      <c r="G21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INFO]]))),G2113)</f>
        <v>295</v>
      </c>
    </row>
    <row r="2115" spans="1:7" x14ac:dyDescent="0.25">
      <c r="A2115" s="4" t="s">
        <v>2163</v>
      </c>
      <c r="B2115" s="5">
        <v>2051089246</v>
      </c>
      <c r="C2115" s="4" t="s">
        <v>8253</v>
      </c>
      <c r="D2115" s="4" t="s">
        <v>55</v>
      </c>
      <c r="E2115" s="6" t="s">
        <v>56</v>
      </c>
      <c r="F2115" s="5">
        <f>decoded[[#This Row],[FRT_DEC]]-B2114</f>
        <v>176</v>
      </c>
      <c r="G21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INFO]]))),G2114)</f>
        <v>295</v>
      </c>
    </row>
    <row r="2116" spans="1:7" x14ac:dyDescent="0.25">
      <c r="A2116" s="4" t="s">
        <v>2164</v>
      </c>
      <c r="B2116" s="5">
        <v>2051089268</v>
      </c>
      <c r="C2116" s="4" t="s">
        <v>8254</v>
      </c>
      <c r="D2116" s="4" t="s">
        <v>275</v>
      </c>
      <c r="E2116" s="6" t="s">
        <v>8255</v>
      </c>
      <c r="F2116" s="5">
        <f>decoded[[#This Row],[FRT_DEC]]-B2115</f>
        <v>22</v>
      </c>
      <c r="G21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INFO]]))),G2115)</f>
        <v>295</v>
      </c>
    </row>
    <row r="2117" spans="1:7" x14ac:dyDescent="0.25">
      <c r="A2117" s="4" t="s">
        <v>2165</v>
      </c>
      <c r="B2117" s="5">
        <v>2051089272</v>
      </c>
      <c r="C2117" s="4" t="s">
        <v>8256</v>
      </c>
      <c r="D2117" s="4" t="s">
        <v>277</v>
      </c>
      <c r="E2117" s="6" t="s">
        <v>8257</v>
      </c>
      <c r="F2117" s="5">
        <f>decoded[[#This Row],[FRT_DEC]]-B2116</f>
        <v>4</v>
      </c>
      <c r="G21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INFO]]))),G2116)</f>
        <v>295</v>
      </c>
    </row>
    <row r="2118" spans="1:7" ht="30" x14ac:dyDescent="0.25">
      <c r="A2118" s="4" t="s">
        <v>2166</v>
      </c>
      <c r="B2118" s="5">
        <v>2051089276</v>
      </c>
      <c r="C2118" s="4" t="s">
        <v>8258</v>
      </c>
      <c r="D2118" s="4" t="s">
        <v>271</v>
      </c>
      <c r="E2118" s="6" t="s">
        <v>5724</v>
      </c>
      <c r="F2118" s="5">
        <f>decoded[[#This Row],[FRT_DEC]]-B2117</f>
        <v>4</v>
      </c>
      <c r="G21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INFO]]))),G2117)</f>
        <v>295</v>
      </c>
    </row>
    <row r="2119" spans="1:7" x14ac:dyDescent="0.25">
      <c r="A2119" s="4" t="s">
        <v>2167</v>
      </c>
      <c r="B2119" s="5">
        <v>2051089280</v>
      </c>
      <c r="C2119" s="4" t="s">
        <v>8259</v>
      </c>
      <c r="D2119" s="4" t="s">
        <v>273</v>
      </c>
      <c r="E2119" s="6" t="s">
        <v>305</v>
      </c>
      <c r="F2119" s="5">
        <f>decoded[[#This Row],[FRT_DEC]]-B2118</f>
        <v>4</v>
      </c>
      <c r="G21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INFO]]))),G2118)</f>
        <v>295</v>
      </c>
    </row>
    <row r="2120" spans="1:7" x14ac:dyDescent="0.25">
      <c r="A2120" s="4" t="s">
        <v>2318</v>
      </c>
      <c r="B2120" s="5">
        <v>2051089288</v>
      </c>
      <c r="C2120" s="4" t="s">
        <v>8260</v>
      </c>
      <c r="D2120" s="4" t="s">
        <v>11</v>
      </c>
      <c r="E2120" s="6" t="s">
        <v>4682</v>
      </c>
      <c r="F2120" s="5">
        <f>decoded[[#This Row],[FRT_DEC]]-B2119</f>
        <v>8</v>
      </c>
      <c r="G21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INFO]]))),G2119)</f>
        <v>295</v>
      </c>
    </row>
    <row r="2121" spans="1:7" x14ac:dyDescent="0.25">
      <c r="A2121" s="4" t="s">
        <v>2319</v>
      </c>
      <c r="B2121" s="5">
        <v>2051089315</v>
      </c>
      <c r="C2121" s="4" t="s">
        <v>8261</v>
      </c>
      <c r="D2121" s="4" t="s">
        <v>52</v>
      </c>
      <c r="E2121" s="6" t="s">
        <v>57</v>
      </c>
      <c r="F2121" s="5">
        <f>decoded[[#This Row],[FRT_DEC]]-B2120</f>
        <v>27</v>
      </c>
      <c r="G21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INFO]]))),G2120)</f>
        <v>295</v>
      </c>
    </row>
    <row r="2122" spans="1:7" x14ac:dyDescent="0.25">
      <c r="A2122" s="4" t="s">
        <v>2168</v>
      </c>
      <c r="B2122" s="5">
        <v>2051089325</v>
      </c>
      <c r="C2122" s="4" t="s">
        <v>8262</v>
      </c>
      <c r="D2122" s="4" t="s">
        <v>58</v>
      </c>
      <c r="E2122" s="6" t="s">
        <v>377</v>
      </c>
      <c r="F2122" s="5">
        <f>decoded[[#This Row],[FRT_DEC]]-B2121</f>
        <v>10</v>
      </c>
      <c r="G21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INFO]]))),G2121)</f>
        <v>295</v>
      </c>
    </row>
    <row r="2123" spans="1:7" x14ac:dyDescent="0.25">
      <c r="A2123" s="4" t="s">
        <v>2169</v>
      </c>
      <c r="B2123" s="5">
        <v>2051089331</v>
      </c>
      <c r="C2123" s="4" t="s">
        <v>8263</v>
      </c>
      <c r="D2123" s="4" t="s">
        <v>58</v>
      </c>
      <c r="E2123" s="6" t="s">
        <v>379</v>
      </c>
      <c r="F2123" s="5">
        <f>decoded[[#This Row],[FRT_DEC]]-B2122</f>
        <v>6</v>
      </c>
      <c r="G21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INFO]]))),G2122)</f>
        <v>295</v>
      </c>
    </row>
    <row r="2124" spans="1:7" x14ac:dyDescent="0.25">
      <c r="A2124" s="4" t="s">
        <v>2320</v>
      </c>
      <c r="B2124" s="5">
        <v>2051089336</v>
      </c>
      <c r="C2124" s="4" t="s">
        <v>8264</v>
      </c>
      <c r="D2124" s="4" t="s">
        <v>58</v>
      </c>
      <c r="E2124" s="6" t="s">
        <v>60</v>
      </c>
      <c r="F2124" s="5">
        <f>decoded[[#This Row],[FRT_DEC]]-B2123</f>
        <v>5</v>
      </c>
      <c r="G21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INFO]]))),G2123)</f>
        <v>295</v>
      </c>
    </row>
    <row r="2125" spans="1:7" x14ac:dyDescent="0.25">
      <c r="A2125" s="4" t="s">
        <v>2321</v>
      </c>
      <c r="B2125" s="5">
        <v>2051089340</v>
      </c>
      <c r="C2125" s="4" t="s">
        <v>8265</v>
      </c>
      <c r="D2125" s="4" t="s">
        <v>58</v>
      </c>
      <c r="E2125" s="6" t="s">
        <v>61</v>
      </c>
      <c r="F2125" s="5">
        <f>decoded[[#This Row],[FRT_DEC]]-B2124</f>
        <v>4</v>
      </c>
      <c r="G21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INFO]]))),G2124)</f>
        <v>295</v>
      </c>
    </row>
    <row r="2126" spans="1:7" x14ac:dyDescent="0.25">
      <c r="A2126" s="4" t="s">
        <v>2461</v>
      </c>
      <c r="B2126" s="5">
        <v>2051089345</v>
      </c>
      <c r="C2126" s="4" t="s">
        <v>8266</v>
      </c>
      <c r="D2126" s="4" t="s">
        <v>62</v>
      </c>
      <c r="E2126" s="6" t="s">
        <v>8267</v>
      </c>
      <c r="F2126" s="5">
        <f>decoded[[#This Row],[FRT_DEC]]-B2125</f>
        <v>5</v>
      </c>
      <c r="G21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INFO]]))),G2125)</f>
        <v>295</v>
      </c>
    </row>
    <row r="2127" spans="1:7" x14ac:dyDescent="0.25">
      <c r="A2127" s="4" t="s">
        <v>2322</v>
      </c>
      <c r="B2127" s="5">
        <v>2051089349</v>
      </c>
      <c r="C2127" s="4" t="s">
        <v>8268</v>
      </c>
      <c r="D2127" s="4" t="s">
        <v>63</v>
      </c>
      <c r="E2127" s="6" t="s">
        <v>64</v>
      </c>
      <c r="F2127" s="5">
        <f>decoded[[#This Row],[FRT_DEC]]-B2126</f>
        <v>4</v>
      </c>
      <c r="G21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INFO]]))),G2126)</f>
        <v>295</v>
      </c>
    </row>
    <row r="2128" spans="1:7" x14ac:dyDescent="0.25">
      <c r="A2128" s="4" t="s">
        <v>2170</v>
      </c>
      <c r="B2128" s="5">
        <v>2051089364</v>
      </c>
      <c r="C2128" s="4" t="s">
        <v>8269</v>
      </c>
      <c r="D2128" s="4" t="s">
        <v>1144</v>
      </c>
      <c r="E2128" s="6" t="s">
        <v>6057</v>
      </c>
      <c r="F2128" s="5">
        <f>decoded[[#This Row],[FRT_DEC]]-B2127</f>
        <v>15</v>
      </c>
      <c r="G21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INFO]]))),G2127)</f>
        <v>295</v>
      </c>
    </row>
    <row r="2129" spans="1:7" x14ac:dyDescent="0.25">
      <c r="A2129" s="4" t="s">
        <v>2323</v>
      </c>
      <c r="B2129" s="5">
        <v>2051089369</v>
      </c>
      <c r="C2129" s="4" t="s">
        <v>8270</v>
      </c>
      <c r="D2129" s="4" t="s">
        <v>1144</v>
      </c>
      <c r="E2129" s="6" t="s">
        <v>6059</v>
      </c>
      <c r="F2129" s="5">
        <f>decoded[[#This Row],[FRT_DEC]]-B2128</f>
        <v>5</v>
      </c>
      <c r="G21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INFO]]))),G2128)</f>
        <v>295</v>
      </c>
    </row>
    <row r="2130" spans="1:7" x14ac:dyDescent="0.25">
      <c r="A2130" s="4" t="s">
        <v>2324</v>
      </c>
      <c r="B2130" s="5">
        <v>2051089388</v>
      </c>
      <c r="C2130" s="4" t="s">
        <v>8271</v>
      </c>
      <c r="D2130" s="4" t="s">
        <v>1144</v>
      </c>
      <c r="E2130" s="6" t="s">
        <v>6082</v>
      </c>
      <c r="F2130" s="5">
        <f>decoded[[#This Row],[FRT_DEC]]-B2129</f>
        <v>19</v>
      </c>
      <c r="G21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INFO]]))),G2129)</f>
        <v>295</v>
      </c>
    </row>
    <row r="2131" spans="1:7" x14ac:dyDescent="0.25">
      <c r="A2131" s="4" t="s">
        <v>2325</v>
      </c>
      <c r="B2131" s="5">
        <v>2051089394</v>
      </c>
      <c r="C2131" s="4" t="s">
        <v>8272</v>
      </c>
      <c r="D2131" s="4" t="s">
        <v>8</v>
      </c>
      <c r="E2131" s="6" t="s">
        <v>4687</v>
      </c>
      <c r="F2131" s="5">
        <f>decoded[[#This Row],[FRT_DEC]]-B2130</f>
        <v>6</v>
      </c>
      <c r="G21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INFO]]))),G2130)</f>
        <v>295</v>
      </c>
    </row>
    <row r="2132" spans="1:7" x14ac:dyDescent="0.25">
      <c r="A2132" s="4" t="s">
        <v>2326</v>
      </c>
      <c r="B2132" s="5">
        <v>2051089398</v>
      </c>
      <c r="C2132" s="4" t="s">
        <v>8273</v>
      </c>
      <c r="D2132" s="4" t="s">
        <v>66</v>
      </c>
      <c r="E2132" s="6" t="s">
        <v>67</v>
      </c>
      <c r="F2132" s="5">
        <f>decoded[[#This Row],[FRT_DEC]]-B2131</f>
        <v>4</v>
      </c>
      <c r="G21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INFO]]))),G2131)</f>
        <v>295</v>
      </c>
    </row>
    <row r="2133" spans="1:7" x14ac:dyDescent="0.25">
      <c r="A2133" s="4" t="s">
        <v>2327</v>
      </c>
      <c r="B2133" s="5">
        <v>2051089408</v>
      </c>
      <c r="C2133" s="4" t="s">
        <v>8274</v>
      </c>
      <c r="D2133" s="4" t="s">
        <v>11</v>
      </c>
      <c r="E2133" s="6" t="s">
        <v>4702</v>
      </c>
      <c r="F2133" s="5">
        <f>decoded[[#This Row],[FRT_DEC]]-B2132</f>
        <v>10</v>
      </c>
      <c r="G21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INFO]]))),G2132)</f>
        <v>295</v>
      </c>
    </row>
    <row r="2134" spans="1:7" x14ac:dyDescent="0.25">
      <c r="A2134" s="4" t="s">
        <v>2171</v>
      </c>
      <c r="B2134" s="5">
        <v>2051089420</v>
      </c>
      <c r="C2134" s="4" t="s">
        <v>8275</v>
      </c>
      <c r="D2134" s="4" t="s">
        <v>52</v>
      </c>
      <c r="E2134" s="6" t="s">
        <v>765</v>
      </c>
      <c r="F2134" s="5">
        <f>decoded[[#This Row],[FRT_DEC]]-B2133</f>
        <v>12</v>
      </c>
      <c r="G21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INFO]]))),G2133)</f>
        <v>295</v>
      </c>
    </row>
    <row r="2135" spans="1:7" x14ac:dyDescent="0.25">
      <c r="A2135" s="4" t="s">
        <v>2328</v>
      </c>
      <c r="B2135" s="5">
        <v>2051089426</v>
      </c>
      <c r="C2135" s="4" t="s">
        <v>8276</v>
      </c>
      <c r="D2135" s="4" t="s">
        <v>11</v>
      </c>
      <c r="E2135" s="6" t="s">
        <v>4707</v>
      </c>
      <c r="F2135" s="5">
        <f>decoded[[#This Row],[FRT_DEC]]-B2134</f>
        <v>6</v>
      </c>
      <c r="G21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INFO]]))),G2134)</f>
        <v>295</v>
      </c>
    </row>
    <row r="2136" spans="1:7" x14ac:dyDescent="0.25">
      <c r="A2136" s="4" t="s">
        <v>2329</v>
      </c>
      <c r="B2136" s="5">
        <v>2051089437</v>
      </c>
      <c r="C2136" s="4" t="s">
        <v>8277</v>
      </c>
      <c r="D2136" s="4" t="s">
        <v>52</v>
      </c>
      <c r="E2136" s="6" t="s">
        <v>65</v>
      </c>
      <c r="F2136" s="5">
        <f>decoded[[#This Row],[FRT_DEC]]-B2135</f>
        <v>11</v>
      </c>
      <c r="G21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INFO]]))),G2135)</f>
        <v>295</v>
      </c>
    </row>
    <row r="2137" spans="1:7" x14ac:dyDescent="0.25">
      <c r="A2137" s="4" t="s">
        <v>2330</v>
      </c>
      <c r="B2137" s="5">
        <v>2051089443</v>
      </c>
      <c r="C2137" s="4" t="s">
        <v>8278</v>
      </c>
      <c r="D2137" s="4" t="s">
        <v>68</v>
      </c>
      <c r="E2137" s="6" t="s">
        <v>6425</v>
      </c>
      <c r="F2137" s="5">
        <f>decoded[[#This Row],[FRT_DEC]]-B2136</f>
        <v>6</v>
      </c>
      <c r="G21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INFO]]))),G2136)</f>
        <v>295</v>
      </c>
    </row>
    <row r="2138" spans="1:7" x14ac:dyDescent="0.25">
      <c r="A2138" s="4" t="s">
        <v>2331</v>
      </c>
      <c r="B2138" s="5">
        <v>2051090750</v>
      </c>
      <c r="C2138" s="4" t="s">
        <v>8279</v>
      </c>
      <c r="D2138" s="4" t="s">
        <v>98</v>
      </c>
      <c r="E2138" s="6" t="s">
        <v>5705</v>
      </c>
      <c r="F2138" s="5">
        <f>decoded[[#This Row],[FRT_DEC]]-B2137</f>
        <v>1307</v>
      </c>
      <c r="G21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INFO]]))),G2137)</f>
        <v>295</v>
      </c>
    </row>
    <row r="2139" spans="1:7" x14ac:dyDescent="0.25">
      <c r="A2139" s="4" t="s">
        <v>2332</v>
      </c>
      <c r="B2139" s="5">
        <v>2051090769</v>
      </c>
      <c r="C2139" s="4" t="s">
        <v>8280</v>
      </c>
      <c r="D2139" s="4" t="s">
        <v>98</v>
      </c>
      <c r="E2139" s="6" t="s">
        <v>5706</v>
      </c>
      <c r="F2139" s="5">
        <f>decoded[[#This Row],[FRT_DEC]]-B2138</f>
        <v>19</v>
      </c>
      <c r="G21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INFO]]))),G2138)</f>
        <v>295</v>
      </c>
    </row>
    <row r="2140" spans="1:7" x14ac:dyDescent="0.25">
      <c r="A2140" s="4" t="s">
        <v>2172</v>
      </c>
      <c r="B2140" s="5">
        <v>2051090782</v>
      </c>
      <c r="C2140" s="4" t="s">
        <v>8281</v>
      </c>
      <c r="D2140" s="4" t="s">
        <v>9</v>
      </c>
      <c r="E2140" s="6" t="s">
        <v>4655</v>
      </c>
      <c r="F2140" s="5">
        <f>decoded[[#This Row],[FRT_DEC]]-B2139</f>
        <v>13</v>
      </c>
      <c r="G21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INFO]]))),G2139)</f>
        <v>295</v>
      </c>
    </row>
    <row r="2141" spans="1:7" x14ac:dyDescent="0.25">
      <c r="A2141" s="4" t="s">
        <v>2333</v>
      </c>
      <c r="B2141" s="5">
        <v>2051090787</v>
      </c>
      <c r="C2141" s="4" t="s">
        <v>8282</v>
      </c>
      <c r="D2141" s="4" t="s">
        <v>98</v>
      </c>
      <c r="E2141" s="6" t="s">
        <v>5707</v>
      </c>
      <c r="F2141" s="5">
        <f>decoded[[#This Row],[FRT_DEC]]-B2140</f>
        <v>5</v>
      </c>
      <c r="G21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INFO]]))),G2140)</f>
        <v>295</v>
      </c>
    </row>
    <row r="2142" spans="1:7" x14ac:dyDescent="0.25">
      <c r="A2142" s="4" t="s">
        <v>2334</v>
      </c>
      <c r="B2142" s="5">
        <v>2051090962</v>
      </c>
      <c r="C2142" s="4" t="s">
        <v>8283</v>
      </c>
      <c r="D2142" s="4" t="s">
        <v>12</v>
      </c>
      <c r="E2142" s="6" t="s">
        <v>4</v>
      </c>
      <c r="F2142" s="5">
        <f>decoded[[#This Row],[FRT_DEC]]-B2141</f>
        <v>175</v>
      </c>
      <c r="G21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INFO]]))),G2141)</f>
        <v>295</v>
      </c>
    </row>
    <row r="2143" spans="1:7" x14ac:dyDescent="0.25">
      <c r="A2143" s="4" t="s">
        <v>2335</v>
      </c>
      <c r="B2143" s="5">
        <v>2051090969</v>
      </c>
      <c r="C2143" s="4" t="s">
        <v>8284</v>
      </c>
      <c r="D2143" s="4" t="s">
        <v>8</v>
      </c>
      <c r="E2143" s="6" t="s">
        <v>5960</v>
      </c>
      <c r="F2143" s="5">
        <f>decoded[[#This Row],[FRT_DEC]]-B2142</f>
        <v>7</v>
      </c>
      <c r="G21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INFO]]))),G2142)</f>
        <v>295</v>
      </c>
    </row>
    <row r="2144" spans="1:7" x14ac:dyDescent="0.25">
      <c r="A2144" s="4" t="s">
        <v>2336</v>
      </c>
      <c r="B2144" s="5">
        <v>2051091079</v>
      </c>
      <c r="C2144" s="4" t="s">
        <v>8285</v>
      </c>
      <c r="D2144" s="4" t="s">
        <v>12</v>
      </c>
      <c r="E2144" s="6" t="s">
        <v>4</v>
      </c>
      <c r="F2144" s="5">
        <f>decoded[[#This Row],[FRT_DEC]]-B2143</f>
        <v>110</v>
      </c>
      <c r="G21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INFO]]))),G2143)</f>
        <v>295</v>
      </c>
    </row>
    <row r="2145" spans="1:7" x14ac:dyDescent="0.25">
      <c r="A2145" s="4" t="s">
        <v>2337</v>
      </c>
      <c r="B2145" s="5">
        <v>2051091088</v>
      </c>
      <c r="C2145" s="4" t="s">
        <v>8286</v>
      </c>
      <c r="D2145" s="4" t="s">
        <v>8</v>
      </c>
      <c r="E2145" s="6" t="s">
        <v>6097</v>
      </c>
      <c r="F2145" s="5">
        <f>decoded[[#This Row],[FRT_DEC]]-B2144</f>
        <v>9</v>
      </c>
      <c r="G21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INFO]]))),G2144)</f>
        <v>295</v>
      </c>
    </row>
    <row r="2146" spans="1:7" x14ac:dyDescent="0.25">
      <c r="A2146" s="4" t="s">
        <v>2173</v>
      </c>
      <c r="B2146" s="5">
        <v>2051091186</v>
      </c>
      <c r="C2146" s="4" t="s">
        <v>8287</v>
      </c>
      <c r="D2146" s="4" t="s">
        <v>12</v>
      </c>
      <c r="E2146" s="6" t="s">
        <v>4</v>
      </c>
      <c r="F2146" s="5">
        <f>decoded[[#This Row],[FRT_DEC]]-B2145</f>
        <v>98</v>
      </c>
      <c r="G21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INFO]]))),G2145)</f>
        <v>295</v>
      </c>
    </row>
    <row r="2147" spans="1:7" x14ac:dyDescent="0.25">
      <c r="A2147" s="4" t="s">
        <v>2338</v>
      </c>
      <c r="B2147" s="5">
        <v>2051091192</v>
      </c>
      <c r="C2147" s="4" t="s">
        <v>8288</v>
      </c>
      <c r="D2147" s="4" t="s">
        <v>8</v>
      </c>
      <c r="E2147" s="6" t="s">
        <v>5856</v>
      </c>
      <c r="F2147" s="5">
        <f>decoded[[#This Row],[FRT_DEC]]-B2146</f>
        <v>6</v>
      </c>
      <c r="G21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INFO]]))),G2146)</f>
        <v>295</v>
      </c>
    </row>
    <row r="2148" spans="1:7" x14ac:dyDescent="0.25">
      <c r="A2148" s="4" t="s">
        <v>2339</v>
      </c>
      <c r="B2148" s="5">
        <v>2051091277</v>
      </c>
      <c r="C2148" s="4" t="s">
        <v>8289</v>
      </c>
      <c r="D2148" s="4" t="s">
        <v>13</v>
      </c>
      <c r="E2148" s="6" t="s">
        <v>5</v>
      </c>
      <c r="F2148" s="5">
        <f>decoded[[#This Row],[FRT_DEC]]-B2147</f>
        <v>85</v>
      </c>
      <c r="G21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INFO]]))),G2147)</f>
        <v>295</v>
      </c>
    </row>
    <row r="2149" spans="1:7" x14ac:dyDescent="0.25">
      <c r="A2149" s="4" t="s">
        <v>2174</v>
      </c>
      <c r="B2149" s="5">
        <v>2051091282</v>
      </c>
      <c r="C2149" s="4" t="s">
        <v>8290</v>
      </c>
      <c r="D2149" s="4" t="s">
        <v>11</v>
      </c>
      <c r="E2149" s="6" t="s">
        <v>4660</v>
      </c>
      <c r="F2149" s="5">
        <f>decoded[[#This Row],[FRT_DEC]]-B2148</f>
        <v>5</v>
      </c>
      <c r="G21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INFO]]))),G2148)</f>
        <v>295</v>
      </c>
    </row>
    <row r="2150" spans="1:7" x14ac:dyDescent="0.25">
      <c r="A2150" s="4" t="s">
        <v>2340</v>
      </c>
      <c r="B2150" s="5">
        <v>2051091309</v>
      </c>
      <c r="C2150" s="4" t="s">
        <v>8291</v>
      </c>
      <c r="D2150" s="4" t="s">
        <v>12</v>
      </c>
      <c r="E2150" s="6" t="s">
        <v>4</v>
      </c>
      <c r="F2150" s="5">
        <f>decoded[[#This Row],[FRT_DEC]]-B2149</f>
        <v>27</v>
      </c>
      <c r="G21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INFO]]))),G2149)</f>
        <v>295</v>
      </c>
    </row>
    <row r="2151" spans="1:7" x14ac:dyDescent="0.25">
      <c r="A2151" s="4" t="s">
        <v>2462</v>
      </c>
      <c r="B2151" s="5">
        <v>2051091317</v>
      </c>
      <c r="C2151" s="4" t="s">
        <v>8292</v>
      </c>
      <c r="D2151" s="4" t="s">
        <v>8</v>
      </c>
      <c r="E2151" s="6" t="s">
        <v>6440</v>
      </c>
      <c r="F2151" s="5">
        <f>decoded[[#This Row],[FRT_DEC]]-B2150</f>
        <v>8</v>
      </c>
      <c r="G21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INFO]]))),G2150)</f>
        <v>295</v>
      </c>
    </row>
    <row r="2152" spans="1:7" x14ac:dyDescent="0.25">
      <c r="A2152" s="4" t="s">
        <v>2463</v>
      </c>
      <c r="B2152" s="5">
        <v>2051091445</v>
      </c>
      <c r="C2152" s="4" t="s">
        <v>8293</v>
      </c>
      <c r="D2152" s="4" t="s">
        <v>12</v>
      </c>
      <c r="E2152" s="6" t="s">
        <v>4</v>
      </c>
      <c r="F2152" s="5">
        <f>decoded[[#This Row],[FRT_DEC]]-B2151</f>
        <v>128</v>
      </c>
      <c r="G21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INFO]]))),G2151)</f>
        <v>295</v>
      </c>
    </row>
    <row r="2153" spans="1:7" x14ac:dyDescent="0.25">
      <c r="A2153" s="4" t="s">
        <v>2175</v>
      </c>
      <c r="B2153" s="5">
        <v>2051091450</v>
      </c>
      <c r="C2153" s="4" t="s">
        <v>8294</v>
      </c>
      <c r="D2153" s="4" t="s">
        <v>14</v>
      </c>
      <c r="E2153" s="6" t="s">
        <v>6</v>
      </c>
      <c r="F2153" s="5">
        <f>decoded[[#This Row],[FRT_DEC]]-B2152</f>
        <v>5</v>
      </c>
      <c r="G21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INFO]]))),G2152)</f>
        <v>295</v>
      </c>
    </row>
    <row r="2154" spans="1:7" x14ac:dyDescent="0.25">
      <c r="A2154" s="4" t="s">
        <v>2176</v>
      </c>
      <c r="B2154" s="5">
        <v>2051091461</v>
      </c>
      <c r="C2154" s="4" t="s">
        <v>8295</v>
      </c>
      <c r="D2154" s="4" t="s">
        <v>14</v>
      </c>
      <c r="E2154" s="6" t="s">
        <v>72</v>
      </c>
      <c r="F2154" s="5">
        <f>decoded[[#This Row],[FRT_DEC]]-B2153</f>
        <v>11</v>
      </c>
      <c r="G21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INFO]]))),G2153)</f>
        <v>295</v>
      </c>
    </row>
    <row r="2155" spans="1:7" x14ac:dyDescent="0.25">
      <c r="A2155" s="4" t="s">
        <v>2177</v>
      </c>
      <c r="B2155" s="5">
        <v>2051091469</v>
      </c>
      <c r="C2155" s="4" t="s">
        <v>8296</v>
      </c>
      <c r="D2155" s="4" t="s">
        <v>74</v>
      </c>
      <c r="E2155" s="6" t="s">
        <v>4650</v>
      </c>
      <c r="F2155" s="5">
        <f>decoded[[#This Row],[FRT_DEC]]-B2154</f>
        <v>8</v>
      </c>
      <c r="G21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INFO]]))),G2154)</f>
        <v>295</v>
      </c>
    </row>
    <row r="2156" spans="1:7" x14ac:dyDescent="0.25">
      <c r="A2156" s="4" t="s">
        <v>2464</v>
      </c>
      <c r="B2156" s="5">
        <v>2051091693</v>
      </c>
      <c r="C2156" s="4" t="s">
        <v>8297</v>
      </c>
      <c r="D2156" s="4" t="s">
        <v>4651</v>
      </c>
      <c r="E2156" s="6" t="s">
        <v>4714</v>
      </c>
      <c r="F2156" s="5">
        <f>decoded[[#This Row],[FRT_DEC]]-B2155</f>
        <v>224</v>
      </c>
      <c r="G21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INFO]]))),G2155)</f>
        <v>295</v>
      </c>
    </row>
    <row r="2157" spans="1:7" x14ac:dyDescent="0.25">
      <c r="A2157" s="4" t="s">
        <v>2465</v>
      </c>
      <c r="B2157" s="5">
        <v>2051091698</v>
      </c>
      <c r="C2157" s="4" t="s">
        <v>8298</v>
      </c>
      <c r="D2157" s="4" t="s">
        <v>8</v>
      </c>
      <c r="E2157" s="6" t="s">
        <v>6344</v>
      </c>
      <c r="F2157" s="5">
        <f>decoded[[#This Row],[FRT_DEC]]-B2156</f>
        <v>5</v>
      </c>
      <c r="G21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INFO]]))),G2156)</f>
        <v>295</v>
      </c>
    </row>
    <row r="2158" spans="1:7" x14ac:dyDescent="0.25">
      <c r="A2158" s="4" t="s">
        <v>2178</v>
      </c>
      <c r="B2158" s="5">
        <v>2051128569</v>
      </c>
      <c r="C2158" s="4" t="s">
        <v>8299</v>
      </c>
      <c r="D2158" s="4" t="s">
        <v>1144</v>
      </c>
      <c r="E2158" s="6" t="s">
        <v>5831</v>
      </c>
      <c r="F2158" s="5">
        <f>decoded[[#This Row],[FRT_DEC]]-B2157</f>
        <v>36871</v>
      </c>
      <c r="G21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INFO]]))),G2157)</f>
        <v>295</v>
      </c>
    </row>
    <row r="2159" spans="1:7" x14ac:dyDescent="0.25">
      <c r="A2159" s="4" t="s">
        <v>2179</v>
      </c>
      <c r="B2159" s="5">
        <v>2051128573</v>
      </c>
      <c r="C2159" s="4" t="s">
        <v>8300</v>
      </c>
      <c r="D2159" s="4" t="s">
        <v>98</v>
      </c>
      <c r="E2159" s="6" t="s">
        <v>5833</v>
      </c>
      <c r="F2159" s="5">
        <f>decoded[[#This Row],[FRT_DEC]]-B2158</f>
        <v>4</v>
      </c>
      <c r="G21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INFO]]))),G2158)</f>
        <v>295</v>
      </c>
    </row>
    <row r="2160" spans="1:7" x14ac:dyDescent="0.25">
      <c r="A2160" s="4" t="s">
        <v>2466</v>
      </c>
      <c r="B2160" s="5">
        <v>2051128720</v>
      </c>
      <c r="C2160" s="4" t="s">
        <v>8301</v>
      </c>
      <c r="D2160" s="4" t="s">
        <v>110</v>
      </c>
      <c r="E2160" s="6" t="s">
        <v>234</v>
      </c>
      <c r="F2160" s="5">
        <f>decoded[[#This Row],[FRT_DEC]]-B2159</f>
        <v>147</v>
      </c>
      <c r="G21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INFO]]))),G2159)</f>
        <v>295</v>
      </c>
    </row>
    <row r="2161" spans="1:7" x14ac:dyDescent="0.25">
      <c r="A2161" s="4" t="s">
        <v>2180</v>
      </c>
      <c r="B2161" s="5">
        <v>2051128736</v>
      </c>
      <c r="C2161" s="4" t="s">
        <v>8302</v>
      </c>
      <c r="D2161" s="4" t="s">
        <v>1144</v>
      </c>
      <c r="E2161" s="6" t="s">
        <v>5836</v>
      </c>
      <c r="F2161" s="5">
        <f>decoded[[#This Row],[FRT_DEC]]-B2160</f>
        <v>16</v>
      </c>
      <c r="G21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INFO]]))),G2160)</f>
        <v>295</v>
      </c>
    </row>
    <row r="2162" spans="1:7" x14ac:dyDescent="0.25">
      <c r="A2162" s="4" t="s">
        <v>2181</v>
      </c>
      <c r="B2162" s="5">
        <v>2051128741</v>
      </c>
      <c r="C2162" s="4" t="s">
        <v>8303</v>
      </c>
      <c r="D2162" s="4" t="s">
        <v>98</v>
      </c>
      <c r="E2162" s="6" t="s">
        <v>5838</v>
      </c>
      <c r="F2162" s="5">
        <f>decoded[[#This Row],[FRT_DEC]]-B2161</f>
        <v>5</v>
      </c>
      <c r="G21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INFO]]))),G2161)</f>
        <v>295</v>
      </c>
    </row>
    <row r="2163" spans="1:7" x14ac:dyDescent="0.25">
      <c r="A2163" s="4" t="s">
        <v>2182</v>
      </c>
      <c r="B2163" s="5">
        <v>2051128812</v>
      </c>
      <c r="C2163" s="4" t="s">
        <v>8304</v>
      </c>
      <c r="D2163" s="4" t="s">
        <v>111</v>
      </c>
      <c r="E2163" s="6" t="s">
        <v>237</v>
      </c>
      <c r="F2163" s="5">
        <f>decoded[[#This Row],[FRT_DEC]]-B2162</f>
        <v>71</v>
      </c>
      <c r="G21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INFO]]))),G2162)</f>
        <v>295</v>
      </c>
    </row>
    <row r="2164" spans="1:7" x14ac:dyDescent="0.25">
      <c r="A2164" s="4" t="s">
        <v>2183</v>
      </c>
      <c r="B2164" s="5">
        <v>2051128827</v>
      </c>
      <c r="C2164" s="4" t="s">
        <v>8305</v>
      </c>
      <c r="D2164" s="4" t="s">
        <v>1144</v>
      </c>
      <c r="E2164" s="6" t="s">
        <v>5841</v>
      </c>
      <c r="F2164" s="5">
        <f>decoded[[#This Row],[FRT_DEC]]-B2163</f>
        <v>15</v>
      </c>
      <c r="G21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INFO]]))),G2163)</f>
        <v>295</v>
      </c>
    </row>
    <row r="2165" spans="1:7" x14ac:dyDescent="0.25">
      <c r="A2165" s="4" t="s">
        <v>2184</v>
      </c>
      <c r="B2165" s="5">
        <v>2051128833</v>
      </c>
      <c r="C2165" s="4" t="s">
        <v>8306</v>
      </c>
      <c r="D2165" s="4" t="s">
        <v>98</v>
      </c>
      <c r="E2165" s="6" t="s">
        <v>5843</v>
      </c>
      <c r="F2165" s="5">
        <f>decoded[[#This Row],[FRT_DEC]]-B2164</f>
        <v>6</v>
      </c>
      <c r="G21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INFO]]))),G2164)</f>
        <v>295</v>
      </c>
    </row>
    <row r="2166" spans="1:7" x14ac:dyDescent="0.25">
      <c r="A2166" s="4" t="s">
        <v>2185</v>
      </c>
      <c r="B2166" s="5">
        <v>2051130124</v>
      </c>
      <c r="C2166" s="4" t="s">
        <v>8307</v>
      </c>
      <c r="D2166" s="4" t="s">
        <v>113</v>
      </c>
      <c r="E2166" s="6" t="s">
        <v>240</v>
      </c>
      <c r="F2166" s="5">
        <f>decoded[[#This Row],[FRT_DEC]]-B2165</f>
        <v>1291</v>
      </c>
      <c r="G21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INFO]]))),G2165)</f>
        <v>295</v>
      </c>
    </row>
    <row r="2167" spans="1:7" x14ac:dyDescent="0.25">
      <c r="A2167" s="4" t="s">
        <v>2186</v>
      </c>
      <c r="B2167" s="5">
        <v>2051130139</v>
      </c>
      <c r="C2167" s="4" t="s">
        <v>8308</v>
      </c>
      <c r="D2167" s="4" t="s">
        <v>242</v>
      </c>
      <c r="E2167" s="6" t="s">
        <v>243</v>
      </c>
      <c r="F2167" s="5">
        <f>decoded[[#This Row],[FRT_DEC]]-B2166</f>
        <v>15</v>
      </c>
      <c r="G21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INFO]]))),G2166)</f>
        <v>295</v>
      </c>
    </row>
    <row r="2168" spans="1:7" x14ac:dyDescent="0.25">
      <c r="A2168" s="4" t="s">
        <v>2187</v>
      </c>
      <c r="B2168" s="5">
        <v>2051130142</v>
      </c>
      <c r="C2168" s="4" t="s">
        <v>8309</v>
      </c>
      <c r="D2168" s="4" t="s">
        <v>245</v>
      </c>
      <c r="E2168" s="6" t="s">
        <v>5712</v>
      </c>
      <c r="F2168" s="5">
        <f>decoded[[#This Row],[FRT_DEC]]-B2167</f>
        <v>3</v>
      </c>
      <c r="G21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INFO]]))),G2167)</f>
        <v>295</v>
      </c>
    </row>
    <row r="2169" spans="1:7" x14ac:dyDescent="0.25">
      <c r="A2169" s="4" t="s">
        <v>2188</v>
      </c>
      <c r="B2169" s="5">
        <v>2051130146</v>
      </c>
      <c r="C2169" s="4" t="s">
        <v>8310</v>
      </c>
      <c r="D2169" s="4" t="s">
        <v>75</v>
      </c>
      <c r="E2169" s="6" t="s">
        <v>247</v>
      </c>
      <c r="F2169" s="5">
        <f>decoded[[#This Row],[FRT_DEC]]-B2168</f>
        <v>4</v>
      </c>
      <c r="G21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INFO]]))),G2168)</f>
        <v>295</v>
      </c>
    </row>
    <row r="2170" spans="1:7" x14ac:dyDescent="0.25">
      <c r="A2170" s="4" t="s">
        <v>2189</v>
      </c>
      <c r="B2170" s="5">
        <v>2051130150</v>
      </c>
      <c r="C2170" s="4" t="s">
        <v>8311</v>
      </c>
      <c r="D2170" s="4" t="s">
        <v>75</v>
      </c>
      <c r="E2170" s="6" t="s">
        <v>77</v>
      </c>
      <c r="F2170" s="5">
        <f>decoded[[#This Row],[FRT_DEC]]-B2169</f>
        <v>4</v>
      </c>
      <c r="G21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INFO]]))),G2169)</f>
        <v>295</v>
      </c>
    </row>
    <row r="2171" spans="1:7" x14ac:dyDescent="0.25">
      <c r="A2171" s="4" t="s">
        <v>2190</v>
      </c>
      <c r="B2171" s="5">
        <v>2051130164</v>
      </c>
      <c r="C2171" s="4" t="s">
        <v>8312</v>
      </c>
      <c r="D2171" s="4" t="s">
        <v>51</v>
      </c>
      <c r="E2171" s="6" t="s">
        <v>2640</v>
      </c>
      <c r="F2171" s="5">
        <f>decoded[[#This Row],[FRT_DEC]]-B2170</f>
        <v>14</v>
      </c>
      <c r="G21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INFO]]))),G2170)</f>
        <v>295</v>
      </c>
    </row>
    <row r="2172" spans="1:7" x14ac:dyDescent="0.25">
      <c r="A2172" s="4" t="s">
        <v>2191</v>
      </c>
      <c r="B2172" s="5">
        <v>2051130174</v>
      </c>
      <c r="C2172" s="4" t="s">
        <v>8313</v>
      </c>
      <c r="D2172" s="4" t="s">
        <v>51</v>
      </c>
      <c r="E2172" s="6" t="s">
        <v>8314</v>
      </c>
      <c r="F2172" s="5">
        <f>decoded[[#This Row],[FRT_DEC]]-B2171</f>
        <v>10</v>
      </c>
      <c r="G21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INFO]]))),G2171)</f>
        <v>295</v>
      </c>
    </row>
    <row r="2173" spans="1:7" x14ac:dyDescent="0.25">
      <c r="A2173" s="4" t="s">
        <v>2192</v>
      </c>
      <c r="B2173" s="5">
        <v>2051130177</v>
      </c>
      <c r="C2173" s="4" t="s">
        <v>8315</v>
      </c>
      <c r="D2173" s="4" t="s">
        <v>251</v>
      </c>
      <c r="E2173" s="6" t="s">
        <v>252</v>
      </c>
      <c r="F2173" s="5">
        <f>decoded[[#This Row],[FRT_DEC]]-B2172</f>
        <v>3</v>
      </c>
      <c r="G21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INFO]]))),G2172)</f>
        <v>295</v>
      </c>
    </row>
    <row r="2174" spans="1:7" x14ac:dyDescent="0.25">
      <c r="A2174" s="4" t="s">
        <v>2193</v>
      </c>
      <c r="B2174" s="5">
        <v>2051130184</v>
      </c>
      <c r="C2174" s="4" t="s">
        <v>8316</v>
      </c>
      <c r="D2174" s="4" t="s">
        <v>11</v>
      </c>
      <c r="E2174" s="6" t="s">
        <v>4695</v>
      </c>
      <c r="F2174" s="5">
        <f>decoded[[#This Row],[FRT_DEC]]-B2173</f>
        <v>7</v>
      </c>
      <c r="G21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INFO]]))),G2173)</f>
        <v>295</v>
      </c>
    </row>
    <row r="2175" spans="1:7" x14ac:dyDescent="0.25">
      <c r="A2175" s="4" t="s">
        <v>2194</v>
      </c>
      <c r="B2175" s="5">
        <v>2051130217</v>
      </c>
      <c r="C2175" s="4" t="s">
        <v>8317</v>
      </c>
      <c r="D2175" s="4" t="s">
        <v>9</v>
      </c>
      <c r="E2175" s="6" t="s">
        <v>4664</v>
      </c>
      <c r="F2175" s="5">
        <f>decoded[[#This Row],[FRT_DEC]]-B2174</f>
        <v>33</v>
      </c>
      <c r="G21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INFO]]))),G2174)</f>
        <v>295</v>
      </c>
    </row>
    <row r="2176" spans="1:7" x14ac:dyDescent="0.25">
      <c r="A2176" s="4" t="s">
        <v>2195</v>
      </c>
      <c r="B2176" s="5">
        <v>2051130223</v>
      </c>
      <c r="C2176" s="4" t="s">
        <v>8318</v>
      </c>
      <c r="D2176" s="4" t="s">
        <v>11</v>
      </c>
      <c r="E2176" s="6" t="s">
        <v>6468</v>
      </c>
      <c r="F2176" s="5">
        <f>decoded[[#This Row],[FRT_DEC]]-B2175</f>
        <v>6</v>
      </c>
      <c r="G21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INFO]]))),G2175)</f>
        <v>295</v>
      </c>
    </row>
    <row r="2177" spans="1:7" x14ac:dyDescent="0.25">
      <c r="A2177" s="4" t="s">
        <v>2196</v>
      </c>
      <c r="B2177" s="5">
        <v>2051130233</v>
      </c>
      <c r="C2177" s="4" t="s">
        <v>8319</v>
      </c>
      <c r="D2177" s="4" t="s">
        <v>52</v>
      </c>
      <c r="E2177" s="6" t="s">
        <v>53</v>
      </c>
      <c r="F2177" s="5">
        <f>decoded[[#This Row],[FRT_DEC]]-B2176</f>
        <v>10</v>
      </c>
      <c r="G21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INFO]]))),G2176)</f>
        <v>295</v>
      </c>
    </row>
    <row r="2178" spans="1:7" x14ac:dyDescent="0.25">
      <c r="A2178" s="4" t="s">
        <v>2504</v>
      </c>
      <c r="B2178" s="5">
        <v>2051130237</v>
      </c>
      <c r="C2178" s="4" t="s">
        <v>8320</v>
      </c>
      <c r="D2178" s="4" t="s">
        <v>54</v>
      </c>
      <c r="E2178" s="6" t="s">
        <v>8321</v>
      </c>
      <c r="F2178" s="5">
        <f>decoded[[#This Row],[FRT_DEC]]-B2177</f>
        <v>4</v>
      </c>
      <c r="G21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INFO]]))),G2177)</f>
        <v>295</v>
      </c>
    </row>
    <row r="2179" spans="1:7" x14ac:dyDescent="0.25">
      <c r="A2179" s="4" t="s">
        <v>2197</v>
      </c>
      <c r="B2179" s="5">
        <v>2051130244</v>
      </c>
      <c r="C2179" s="4" t="s">
        <v>8322</v>
      </c>
      <c r="D2179" s="4" t="s">
        <v>1144</v>
      </c>
      <c r="E2179" s="6" t="s">
        <v>5846</v>
      </c>
      <c r="F2179" s="5">
        <f>decoded[[#This Row],[FRT_DEC]]-B2178</f>
        <v>7</v>
      </c>
      <c r="G21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INFO]]))),G2178)</f>
        <v>295</v>
      </c>
    </row>
    <row r="2180" spans="1:7" x14ac:dyDescent="0.25">
      <c r="A2180" s="4" t="s">
        <v>2198</v>
      </c>
      <c r="B2180" s="5">
        <v>2051130250</v>
      </c>
      <c r="C2180" s="4" t="s">
        <v>8323</v>
      </c>
      <c r="D2180" s="4" t="s">
        <v>98</v>
      </c>
      <c r="E2180" s="6" t="s">
        <v>5940</v>
      </c>
      <c r="F2180" s="5">
        <f>decoded[[#This Row],[FRT_DEC]]-B2179</f>
        <v>6</v>
      </c>
      <c r="G21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INFO]]))),G2179)</f>
        <v>295</v>
      </c>
    </row>
    <row r="2181" spans="1:7" ht="30" x14ac:dyDescent="0.25">
      <c r="A2181" s="4" t="s">
        <v>2231</v>
      </c>
      <c r="B2181" s="5">
        <v>2051130269</v>
      </c>
      <c r="C2181" s="4" t="s">
        <v>8324</v>
      </c>
      <c r="D2181" s="4" t="s">
        <v>10</v>
      </c>
      <c r="E2181" s="6" t="s">
        <v>8325</v>
      </c>
      <c r="F2181" s="5">
        <f>decoded[[#This Row],[FRT_DEC]]-B2180</f>
        <v>19</v>
      </c>
      <c r="G21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INFO]]))),G2180)</f>
        <v>295</v>
      </c>
    </row>
    <row r="2182" spans="1:7" ht="30" x14ac:dyDescent="0.25">
      <c r="A2182" s="4" t="s">
        <v>2199</v>
      </c>
      <c r="B2182" s="5">
        <v>2051130294</v>
      </c>
      <c r="C2182" s="4" t="s">
        <v>8326</v>
      </c>
      <c r="D2182" s="4" t="s">
        <v>10</v>
      </c>
      <c r="E2182" s="6" t="s">
        <v>8325</v>
      </c>
      <c r="F2182" s="5">
        <f>decoded[[#This Row],[FRT_DEC]]-B2181</f>
        <v>25</v>
      </c>
      <c r="G21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INFO]]))),G2181)</f>
        <v>295</v>
      </c>
    </row>
    <row r="2183" spans="1:7" x14ac:dyDescent="0.25">
      <c r="A2183" s="4" t="s">
        <v>2200</v>
      </c>
      <c r="B2183" s="5">
        <v>2051130298</v>
      </c>
      <c r="C2183" s="4" t="s">
        <v>8327</v>
      </c>
      <c r="D2183" s="4" t="s">
        <v>10</v>
      </c>
      <c r="E2183" s="6" t="s">
        <v>8328</v>
      </c>
      <c r="F2183" s="5">
        <f>decoded[[#This Row],[FRT_DEC]]-B2182</f>
        <v>4</v>
      </c>
      <c r="G21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INFO]]))),G2182)</f>
        <v>295</v>
      </c>
    </row>
    <row r="2184" spans="1:7" x14ac:dyDescent="0.25">
      <c r="A2184" s="4" t="s">
        <v>2201</v>
      </c>
      <c r="B2184" s="5">
        <v>2051130304</v>
      </c>
      <c r="C2184" s="4" t="s">
        <v>8329</v>
      </c>
      <c r="D2184" s="4" t="s">
        <v>1144</v>
      </c>
      <c r="E2184" s="6" t="s">
        <v>5865</v>
      </c>
      <c r="F2184" s="5">
        <f>decoded[[#This Row],[FRT_DEC]]-B2183</f>
        <v>6</v>
      </c>
      <c r="G21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INFO]]))),G2183)</f>
        <v>295</v>
      </c>
    </row>
    <row r="2185" spans="1:7" x14ac:dyDescent="0.25">
      <c r="A2185" s="4" t="s">
        <v>2202</v>
      </c>
      <c r="B2185" s="5">
        <v>2051130308</v>
      </c>
      <c r="C2185" s="4" t="s">
        <v>8330</v>
      </c>
      <c r="D2185" s="4" t="s">
        <v>1144</v>
      </c>
      <c r="E2185" s="6" t="s">
        <v>5865</v>
      </c>
      <c r="F2185" s="5">
        <f>decoded[[#This Row],[FRT_DEC]]-B2184</f>
        <v>4</v>
      </c>
      <c r="G21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INFO]]))),G2184)</f>
        <v>295</v>
      </c>
    </row>
    <row r="2186" spans="1:7" x14ac:dyDescent="0.25">
      <c r="A2186" s="4" t="s">
        <v>2203</v>
      </c>
      <c r="B2186" s="5">
        <v>2051130314</v>
      </c>
      <c r="C2186" s="4" t="s">
        <v>8331</v>
      </c>
      <c r="D2186" s="4" t="s">
        <v>98</v>
      </c>
      <c r="E2186" s="6" t="s">
        <v>5949</v>
      </c>
      <c r="F2186" s="5">
        <f>decoded[[#This Row],[FRT_DEC]]-B2185</f>
        <v>6</v>
      </c>
      <c r="G21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INFO]]))),G2185)</f>
        <v>295</v>
      </c>
    </row>
    <row r="2187" spans="1:7" x14ac:dyDescent="0.25">
      <c r="A2187" s="4" t="s">
        <v>2204</v>
      </c>
      <c r="B2187" s="5">
        <v>2051130318</v>
      </c>
      <c r="C2187" s="4" t="s">
        <v>8332</v>
      </c>
      <c r="D2187" s="4" t="s">
        <v>16</v>
      </c>
      <c r="E2187" s="6" t="s">
        <v>8333</v>
      </c>
      <c r="F2187" s="5">
        <f>decoded[[#This Row],[FRT_DEC]]-B2186</f>
        <v>4</v>
      </c>
      <c r="G21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INFO]]))),G2186)</f>
        <v>296</v>
      </c>
    </row>
    <row r="2188" spans="1:7" x14ac:dyDescent="0.25">
      <c r="A2188" s="4" t="s">
        <v>2205</v>
      </c>
      <c r="B2188" s="5">
        <v>2051130325</v>
      </c>
      <c r="C2188" s="4" t="s">
        <v>8334</v>
      </c>
      <c r="D2188" s="4" t="s">
        <v>98</v>
      </c>
      <c r="E2188" s="6" t="s">
        <v>5953</v>
      </c>
      <c r="F2188" s="5">
        <f>decoded[[#This Row],[FRT_DEC]]-B2187</f>
        <v>7</v>
      </c>
      <c r="G21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INFO]]))),G2187)</f>
        <v>296</v>
      </c>
    </row>
    <row r="2189" spans="1:7" x14ac:dyDescent="0.25">
      <c r="A2189" s="4" t="s">
        <v>2206</v>
      </c>
      <c r="B2189" s="5">
        <v>2051130334</v>
      </c>
      <c r="C2189" s="4" t="s">
        <v>8335</v>
      </c>
      <c r="D2189" s="4" t="s">
        <v>11</v>
      </c>
      <c r="E2189" s="6" t="s">
        <v>4678</v>
      </c>
      <c r="F2189" s="5">
        <f>decoded[[#This Row],[FRT_DEC]]-B2188</f>
        <v>9</v>
      </c>
      <c r="G21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INFO]]))),G2188)</f>
        <v>296</v>
      </c>
    </row>
    <row r="2190" spans="1:7" x14ac:dyDescent="0.25">
      <c r="A2190" s="4" t="s">
        <v>2207</v>
      </c>
      <c r="B2190" s="5">
        <v>2051130344</v>
      </c>
      <c r="C2190" s="4" t="s">
        <v>8336</v>
      </c>
      <c r="D2190" s="4" t="s">
        <v>52</v>
      </c>
      <c r="E2190" s="6" t="s">
        <v>4648</v>
      </c>
      <c r="F2190" s="5">
        <f>decoded[[#This Row],[FRT_DEC]]-B2189</f>
        <v>10</v>
      </c>
      <c r="G21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INFO]]))),G2189)</f>
        <v>296</v>
      </c>
    </row>
    <row r="2191" spans="1:7" x14ac:dyDescent="0.25">
      <c r="A2191" s="4" t="s">
        <v>2208</v>
      </c>
      <c r="B2191" s="5">
        <v>2051130347</v>
      </c>
      <c r="C2191" s="4" t="s">
        <v>8337</v>
      </c>
      <c r="D2191" s="4" t="s">
        <v>4649</v>
      </c>
      <c r="E2191" s="6" t="s">
        <v>8338</v>
      </c>
      <c r="F2191" s="5">
        <f>decoded[[#This Row],[FRT_DEC]]-B2190</f>
        <v>3</v>
      </c>
      <c r="G21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INFO]]))),G2190)</f>
        <v>296</v>
      </c>
    </row>
    <row r="2192" spans="1:7" x14ac:dyDescent="0.25">
      <c r="A2192" s="4" t="s">
        <v>2209</v>
      </c>
      <c r="B2192" s="5">
        <v>2051130395</v>
      </c>
      <c r="C2192" s="4" t="s">
        <v>8339</v>
      </c>
      <c r="D2192" s="4" t="s">
        <v>12</v>
      </c>
      <c r="E2192" s="6" t="s">
        <v>4</v>
      </c>
      <c r="F2192" s="5">
        <f>decoded[[#This Row],[FRT_DEC]]-B2191</f>
        <v>48</v>
      </c>
      <c r="G21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INFO]]))),G2191)</f>
        <v>296</v>
      </c>
    </row>
    <row r="2193" spans="1:7" x14ac:dyDescent="0.25">
      <c r="A2193" s="4" t="s">
        <v>2210</v>
      </c>
      <c r="B2193" s="5">
        <v>2051130401</v>
      </c>
      <c r="C2193" s="4" t="s">
        <v>8340</v>
      </c>
      <c r="D2193" s="4" t="s">
        <v>8</v>
      </c>
      <c r="E2193" s="6" t="s">
        <v>6440</v>
      </c>
      <c r="F2193" s="5">
        <f>decoded[[#This Row],[FRT_DEC]]-B2192</f>
        <v>6</v>
      </c>
      <c r="G21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INFO]]))),G2192)</f>
        <v>296</v>
      </c>
    </row>
    <row r="2194" spans="1:7" x14ac:dyDescent="0.25">
      <c r="A2194" s="4" t="s">
        <v>2211</v>
      </c>
      <c r="B2194" s="5">
        <v>2051130640</v>
      </c>
      <c r="C2194" s="4" t="s">
        <v>8341</v>
      </c>
      <c r="D2194" s="4" t="s">
        <v>12</v>
      </c>
      <c r="E2194" s="6" t="s">
        <v>4</v>
      </c>
      <c r="F2194" s="5">
        <f>decoded[[#This Row],[FRT_DEC]]-B2193</f>
        <v>239</v>
      </c>
      <c r="G21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INFO]]))),G2193)</f>
        <v>296</v>
      </c>
    </row>
    <row r="2195" spans="1:7" x14ac:dyDescent="0.25">
      <c r="A2195" s="4" t="s">
        <v>2212</v>
      </c>
      <c r="B2195" s="5">
        <v>2051130647</v>
      </c>
      <c r="C2195" s="4" t="s">
        <v>8342</v>
      </c>
      <c r="D2195" s="4" t="s">
        <v>8</v>
      </c>
      <c r="E2195" s="6" t="s">
        <v>5963</v>
      </c>
      <c r="F2195" s="5">
        <f>decoded[[#This Row],[FRT_DEC]]-B2194</f>
        <v>7</v>
      </c>
      <c r="G21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INFO]]))),G2194)</f>
        <v>296</v>
      </c>
    </row>
    <row r="2196" spans="1:7" x14ac:dyDescent="0.25">
      <c r="A2196" s="4" t="s">
        <v>2213</v>
      </c>
      <c r="B2196" s="5">
        <v>2051130793</v>
      </c>
      <c r="C2196" s="4" t="s">
        <v>8343</v>
      </c>
      <c r="D2196" s="4" t="s">
        <v>13</v>
      </c>
      <c r="E2196" s="6" t="s">
        <v>5</v>
      </c>
      <c r="F2196" s="5">
        <f>decoded[[#This Row],[FRT_DEC]]-B2195</f>
        <v>146</v>
      </c>
      <c r="G21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INFO]]))),G2195)</f>
        <v>296</v>
      </c>
    </row>
    <row r="2197" spans="1:7" x14ac:dyDescent="0.25">
      <c r="A2197" s="4" t="s">
        <v>2214</v>
      </c>
      <c r="B2197" s="5">
        <v>2051130798</v>
      </c>
      <c r="C2197" s="4" t="s">
        <v>8344</v>
      </c>
      <c r="D2197" s="4" t="s">
        <v>11</v>
      </c>
      <c r="E2197" s="6" t="s">
        <v>4675</v>
      </c>
      <c r="F2197" s="5">
        <f>decoded[[#This Row],[FRT_DEC]]-B2196</f>
        <v>5</v>
      </c>
      <c r="G21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INFO]]))),G2196)</f>
        <v>296</v>
      </c>
    </row>
    <row r="2198" spans="1:7" x14ac:dyDescent="0.25">
      <c r="A2198" s="4" t="s">
        <v>2215</v>
      </c>
      <c r="B2198" s="5">
        <v>2051130823</v>
      </c>
      <c r="C2198" s="4" t="s">
        <v>8345</v>
      </c>
      <c r="D2198" s="4" t="s">
        <v>55</v>
      </c>
      <c r="E2198" s="6" t="s">
        <v>56</v>
      </c>
      <c r="F2198" s="5">
        <f>decoded[[#This Row],[FRT_DEC]]-B2197</f>
        <v>25</v>
      </c>
      <c r="G21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INFO]]))),G2197)</f>
        <v>296</v>
      </c>
    </row>
    <row r="2199" spans="1:7" x14ac:dyDescent="0.25">
      <c r="A2199" s="4" t="s">
        <v>2216</v>
      </c>
      <c r="B2199" s="5">
        <v>2051130851</v>
      </c>
      <c r="C2199" s="4" t="s">
        <v>8346</v>
      </c>
      <c r="D2199" s="4" t="s">
        <v>275</v>
      </c>
      <c r="E2199" s="6" t="s">
        <v>8347</v>
      </c>
      <c r="F2199" s="5">
        <f>decoded[[#This Row],[FRT_DEC]]-B2198</f>
        <v>28</v>
      </c>
      <c r="G21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INFO]]))),G2198)</f>
        <v>296</v>
      </c>
    </row>
    <row r="2200" spans="1:7" x14ac:dyDescent="0.25">
      <c r="A2200" s="4" t="s">
        <v>2505</v>
      </c>
      <c r="B2200" s="5">
        <v>2051130855</v>
      </c>
      <c r="C2200" s="4" t="s">
        <v>8348</v>
      </c>
      <c r="D2200" s="4" t="s">
        <v>277</v>
      </c>
      <c r="E2200" s="6" t="s">
        <v>8349</v>
      </c>
      <c r="F2200" s="5">
        <f>decoded[[#This Row],[FRT_DEC]]-B2199</f>
        <v>4</v>
      </c>
      <c r="G22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INFO]]))),G2199)</f>
        <v>296</v>
      </c>
    </row>
    <row r="2201" spans="1:7" x14ac:dyDescent="0.25">
      <c r="A2201" s="4" t="s">
        <v>2527</v>
      </c>
      <c r="B2201" s="5">
        <v>2051130860</v>
      </c>
      <c r="C2201" s="4" t="s">
        <v>8350</v>
      </c>
      <c r="D2201" s="4" t="s">
        <v>271</v>
      </c>
      <c r="E2201" s="6" t="s">
        <v>1093</v>
      </c>
      <c r="F2201" s="5">
        <f>decoded[[#This Row],[FRT_DEC]]-B2200</f>
        <v>5</v>
      </c>
      <c r="G22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INFO]]))),G2200)</f>
        <v>296</v>
      </c>
    </row>
    <row r="2202" spans="1:7" x14ac:dyDescent="0.25">
      <c r="A2202" s="4" t="s">
        <v>2217</v>
      </c>
      <c r="B2202" s="5">
        <v>2051130866</v>
      </c>
      <c r="C2202" s="4" t="s">
        <v>8351</v>
      </c>
      <c r="D2202" s="4" t="s">
        <v>273</v>
      </c>
      <c r="E2202" s="6" t="s">
        <v>5699</v>
      </c>
      <c r="F2202" s="5">
        <f>decoded[[#This Row],[FRT_DEC]]-B2201</f>
        <v>6</v>
      </c>
      <c r="G22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INFO]]))),G2201)</f>
        <v>296</v>
      </c>
    </row>
    <row r="2203" spans="1:7" x14ac:dyDescent="0.25">
      <c r="A2203" s="4" t="s">
        <v>2218</v>
      </c>
      <c r="B2203" s="5">
        <v>2051130878</v>
      </c>
      <c r="C2203" s="4" t="s">
        <v>8352</v>
      </c>
      <c r="D2203" s="4" t="s">
        <v>11</v>
      </c>
      <c r="E2203" s="6" t="s">
        <v>4699</v>
      </c>
      <c r="F2203" s="5">
        <f>decoded[[#This Row],[FRT_DEC]]-B2202</f>
        <v>12</v>
      </c>
      <c r="G22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INFO]]))),G2202)</f>
        <v>296</v>
      </c>
    </row>
    <row r="2204" spans="1:7" x14ac:dyDescent="0.25">
      <c r="A2204" s="4" t="s">
        <v>2506</v>
      </c>
      <c r="B2204" s="5">
        <v>2051130899</v>
      </c>
      <c r="C2204" s="4" t="s">
        <v>8353</v>
      </c>
      <c r="D2204" s="4" t="s">
        <v>12</v>
      </c>
      <c r="E2204" s="6" t="s">
        <v>4</v>
      </c>
      <c r="F2204" s="5">
        <f>decoded[[#This Row],[FRT_DEC]]-B2203</f>
        <v>21</v>
      </c>
      <c r="G22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INFO]]))),G2203)</f>
        <v>296</v>
      </c>
    </row>
    <row r="2205" spans="1:7" x14ac:dyDescent="0.25">
      <c r="A2205" s="4" t="s">
        <v>2528</v>
      </c>
      <c r="B2205" s="5">
        <v>2051130904</v>
      </c>
      <c r="C2205" s="4" t="s">
        <v>8354</v>
      </c>
      <c r="D2205" s="4" t="s">
        <v>14</v>
      </c>
      <c r="E2205" s="6" t="s">
        <v>6</v>
      </c>
      <c r="F2205" s="5">
        <f>decoded[[#This Row],[FRT_DEC]]-B2204</f>
        <v>5</v>
      </c>
      <c r="G22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INFO]]))),G2204)</f>
        <v>296</v>
      </c>
    </row>
    <row r="2206" spans="1:7" x14ac:dyDescent="0.25">
      <c r="A2206" s="4" t="s">
        <v>2507</v>
      </c>
      <c r="B2206" s="5">
        <v>2051130914</v>
      </c>
      <c r="C2206" s="4" t="s">
        <v>8355</v>
      </c>
      <c r="D2206" s="4" t="s">
        <v>14</v>
      </c>
      <c r="E2206" s="6" t="s">
        <v>72</v>
      </c>
      <c r="F2206" s="5">
        <f>decoded[[#This Row],[FRT_DEC]]-B2205</f>
        <v>10</v>
      </c>
      <c r="G22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INFO]]))),G2205)</f>
        <v>296</v>
      </c>
    </row>
    <row r="2207" spans="1:7" x14ac:dyDescent="0.25">
      <c r="A2207" s="4" t="s">
        <v>2508</v>
      </c>
      <c r="B2207" s="5">
        <v>2051130936</v>
      </c>
      <c r="C2207" s="4" t="s">
        <v>8356</v>
      </c>
      <c r="D2207" s="4" t="s">
        <v>52</v>
      </c>
      <c r="E2207" s="6" t="s">
        <v>57</v>
      </c>
      <c r="F2207" s="5">
        <f>decoded[[#This Row],[FRT_DEC]]-B2206</f>
        <v>22</v>
      </c>
      <c r="G22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INFO]]))),G2206)</f>
        <v>296</v>
      </c>
    </row>
    <row r="2208" spans="1:7" x14ac:dyDescent="0.25">
      <c r="A2208" s="4" t="s">
        <v>2219</v>
      </c>
      <c r="B2208" s="5">
        <v>2051130945</v>
      </c>
      <c r="C2208" s="4" t="s">
        <v>8357</v>
      </c>
      <c r="D2208" s="4" t="s">
        <v>1144</v>
      </c>
      <c r="E2208" s="6" t="s">
        <v>5979</v>
      </c>
      <c r="F2208" s="5">
        <f>decoded[[#This Row],[FRT_DEC]]-B2207</f>
        <v>9</v>
      </c>
      <c r="G22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INFO]]))),G2207)</f>
        <v>296</v>
      </c>
    </row>
    <row r="2209" spans="1:7" x14ac:dyDescent="0.25">
      <c r="A2209" s="4" t="s">
        <v>2509</v>
      </c>
      <c r="B2209" s="5">
        <v>2051130953</v>
      </c>
      <c r="C2209" s="4" t="s">
        <v>8358</v>
      </c>
      <c r="D2209" s="4" t="s">
        <v>98</v>
      </c>
      <c r="E2209" s="6" t="s">
        <v>5981</v>
      </c>
      <c r="F2209" s="5">
        <f>decoded[[#This Row],[FRT_DEC]]-B2208</f>
        <v>8</v>
      </c>
      <c r="G22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INFO]]))),G2208)</f>
        <v>296</v>
      </c>
    </row>
    <row r="2210" spans="1:7" x14ac:dyDescent="0.25">
      <c r="A2210" s="4" t="s">
        <v>2510</v>
      </c>
      <c r="B2210" s="5">
        <v>2051130974</v>
      </c>
      <c r="C2210" s="4" t="s">
        <v>8359</v>
      </c>
      <c r="D2210" s="4" t="s">
        <v>275</v>
      </c>
      <c r="E2210" s="6" t="s">
        <v>8360</v>
      </c>
      <c r="F2210" s="5">
        <f>decoded[[#This Row],[FRT_DEC]]-B2209</f>
        <v>21</v>
      </c>
      <c r="G22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INFO]]))),G2209)</f>
        <v>296</v>
      </c>
    </row>
    <row r="2211" spans="1:7" x14ac:dyDescent="0.25">
      <c r="A2211" s="4" t="s">
        <v>2511</v>
      </c>
      <c r="B2211" s="5">
        <v>2051131760</v>
      </c>
      <c r="C2211" s="4" t="s">
        <v>8361</v>
      </c>
      <c r="D2211" s="4" t="s">
        <v>280</v>
      </c>
      <c r="E2211" s="6" t="s">
        <v>281</v>
      </c>
      <c r="F2211" s="5">
        <f>decoded[[#This Row],[FRT_DEC]]-B2210</f>
        <v>786</v>
      </c>
      <c r="G22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INFO]]))),G2210)</f>
        <v>296</v>
      </c>
    </row>
    <row r="2212" spans="1:7" x14ac:dyDescent="0.25">
      <c r="A2212" s="4" t="s">
        <v>2512</v>
      </c>
      <c r="B2212" s="5">
        <v>2051131767</v>
      </c>
      <c r="C2212" s="4" t="s">
        <v>8362</v>
      </c>
      <c r="D2212" s="4" t="s">
        <v>74</v>
      </c>
      <c r="E2212" s="6" t="s">
        <v>4650</v>
      </c>
      <c r="F2212" s="5">
        <f>decoded[[#This Row],[FRT_DEC]]-B2211</f>
        <v>7</v>
      </c>
      <c r="G22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INFO]]))),G2211)</f>
        <v>296</v>
      </c>
    </row>
    <row r="2213" spans="1:7" x14ac:dyDescent="0.25">
      <c r="A2213" s="4" t="s">
        <v>2513</v>
      </c>
      <c r="B2213" s="5">
        <v>2051131772</v>
      </c>
      <c r="C2213" s="4" t="s">
        <v>8363</v>
      </c>
      <c r="D2213" s="4" t="s">
        <v>4651</v>
      </c>
      <c r="E2213" s="6" t="s">
        <v>4653</v>
      </c>
      <c r="F2213" s="5">
        <f>decoded[[#This Row],[FRT_DEC]]-B2212</f>
        <v>5</v>
      </c>
      <c r="G22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INFO]]))),G2212)</f>
        <v>296</v>
      </c>
    </row>
    <row r="2214" spans="1:7" x14ac:dyDescent="0.25">
      <c r="A2214" s="4" t="s">
        <v>2220</v>
      </c>
      <c r="B2214" s="5">
        <v>2051131777</v>
      </c>
      <c r="C2214" s="4" t="s">
        <v>8364</v>
      </c>
      <c r="D2214" s="4" t="s">
        <v>8</v>
      </c>
      <c r="E2214" s="6" t="s">
        <v>5988</v>
      </c>
      <c r="F2214" s="5">
        <f>decoded[[#This Row],[FRT_DEC]]-B2213</f>
        <v>5</v>
      </c>
      <c r="G22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INFO]]))),G2213)</f>
        <v>296</v>
      </c>
    </row>
    <row r="2215" spans="1:7" x14ac:dyDescent="0.25">
      <c r="A2215" s="4" t="s">
        <v>2514</v>
      </c>
      <c r="B2215" s="5">
        <v>2051131819</v>
      </c>
      <c r="C2215" s="4" t="s">
        <v>8365</v>
      </c>
      <c r="D2215" s="4" t="s">
        <v>12</v>
      </c>
      <c r="E2215" s="6" t="s">
        <v>4</v>
      </c>
      <c r="F2215" s="5">
        <f>decoded[[#This Row],[FRT_DEC]]-B2214</f>
        <v>42</v>
      </c>
      <c r="G22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INFO]]))),G2214)</f>
        <v>296</v>
      </c>
    </row>
    <row r="2216" spans="1:7" x14ac:dyDescent="0.25">
      <c r="A2216" s="4" t="s">
        <v>2515</v>
      </c>
      <c r="B2216" s="5">
        <v>2051131827</v>
      </c>
      <c r="C2216" s="4" t="s">
        <v>8366</v>
      </c>
      <c r="D2216" s="4" t="s">
        <v>8</v>
      </c>
      <c r="E2216" s="6" t="s">
        <v>5991</v>
      </c>
      <c r="F2216" s="5">
        <f>decoded[[#This Row],[FRT_DEC]]-B2215</f>
        <v>8</v>
      </c>
      <c r="G22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INFO]]))),G2215)</f>
        <v>296</v>
      </c>
    </row>
    <row r="2217" spans="1:7" x14ac:dyDescent="0.25">
      <c r="A2217" s="4" t="s">
        <v>2516</v>
      </c>
      <c r="B2217" s="5">
        <v>2051134203</v>
      </c>
      <c r="C2217" s="4" t="s">
        <v>8367</v>
      </c>
      <c r="D2217" s="4" t="s">
        <v>15</v>
      </c>
      <c r="E2217" s="6" t="s">
        <v>8368</v>
      </c>
      <c r="F2217" s="5">
        <f>decoded[[#This Row],[FRT_DEC]]-B2216</f>
        <v>2376</v>
      </c>
      <c r="G22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INFO]]))),G2216)</f>
        <v>296</v>
      </c>
    </row>
    <row r="2218" spans="1:7" x14ac:dyDescent="0.25">
      <c r="A2218" s="4" t="s">
        <v>2517</v>
      </c>
      <c r="B2218" s="5">
        <v>2051134206</v>
      </c>
      <c r="C2218" s="4" t="s">
        <v>8369</v>
      </c>
      <c r="D2218" s="4" t="s">
        <v>15</v>
      </c>
      <c r="E2218" s="6" t="s">
        <v>5995</v>
      </c>
      <c r="F2218" s="5">
        <f>decoded[[#This Row],[FRT_DEC]]-B2217</f>
        <v>3</v>
      </c>
      <c r="G22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INFO]]))),G2217)</f>
        <v>296</v>
      </c>
    </row>
    <row r="2219" spans="1:7" x14ac:dyDescent="0.25">
      <c r="A2219" s="4" t="s">
        <v>2518</v>
      </c>
      <c r="B2219" s="5">
        <v>2051134283</v>
      </c>
      <c r="C2219" s="4" t="s">
        <v>8370</v>
      </c>
      <c r="D2219" s="4" t="s">
        <v>275</v>
      </c>
      <c r="E2219" s="6" t="s">
        <v>8371</v>
      </c>
      <c r="F2219" s="5">
        <f>decoded[[#This Row],[FRT_DEC]]-B2218</f>
        <v>77</v>
      </c>
      <c r="G22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INFO]]))),G2218)</f>
        <v>296</v>
      </c>
    </row>
    <row r="2220" spans="1:7" ht="30" x14ac:dyDescent="0.25">
      <c r="A2220" s="4" t="s">
        <v>2221</v>
      </c>
      <c r="B2220" s="5">
        <v>2051134286</v>
      </c>
      <c r="C2220" s="4" t="s">
        <v>8372</v>
      </c>
      <c r="D2220" s="4" t="s">
        <v>271</v>
      </c>
      <c r="E2220" s="6" t="s">
        <v>287</v>
      </c>
      <c r="F2220" s="5">
        <f>decoded[[#This Row],[FRT_DEC]]-B2219</f>
        <v>3</v>
      </c>
      <c r="G22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INFO]]))),G2219)</f>
        <v>296</v>
      </c>
    </row>
    <row r="2221" spans="1:7" x14ac:dyDescent="0.25">
      <c r="A2221" s="4" t="s">
        <v>2519</v>
      </c>
      <c r="B2221" s="5">
        <v>2051134290</v>
      </c>
      <c r="C2221" s="4" t="s">
        <v>8373</v>
      </c>
      <c r="D2221" s="4" t="s">
        <v>273</v>
      </c>
      <c r="E2221" s="6" t="s">
        <v>289</v>
      </c>
      <c r="F2221" s="5">
        <f>decoded[[#This Row],[FRT_DEC]]-B2220</f>
        <v>4</v>
      </c>
      <c r="G22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INFO]]))),G2220)</f>
        <v>296</v>
      </c>
    </row>
    <row r="2222" spans="1:7" x14ac:dyDescent="0.25">
      <c r="A2222" s="4" t="s">
        <v>2520</v>
      </c>
      <c r="B2222" s="5">
        <v>2051134298</v>
      </c>
      <c r="C2222" s="4" t="s">
        <v>8374</v>
      </c>
      <c r="D2222" s="4" t="s">
        <v>1144</v>
      </c>
      <c r="E2222" s="6" t="s">
        <v>6001</v>
      </c>
      <c r="F2222" s="5">
        <f>decoded[[#This Row],[FRT_DEC]]-B2221</f>
        <v>8</v>
      </c>
      <c r="G22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INFO]]))),G2221)</f>
        <v>296</v>
      </c>
    </row>
    <row r="2223" spans="1:7" x14ac:dyDescent="0.25">
      <c r="A2223" s="4" t="s">
        <v>2521</v>
      </c>
      <c r="B2223" s="5">
        <v>2051134306</v>
      </c>
      <c r="C2223" s="4" t="s">
        <v>8375</v>
      </c>
      <c r="D2223" s="4" t="s">
        <v>98</v>
      </c>
      <c r="E2223" s="6" t="s">
        <v>6003</v>
      </c>
      <c r="F2223" s="5">
        <f>decoded[[#This Row],[FRT_DEC]]-B2222</f>
        <v>8</v>
      </c>
      <c r="G22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INFO]]))),G2222)</f>
        <v>296</v>
      </c>
    </row>
    <row r="2224" spans="1:7" x14ac:dyDescent="0.25">
      <c r="A2224" s="4" t="s">
        <v>2522</v>
      </c>
      <c r="B2224" s="5">
        <v>2051134312</v>
      </c>
      <c r="C2224" s="4" t="s">
        <v>8376</v>
      </c>
      <c r="D2224" s="4" t="s">
        <v>98</v>
      </c>
      <c r="E2224" s="6" t="s">
        <v>6005</v>
      </c>
      <c r="F2224" s="5">
        <f>decoded[[#This Row],[FRT_DEC]]-B2223</f>
        <v>6</v>
      </c>
      <c r="G22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INFO]]))),G2223)</f>
        <v>296</v>
      </c>
    </row>
    <row r="2225" spans="1:7" x14ac:dyDescent="0.25">
      <c r="A2225" s="4" t="s">
        <v>2523</v>
      </c>
      <c r="B2225" s="5">
        <v>2051134324</v>
      </c>
      <c r="C2225" s="4" t="s">
        <v>8377</v>
      </c>
      <c r="D2225" s="4" t="s">
        <v>277</v>
      </c>
      <c r="E2225" s="6" t="s">
        <v>8378</v>
      </c>
      <c r="F2225" s="5">
        <f>decoded[[#This Row],[FRT_DEC]]-B2224</f>
        <v>12</v>
      </c>
      <c r="G22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INFO]]))),G2224)</f>
        <v>296</v>
      </c>
    </row>
    <row r="2226" spans="1:7" x14ac:dyDescent="0.25">
      <c r="A2226" s="4" t="s">
        <v>2222</v>
      </c>
      <c r="B2226" s="5">
        <v>2051134645</v>
      </c>
      <c r="C2226" s="4" t="s">
        <v>8379</v>
      </c>
      <c r="D2226" s="4" t="s">
        <v>1144</v>
      </c>
      <c r="E2226" s="6" t="s">
        <v>6009</v>
      </c>
      <c r="F2226" s="5">
        <f>decoded[[#This Row],[FRT_DEC]]-B2225</f>
        <v>321</v>
      </c>
      <c r="G22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INFO]]))),G2225)</f>
        <v>296</v>
      </c>
    </row>
    <row r="2227" spans="1:7" x14ac:dyDescent="0.25">
      <c r="A2227" s="4" t="s">
        <v>2524</v>
      </c>
      <c r="B2227" s="5">
        <v>2051134652</v>
      </c>
      <c r="C2227" s="4" t="s">
        <v>8380</v>
      </c>
      <c r="D2227" s="4" t="s">
        <v>98</v>
      </c>
      <c r="E2227" s="6" t="s">
        <v>6011</v>
      </c>
      <c r="F2227" s="5">
        <f>decoded[[#This Row],[FRT_DEC]]-B2226</f>
        <v>7</v>
      </c>
      <c r="G22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INFO]]))),G2226)</f>
        <v>296</v>
      </c>
    </row>
    <row r="2228" spans="1:7" x14ac:dyDescent="0.25">
      <c r="A2228" s="4" t="s">
        <v>2525</v>
      </c>
      <c r="B2228" s="5">
        <v>2051134664</v>
      </c>
      <c r="C2228" s="4" t="s">
        <v>8381</v>
      </c>
      <c r="D2228" s="4" t="s">
        <v>275</v>
      </c>
      <c r="E2228" s="6" t="s">
        <v>1102</v>
      </c>
      <c r="F2228" s="5">
        <f>decoded[[#This Row],[FRT_DEC]]-B2227</f>
        <v>12</v>
      </c>
      <c r="G22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INFO]]))),G2227)</f>
        <v>296</v>
      </c>
    </row>
    <row r="2229" spans="1:7" x14ac:dyDescent="0.25">
      <c r="A2229" s="4" t="s">
        <v>2223</v>
      </c>
      <c r="B2229" s="5">
        <v>2051134811</v>
      </c>
      <c r="C2229" s="4" t="s">
        <v>8382</v>
      </c>
      <c r="D2229" s="4" t="s">
        <v>295</v>
      </c>
      <c r="E2229" s="6" t="s">
        <v>296</v>
      </c>
      <c r="F2229" s="5">
        <f>decoded[[#This Row],[FRT_DEC]]-B2228</f>
        <v>147</v>
      </c>
      <c r="G22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INFO]]))),G2228)</f>
        <v>296</v>
      </c>
    </row>
    <row r="2230" spans="1:7" x14ac:dyDescent="0.25">
      <c r="A2230" s="4" t="s">
        <v>2526</v>
      </c>
      <c r="B2230" s="5">
        <v>2051136202</v>
      </c>
      <c r="C2230" s="4" t="s">
        <v>8383</v>
      </c>
      <c r="D2230" s="4" t="s">
        <v>110</v>
      </c>
      <c r="E2230" s="6" t="s">
        <v>6015</v>
      </c>
      <c r="F2230" s="5">
        <f>decoded[[#This Row],[FRT_DEC]]-B2229</f>
        <v>1391</v>
      </c>
      <c r="G22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INFO]]))),G2229)</f>
        <v>296</v>
      </c>
    </row>
    <row r="2231" spans="1:7" x14ac:dyDescent="0.25">
      <c r="A2231" s="4" t="s">
        <v>2641</v>
      </c>
      <c r="B2231" s="5">
        <v>2051136219</v>
      </c>
      <c r="C2231" s="4" t="s">
        <v>8384</v>
      </c>
      <c r="D2231" s="4" t="s">
        <v>1144</v>
      </c>
      <c r="E2231" s="6" t="s">
        <v>6017</v>
      </c>
      <c r="F2231" s="5">
        <f>decoded[[#This Row],[FRT_DEC]]-B2230</f>
        <v>17</v>
      </c>
      <c r="G22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INFO]]))),G2230)</f>
        <v>296</v>
      </c>
    </row>
    <row r="2232" spans="1:7" x14ac:dyDescent="0.25">
      <c r="A2232" s="4" t="s">
        <v>2642</v>
      </c>
      <c r="B2232" s="5">
        <v>2051136225</v>
      </c>
      <c r="C2232" s="4" t="s">
        <v>8385</v>
      </c>
      <c r="D2232" s="4" t="s">
        <v>98</v>
      </c>
      <c r="E2232" s="6" t="s">
        <v>6019</v>
      </c>
      <c r="F2232" s="5">
        <f>decoded[[#This Row],[FRT_DEC]]-B2231</f>
        <v>6</v>
      </c>
      <c r="G22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INFO]]))),G2231)</f>
        <v>296</v>
      </c>
    </row>
    <row r="2233" spans="1:7" x14ac:dyDescent="0.25">
      <c r="A2233" s="4" t="s">
        <v>2341</v>
      </c>
      <c r="B2233" s="5">
        <v>2051136294</v>
      </c>
      <c r="C2233" s="4" t="s">
        <v>8386</v>
      </c>
      <c r="D2233" s="4" t="s">
        <v>111</v>
      </c>
      <c r="E2233" s="6" t="s">
        <v>297</v>
      </c>
      <c r="F2233" s="5">
        <f>decoded[[#This Row],[FRT_DEC]]-B2232</f>
        <v>69</v>
      </c>
      <c r="G22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INFO]]))),G2232)</f>
        <v>296</v>
      </c>
    </row>
    <row r="2234" spans="1:7" x14ac:dyDescent="0.25">
      <c r="A2234" s="4" t="s">
        <v>2342</v>
      </c>
      <c r="B2234" s="5">
        <v>2051136309</v>
      </c>
      <c r="C2234" s="4" t="s">
        <v>8387</v>
      </c>
      <c r="D2234" s="4" t="s">
        <v>1144</v>
      </c>
      <c r="E2234" s="6" t="s">
        <v>6022</v>
      </c>
      <c r="F2234" s="5">
        <f>decoded[[#This Row],[FRT_DEC]]-B2233</f>
        <v>15</v>
      </c>
      <c r="G22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INFO]]))),G2233)</f>
        <v>296</v>
      </c>
    </row>
    <row r="2235" spans="1:7" x14ac:dyDescent="0.25">
      <c r="A2235" s="4" t="s">
        <v>2643</v>
      </c>
      <c r="B2235" s="5">
        <v>2051136314</v>
      </c>
      <c r="C2235" s="4" t="s">
        <v>8388</v>
      </c>
      <c r="D2235" s="4" t="s">
        <v>98</v>
      </c>
      <c r="E2235" s="6" t="s">
        <v>6024</v>
      </c>
      <c r="F2235" s="5">
        <f>decoded[[#This Row],[FRT_DEC]]-B2234</f>
        <v>5</v>
      </c>
      <c r="G22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INFO]]))),G2234)</f>
        <v>296</v>
      </c>
    </row>
    <row r="2236" spans="1:7" x14ac:dyDescent="0.25">
      <c r="A2236" s="4" t="s">
        <v>2644</v>
      </c>
      <c r="B2236" s="5">
        <v>2051136950</v>
      </c>
      <c r="C2236" s="4" t="s">
        <v>8389</v>
      </c>
      <c r="D2236" s="4" t="s">
        <v>113</v>
      </c>
      <c r="E2236" s="6" t="s">
        <v>114</v>
      </c>
      <c r="F2236" s="5">
        <f>decoded[[#This Row],[FRT_DEC]]-B2235</f>
        <v>636</v>
      </c>
      <c r="G22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INFO]]))),G2235)</f>
        <v>296</v>
      </c>
    </row>
    <row r="2237" spans="1:7" x14ac:dyDescent="0.25">
      <c r="A2237" s="4" t="s">
        <v>2645</v>
      </c>
      <c r="B2237" s="5">
        <v>2051136967</v>
      </c>
      <c r="C2237" s="4" t="s">
        <v>8390</v>
      </c>
      <c r="D2237" s="4" t="s">
        <v>1144</v>
      </c>
      <c r="E2237" s="6" t="s">
        <v>6027</v>
      </c>
      <c r="F2237" s="5">
        <f>decoded[[#This Row],[FRT_DEC]]-B2236</f>
        <v>17</v>
      </c>
      <c r="G22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INFO]]))),G2236)</f>
        <v>296</v>
      </c>
    </row>
    <row r="2238" spans="1:7" x14ac:dyDescent="0.25">
      <c r="A2238" s="4" t="s">
        <v>2646</v>
      </c>
      <c r="B2238" s="5">
        <v>2051136972</v>
      </c>
      <c r="C2238" s="4" t="s">
        <v>8391</v>
      </c>
      <c r="D2238" s="4" t="s">
        <v>98</v>
      </c>
      <c r="E2238" s="6" t="s">
        <v>6029</v>
      </c>
      <c r="F2238" s="5">
        <f>decoded[[#This Row],[FRT_DEC]]-B2237</f>
        <v>5</v>
      </c>
      <c r="G22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INFO]]))),G2237)</f>
        <v>296</v>
      </c>
    </row>
    <row r="2239" spans="1:7" x14ac:dyDescent="0.25">
      <c r="A2239" s="4" t="s">
        <v>2647</v>
      </c>
      <c r="B2239" s="5">
        <v>2051136979</v>
      </c>
      <c r="C2239" s="4" t="s">
        <v>8392</v>
      </c>
      <c r="D2239" s="4" t="s">
        <v>11</v>
      </c>
      <c r="E2239" s="6" t="s">
        <v>4678</v>
      </c>
      <c r="F2239" s="5">
        <f>decoded[[#This Row],[FRT_DEC]]-B2238</f>
        <v>7</v>
      </c>
      <c r="G22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INFO]]))),G2238)</f>
        <v>296</v>
      </c>
    </row>
    <row r="2240" spans="1:7" x14ac:dyDescent="0.25">
      <c r="A2240" s="4" t="s">
        <v>2648</v>
      </c>
      <c r="B2240" s="5">
        <v>2051136989</v>
      </c>
      <c r="C2240" s="4" t="s">
        <v>8393</v>
      </c>
      <c r="D2240" s="4" t="s">
        <v>52</v>
      </c>
      <c r="E2240" s="6" t="s">
        <v>4648</v>
      </c>
      <c r="F2240" s="5">
        <f>decoded[[#This Row],[FRT_DEC]]-B2239</f>
        <v>10</v>
      </c>
      <c r="G22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INFO]]))),G2239)</f>
        <v>296</v>
      </c>
    </row>
    <row r="2241" spans="1:7" x14ac:dyDescent="0.25">
      <c r="A2241" s="4" t="s">
        <v>2343</v>
      </c>
      <c r="B2241" s="5">
        <v>2051136992</v>
      </c>
      <c r="C2241" s="4" t="s">
        <v>8394</v>
      </c>
      <c r="D2241" s="4" t="s">
        <v>4649</v>
      </c>
      <c r="E2241" s="6" t="s">
        <v>8338</v>
      </c>
      <c r="F2241" s="5">
        <f>decoded[[#This Row],[FRT_DEC]]-B2240</f>
        <v>3</v>
      </c>
      <c r="G22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INFO]]))),G2240)</f>
        <v>296</v>
      </c>
    </row>
    <row r="2242" spans="1:7" x14ac:dyDescent="0.25">
      <c r="A2242" s="4" t="s">
        <v>2344</v>
      </c>
      <c r="B2242" s="5">
        <v>2051137022</v>
      </c>
      <c r="C2242" s="4" t="s">
        <v>8395</v>
      </c>
      <c r="D2242" s="4" t="s">
        <v>12</v>
      </c>
      <c r="E2242" s="6" t="s">
        <v>4</v>
      </c>
      <c r="F2242" s="5">
        <f>decoded[[#This Row],[FRT_DEC]]-B2241</f>
        <v>30</v>
      </c>
      <c r="G22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INFO]]))),G2241)</f>
        <v>296</v>
      </c>
    </row>
    <row r="2243" spans="1:7" x14ac:dyDescent="0.25">
      <c r="A2243" s="4" t="s">
        <v>2345</v>
      </c>
      <c r="B2243" s="5">
        <v>2051137027</v>
      </c>
      <c r="C2243" s="4" t="s">
        <v>8396</v>
      </c>
      <c r="D2243" s="4" t="s">
        <v>8</v>
      </c>
      <c r="E2243" s="6" t="s">
        <v>5963</v>
      </c>
      <c r="F2243" s="5">
        <f>decoded[[#This Row],[FRT_DEC]]-B2242</f>
        <v>5</v>
      </c>
      <c r="G22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INFO]]))),G2242)</f>
        <v>296</v>
      </c>
    </row>
    <row r="2244" spans="1:7" x14ac:dyDescent="0.25">
      <c r="A2244" s="4" t="s">
        <v>2649</v>
      </c>
      <c r="B2244" s="5">
        <v>2051137238</v>
      </c>
      <c r="C2244" s="4" t="s">
        <v>8397</v>
      </c>
      <c r="D2244" s="4" t="s">
        <v>13</v>
      </c>
      <c r="E2244" s="6" t="s">
        <v>5</v>
      </c>
      <c r="F2244" s="5">
        <f>decoded[[#This Row],[FRT_DEC]]-B2243</f>
        <v>211</v>
      </c>
      <c r="G22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INFO]]))),G2243)</f>
        <v>296</v>
      </c>
    </row>
    <row r="2245" spans="1:7" x14ac:dyDescent="0.25">
      <c r="A2245" s="4" t="s">
        <v>2650</v>
      </c>
      <c r="B2245" s="5">
        <v>2051137243</v>
      </c>
      <c r="C2245" s="4" t="s">
        <v>8398</v>
      </c>
      <c r="D2245" s="4" t="s">
        <v>11</v>
      </c>
      <c r="E2245" s="6" t="s">
        <v>4715</v>
      </c>
      <c r="F2245" s="5">
        <f>decoded[[#This Row],[FRT_DEC]]-B2244</f>
        <v>5</v>
      </c>
      <c r="G22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INFO]]))),G2244)</f>
        <v>296</v>
      </c>
    </row>
    <row r="2246" spans="1:7" x14ac:dyDescent="0.25">
      <c r="A2246" s="4" t="s">
        <v>2346</v>
      </c>
      <c r="B2246" s="5">
        <v>2051137331</v>
      </c>
      <c r="C2246" s="4" t="s">
        <v>8399</v>
      </c>
      <c r="D2246" s="4" t="s">
        <v>12</v>
      </c>
      <c r="E2246" s="6" t="s">
        <v>4</v>
      </c>
      <c r="F2246" s="5">
        <f>decoded[[#This Row],[FRT_DEC]]-B2245</f>
        <v>88</v>
      </c>
      <c r="G22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INFO]]))),G2245)</f>
        <v>296</v>
      </c>
    </row>
    <row r="2247" spans="1:7" x14ac:dyDescent="0.25">
      <c r="A2247" s="4" t="s">
        <v>2347</v>
      </c>
      <c r="B2247" s="5">
        <v>2051137335</v>
      </c>
      <c r="C2247" s="4" t="s">
        <v>8400</v>
      </c>
      <c r="D2247" s="4" t="s">
        <v>14</v>
      </c>
      <c r="E2247" s="6" t="s">
        <v>6</v>
      </c>
      <c r="F2247" s="5">
        <f>decoded[[#This Row],[FRT_DEC]]-B2246</f>
        <v>4</v>
      </c>
      <c r="G22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INFO]]))),G2246)</f>
        <v>296</v>
      </c>
    </row>
    <row r="2248" spans="1:7" x14ac:dyDescent="0.25">
      <c r="A2248" s="4" t="s">
        <v>2651</v>
      </c>
      <c r="B2248" s="5">
        <v>2051137349</v>
      </c>
      <c r="C2248" s="4" t="s">
        <v>8401</v>
      </c>
      <c r="D2248" s="4" t="s">
        <v>14</v>
      </c>
      <c r="E2248" s="6" t="s">
        <v>72</v>
      </c>
      <c r="F2248" s="5">
        <f>decoded[[#This Row],[FRT_DEC]]-B2247</f>
        <v>14</v>
      </c>
      <c r="G22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INFO]]))),G2247)</f>
        <v>296</v>
      </c>
    </row>
    <row r="2249" spans="1:7" x14ac:dyDescent="0.25">
      <c r="A2249" s="4" t="s">
        <v>2348</v>
      </c>
      <c r="B2249" s="5">
        <v>2051137372</v>
      </c>
      <c r="C2249" s="4" t="s">
        <v>8402</v>
      </c>
      <c r="D2249" s="4" t="s">
        <v>74</v>
      </c>
      <c r="E2249" s="6" t="s">
        <v>4650</v>
      </c>
      <c r="F2249" s="5">
        <f>decoded[[#This Row],[FRT_DEC]]-B2248</f>
        <v>23</v>
      </c>
      <c r="G22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INFO]]))),G2248)</f>
        <v>296</v>
      </c>
    </row>
    <row r="2250" spans="1:7" x14ac:dyDescent="0.25">
      <c r="A2250" s="4" t="s">
        <v>2349</v>
      </c>
      <c r="B2250" s="5">
        <v>2051137378</v>
      </c>
      <c r="C2250" s="4" t="s">
        <v>8403</v>
      </c>
      <c r="D2250" s="4" t="s">
        <v>4651</v>
      </c>
      <c r="E2250" s="6" t="s">
        <v>4653</v>
      </c>
      <c r="F2250" s="5">
        <f>decoded[[#This Row],[FRT_DEC]]-B2249</f>
        <v>6</v>
      </c>
      <c r="G22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INFO]]))),G2249)</f>
        <v>296</v>
      </c>
    </row>
    <row r="2251" spans="1:7" x14ac:dyDescent="0.25">
      <c r="A2251" s="4" t="s">
        <v>2350</v>
      </c>
      <c r="B2251" s="5">
        <v>2051137384</v>
      </c>
      <c r="C2251" s="4" t="s">
        <v>8404</v>
      </c>
      <c r="D2251" s="4" t="s">
        <v>8</v>
      </c>
      <c r="E2251" s="6" t="s">
        <v>6043</v>
      </c>
      <c r="F2251" s="5">
        <f>decoded[[#This Row],[FRT_DEC]]-B2250</f>
        <v>6</v>
      </c>
      <c r="G22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INFO]]))),G2250)</f>
        <v>296</v>
      </c>
    </row>
    <row r="2252" spans="1:7" x14ac:dyDescent="0.25">
      <c r="A2252" s="4" t="s">
        <v>2351</v>
      </c>
      <c r="B2252" s="5">
        <v>2051148608</v>
      </c>
      <c r="C2252" s="4" t="s">
        <v>8405</v>
      </c>
      <c r="D2252" s="4" t="s">
        <v>55</v>
      </c>
      <c r="E2252" s="6" t="s">
        <v>56</v>
      </c>
      <c r="F2252" s="5">
        <f>decoded[[#This Row],[FRT_DEC]]-B2251</f>
        <v>11224</v>
      </c>
      <c r="G22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INFO]]))),G2251)</f>
        <v>296</v>
      </c>
    </row>
    <row r="2253" spans="1:7" x14ac:dyDescent="0.25">
      <c r="A2253" s="4" t="s">
        <v>2487</v>
      </c>
      <c r="B2253" s="5">
        <v>2051148635</v>
      </c>
      <c r="C2253" s="4" t="s">
        <v>8406</v>
      </c>
      <c r="D2253" s="4" t="s">
        <v>275</v>
      </c>
      <c r="E2253" s="6" t="s">
        <v>8407</v>
      </c>
      <c r="F2253" s="5">
        <f>decoded[[#This Row],[FRT_DEC]]-B2252</f>
        <v>27</v>
      </c>
      <c r="G22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INFO]]))),G2252)</f>
        <v>296</v>
      </c>
    </row>
    <row r="2254" spans="1:7" x14ac:dyDescent="0.25">
      <c r="A2254" s="4" t="s">
        <v>2352</v>
      </c>
      <c r="B2254" s="5">
        <v>2051148638</v>
      </c>
      <c r="C2254" s="4" t="s">
        <v>8408</v>
      </c>
      <c r="D2254" s="4" t="s">
        <v>277</v>
      </c>
      <c r="E2254" s="6" t="s">
        <v>8409</v>
      </c>
      <c r="F2254" s="5">
        <f>decoded[[#This Row],[FRT_DEC]]-B2253</f>
        <v>3</v>
      </c>
      <c r="G22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INFO]]))),G2253)</f>
        <v>296</v>
      </c>
    </row>
    <row r="2255" spans="1:7" ht="30" x14ac:dyDescent="0.25">
      <c r="A2255" s="4" t="s">
        <v>2353</v>
      </c>
      <c r="B2255" s="5">
        <v>2051148642</v>
      </c>
      <c r="C2255" s="4" t="s">
        <v>8410</v>
      </c>
      <c r="D2255" s="4" t="s">
        <v>271</v>
      </c>
      <c r="E2255" s="6" t="s">
        <v>6050</v>
      </c>
      <c r="F2255" s="5">
        <f>decoded[[#This Row],[FRT_DEC]]-B2254</f>
        <v>4</v>
      </c>
      <c r="G22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INFO]]))),G2254)</f>
        <v>296</v>
      </c>
    </row>
    <row r="2256" spans="1:7" x14ac:dyDescent="0.25">
      <c r="A2256" s="4" t="s">
        <v>2354</v>
      </c>
      <c r="B2256" s="5">
        <v>2051148646</v>
      </c>
      <c r="C2256" s="4" t="s">
        <v>8411</v>
      </c>
      <c r="D2256" s="4" t="s">
        <v>273</v>
      </c>
      <c r="E2256" s="6" t="s">
        <v>289</v>
      </c>
      <c r="F2256" s="5">
        <f>decoded[[#This Row],[FRT_DEC]]-B2255</f>
        <v>4</v>
      </c>
      <c r="G22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INFO]]))),G2255)</f>
        <v>296</v>
      </c>
    </row>
    <row r="2257" spans="1:7" x14ac:dyDescent="0.25">
      <c r="A2257" s="4" t="s">
        <v>2355</v>
      </c>
      <c r="B2257" s="5">
        <v>2051148652</v>
      </c>
      <c r="C2257" s="4" t="s">
        <v>8412</v>
      </c>
      <c r="D2257" s="4" t="s">
        <v>298</v>
      </c>
      <c r="E2257" s="6" t="s">
        <v>8413</v>
      </c>
      <c r="F2257" s="5">
        <f>decoded[[#This Row],[FRT_DEC]]-B2256</f>
        <v>6</v>
      </c>
      <c r="G22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INFO]]))),G2256)</f>
        <v>296</v>
      </c>
    </row>
    <row r="2258" spans="1:7" x14ac:dyDescent="0.25">
      <c r="A2258" s="4" t="s">
        <v>2356</v>
      </c>
      <c r="B2258" s="5">
        <v>2051148660</v>
      </c>
      <c r="C2258" s="4" t="s">
        <v>8414</v>
      </c>
      <c r="D2258" s="4" t="s">
        <v>11</v>
      </c>
      <c r="E2258" s="6" t="s">
        <v>4699</v>
      </c>
      <c r="F2258" s="5">
        <f>decoded[[#This Row],[FRT_DEC]]-B2257</f>
        <v>8</v>
      </c>
      <c r="G22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INFO]]))),G2257)</f>
        <v>296</v>
      </c>
    </row>
    <row r="2259" spans="1:7" x14ac:dyDescent="0.25">
      <c r="A2259" s="4" t="s">
        <v>2357</v>
      </c>
      <c r="B2259" s="5">
        <v>2051148683</v>
      </c>
      <c r="C2259" s="4" t="s">
        <v>8415</v>
      </c>
      <c r="D2259" s="4" t="s">
        <v>52</v>
      </c>
      <c r="E2259" s="6" t="s">
        <v>57</v>
      </c>
      <c r="F2259" s="5">
        <f>decoded[[#This Row],[FRT_DEC]]-B2258</f>
        <v>23</v>
      </c>
      <c r="G22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INFO]]))),G2258)</f>
        <v>296</v>
      </c>
    </row>
    <row r="2260" spans="1:7" x14ac:dyDescent="0.25">
      <c r="A2260" s="4" t="s">
        <v>2358</v>
      </c>
      <c r="B2260" s="5">
        <v>2051148693</v>
      </c>
      <c r="C2260" s="4" t="s">
        <v>8416</v>
      </c>
      <c r="D2260" s="4" t="s">
        <v>1144</v>
      </c>
      <c r="E2260" s="6" t="s">
        <v>6057</v>
      </c>
      <c r="F2260" s="5">
        <f>decoded[[#This Row],[FRT_DEC]]-B2259</f>
        <v>10</v>
      </c>
      <c r="G22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INFO]]))),G2259)</f>
        <v>296</v>
      </c>
    </row>
    <row r="2261" spans="1:7" x14ac:dyDescent="0.25">
      <c r="A2261" s="4" t="s">
        <v>2359</v>
      </c>
      <c r="B2261" s="5">
        <v>2051148698</v>
      </c>
      <c r="C2261" s="4" t="s">
        <v>8417</v>
      </c>
      <c r="D2261" s="4" t="s">
        <v>1144</v>
      </c>
      <c r="E2261" s="6" t="s">
        <v>6059</v>
      </c>
      <c r="F2261" s="5">
        <f>decoded[[#This Row],[FRT_DEC]]-B2260</f>
        <v>5</v>
      </c>
      <c r="G22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INFO]]))),G2260)</f>
        <v>296</v>
      </c>
    </row>
    <row r="2262" spans="1:7" x14ac:dyDescent="0.25">
      <c r="A2262" s="4" t="s">
        <v>2360</v>
      </c>
      <c r="B2262" s="5">
        <v>2051148716</v>
      </c>
      <c r="C2262" s="4" t="s">
        <v>8418</v>
      </c>
      <c r="D2262" s="4" t="s">
        <v>98</v>
      </c>
      <c r="E2262" s="6" t="s">
        <v>5713</v>
      </c>
      <c r="F2262" s="5">
        <f>decoded[[#This Row],[FRT_DEC]]-B2261</f>
        <v>18</v>
      </c>
      <c r="G22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INFO]]))),G2261)</f>
        <v>296</v>
      </c>
    </row>
    <row r="2263" spans="1:7" x14ac:dyDescent="0.25">
      <c r="A2263" s="4" t="s">
        <v>2361</v>
      </c>
      <c r="B2263" s="5">
        <v>2051148739</v>
      </c>
      <c r="C2263" s="4" t="s">
        <v>8419</v>
      </c>
      <c r="D2263" s="4" t="s">
        <v>275</v>
      </c>
      <c r="E2263" s="6" t="s">
        <v>8420</v>
      </c>
      <c r="F2263" s="5">
        <f>decoded[[#This Row],[FRT_DEC]]-B2262</f>
        <v>23</v>
      </c>
      <c r="G22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INFO]]))),G2262)</f>
        <v>296</v>
      </c>
    </row>
    <row r="2264" spans="1:7" x14ac:dyDescent="0.25">
      <c r="A2264" s="4" t="s">
        <v>2362</v>
      </c>
      <c r="B2264" s="5">
        <v>2051149561</v>
      </c>
      <c r="C2264" s="4" t="s">
        <v>8421</v>
      </c>
      <c r="D2264" s="4" t="s">
        <v>280</v>
      </c>
      <c r="E2264" s="6" t="s">
        <v>281</v>
      </c>
      <c r="F2264" s="5">
        <f>decoded[[#This Row],[FRT_DEC]]-B2263</f>
        <v>822</v>
      </c>
      <c r="G22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INFO]]))),G2263)</f>
        <v>296</v>
      </c>
    </row>
    <row r="2265" spans="1:7" x14ac:dyDescent="0.25">
      <c r="A2265" s="4" t="s">
        <v>2363</v>
      </c>
      <c r="B2265" s="5">
        <v>2051149605</v>
      </c>
      <c r="C2265" s="4" t="s">
        <v>8422</v>
      </c>
      <c r="D2265" s="4" t="s">
        <v>12</v>
      </c>
      <c r="E2265" s="6" t="s">
        <v>4</v>
      </c>
      <c r="F2265" s="5">
        <f>decoded[[#This Row],[FRT_DEC]]-B2264</f>
        <v>44</v>
      </c>
      <c r="G22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INFO]]))),G2264)</f>
        <v>296</v>
      </c>
    </row>
    <row r="2266" spans="1:7" x14ac:dyDescent="0.25">
      <c r="A2266" s="4" t="s">
        <v>2364</v>
      </c>
      <c r="B2266" s="5">
        <v>2051149611</v>
      </c>
      <c r="C2266" s="4" t="s">
        <v>8423</v>
      </c>
      <c r="D2266" s="4" t="s">
        <v>8</v>
      </c>
      <c r="E2266" s="6" t="s">
        <v>5991</v>
      </c>
      <c r="F2266" s="5">
        <f>decoded[[#This Row],[FRT_DEC]]-B2265</f>
        <v>6</v>
      </c>
      <c r="G22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INFO]]))),G2265)</f>
        <v>296</v>
      </c>
    </row>
    <row r="2267" spans="1:7" x14ac:dyDescent="0.25">
      <c r="A2267" s="4" t="s">
        <v>2365</v>
      </c>
      <c r="B2267" s="5">
        <v>2051152165</v>
      </c>
      <c r="C2267" s="4" t="s">
        <v>8424</v>
      </c>
      <c r="D2267" s="4" t="s">
        <v>15</v>
      </c>
      <c r="E2267" s="6" t="s">
        <v>8425</v>
      </c>
      <c r="F2267" s="5">
        <f>decoded[[#This Row],[FRT_DEC]]-B2266</f>
        <v>2554</v>
      </c>
      <c r="G22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INFO]]))),G2266)</f>
        <v>296</v>
      </c>
    </row>
    <row r="2268" spans="1:7" x14ac:dyDescent="0.25">
      <c r="A2268" s="4" t="s">
        <v>2366</v>
      </c>
      <c r="B2268" s="5">
        <v>2051152168</v>
      </c>
      <c r="C2268" s="4" t="s">
        <v>8426</v>
      </c>
      <c r="D2268" s="4" t="s">
        <v>15</v>
      </c>
      <c r="E2268" s="6" t="s">
        <v>5995</v>
      </c>
      <c r="F2268" s="5">
        <f>decoded[[#This Row],[FRT_DEC]]-B2267</f>
        <v>3</v>
      </c>
      <c r="G22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INFO]]))),G2267)</f>
        <v>296</v>
      </c>
    </row>
    <row r="2269" spans="1:7" x14ac:dyDescent="0.25">
      <c r="A2269" s="4" t="s">
        <v>2367</v>
      </c>
      <c r="B2269" s="5">
        <v>2051152246</v>
      </c>
      <c r="C2269" s="4" t="s">
        <v>8427</v>
      </c>
      <c r="D2269" s="4" t="s">
        <v>275</v>
      </c>
      <c r="E2269" s="6" t="s">
        <v>8428</v>
      </c>
      <c r="F2269" s="5">
        <f>decoded[[#This Row],[FRT_DEC]]-B2268</f>
        <v>78</v>
      </c>
      <c r="G22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INFO]]))),G2268)</f>
        <v>296</v>
      </c>
    </row>
    <row r="2270" spans="1:7" ht="30" x14ac:dyDescent="0.25">
      <c r="A2270" s="4" t="s">
        <v>2368</v>
      </c>
      <c r="B2270" s="5">
        <v>2051152249</v>
      </c>
      <c r="C2270" s="4" t="s">
        <v>8429</v>
      </c>
      <c r="D2270" s="4" t="s">
        <v>271</v>
      </c>
      <c r="E2270" s="6" t="s">
        <v>6072</v>
      </c>
      <c r="F2270" s="5">
        <f>decoded[[#This Row],[FRT_DEC]]-B2269</f>
        <v>3</v>
      </c>
      <c r="G22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INFO]]))),G2269)</f>
        <v>296</v>
      </c>
    </row>
    <row r="2271" spans="1:7" x14ac:dyDescent="0.25">
      <c r="A2271" s="4" t="s">
        <v>2369</v>
      </c>
      <c r="B2271" s="5">
        <v>2051152253</v>
      </c>
      <c r="C2271" s="4" t="s">
        <v>8430</v>
      </c>
      <c r="D2271" s="4" t="s">
        <v>273</v>
      </c>
      <c r="E2271" s="6" t="s">
        <v>305</v>
      </c>
      <c r="F2271" s="5">
        <f>decoded[[#This Row],[FRT_DEC]]-B2270</f>
        <v>4</v>
      </c>
      <c r="G22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INFO]]))),G2270)</f>
        <v>296</v>
      </c>
    </row>
    <row r="2272" spans="1:7" x14ac:dyDescent="0.25">
      <c r="A2272" s="4" t="s">
        <v>2370</v>
      </c>
      <c r="B2272" s="5">
        <v>2051152263</v>
      </c>
      <c r="C2272" s="4" t="s">
        <v>8431</v>
      </c>
      <c r="D2272" s="4" t="s">
        <v>58</v>
      </c>
      <c r="E2272" s="6" t="s">
        <v>59</v>
      </c>
      <c r="F2272" s="5">
        <f>decoded[[#This Row],[FRT_DEC]]-B2271</f>
        <v>10</v>
      </c>
      <c r="G22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INFO]]))),G2271)</f>
        <v>296</v>
      </c>
    </row>
    <row r="2273" spans="1:7" x14ac:dyDescent="0.25">
      <c r="A2273" s="4" t="s">
        <v>2371</v>
      </c>
      <c r="B2273" s="5">
        <v>2051152268</v>
      </c>
      <c r="C2273" s="4" t="s">
        <v>8432</v>
      </c>
      <c r="D2273" s="4" t="s">
        <v>58</v>
      </c>
      <c r="E2273" s="6" t="s">
        <v>60</v>
      </c>
      <c r="F2273" s="5">
        <f>decoded[[#This Row],[FRT_DEC]]-B2272</f>
        <v>5</v>
      </c>
      <c r="G22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INFO]]))),G2272)</f>
        <v>296</v>
      </c>
    </row>
    <row r="2274" spans="1:7" x14ac:dyDescent="0.25">
      <c r="A2274" s="4" t="s">
        <v>2372</v>
      </c>
      <c r="B2274" s="5">
        <v>2051152273</v>
      </c>
      <c r="C2274" s="4" t="s">
        <v>8433</v>
      </c>
      <c r="D2274" s="4" t="s">
        <v>58</v>
      </c>
      <c r="E2274" s="6" t="s">
        <v>61</v>
      </c>
      <c r="F2274" s="5">
        <f>decoded[[#This Row],[FRT_DEC]]-B2273</f>
        <v>5</v>
      </c>
      <c r="G22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INFO]]))),G2273)</f>
        <v>296</v>
      </c>
    </row>
    <row r="2275" spans="1:7" x14ac:dyDescent="0.25">
      <c r="A2275" s="4" t="s">
        <v>2373</v>
      </c>
      <c r="B2275" s="5">
        <v>2051152277</v>
      </c>
      <c r="C2275" s="4" t="s">
        <v>8434</v>
      </c>
      <c r="D2275" s="4" t="s">
        <v>62</v>
      </c>
      <c r="E2275" s="6" t="s">
        <v>8435</v>
      </c>
      <c r="F2275" s="5">
        <f>decoded[[#This Row],[FRT_DEC]]-B2274</f>
        <v>4</v>
      </c>
      <c r="G22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INFO]]))),G2274)</f>
        <v>296</v>
      </c>
    </row>
    <row r="2276" spans="1:7" x14ac:dyDescent="0.25">
      <c r="A2276" s="4" t="s">
        <v>2374</v>
      </c>
      <c r="B2276" s="5">
        <v>2051152281</v>
      </c>
      <c r="C2276" s="4" t="s">
        <v>8436</v>
      </c>
      <c r="D2276" s="4" t="s">
        <v>63</v>
      </c>
      <c r="E2276" s="6" t="s">
        <v>64</v>
      </c>
      <c r="F2276" s="5">
        <f>decoded[[#This Row],[FRT_DEC]]-B2275</f>
        <v>4</v>
      </c>
      <c r="G22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INFO]]))),G2275)</f>
        <v>296</v>
      </c>
    </row>
    <row r="2277" spans="1:7" x14ac:dyDescent="0.25">
      <c r="A2277" s="4" t="s">
        <v>2375</v>
      </c>
      <c r="B2277" s="5">
        <v>2051152295</v>
      </c>
      <c r="C2277" s="4" t="s">
        <v>8437</v>
      </c>
      <c r="D2277" s="4" t="s">
        <v>1144</v>
      </c>
      <c r="E2277" s="6" t="s">
        <v>6001</v>
      </c>
      <c r="F2277" s="5">
        <f>decoded[[#This Row],[FRT_DEC]]-B2276</f>
        <v>14</v>
      </c>
      <c r="G22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INFO]]))),G2276)</f>
        <v>296</v>
      </c>
    </row>
    <row r="2278" spans="1:7" x14ac:dyDescent="0.25">
      <c r="A2278" s="4" t="s">
        <v>2467</v>
      </c>
      <c r="B2278" s="5">
        <v>2051152302</v>
      </c>
      <c r="C2278" s="4" t="s">
        <v>8438</v>
      </c>
      <c r="D2278" s="4" t="s">
        <v>1144</v>
      </c>
      <c r="E2278" s="6" t="s">
        <v>6082</v>
      </c>
      <c r="F2278" s="5">
        <f>decoded[[#This Row],[FRT_DEC]]-B2277</f>
        <v>7</v>
      </c>
      <c r="G22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INFO]]))),G2277)</f>
        <v>296</v>
      </c>
    </row>
    <row r="2279" spans="1:7" x14ac:dyDescent="0.25">
      <c r="A2279" s="4" t="s">
        <v>2488</v>
      </c>
      <c r="B2279" s="5">
        <v>2051152310</v>
      </c>
      <c r="C2279" s="4" t="s">
        <v>8439</v>
      </c>
      <c r="D2279" s="4" t="s">
        <v>8</v>
      </c>
      <c r="E2279" s="6" t="s">
        <v>4701</v>
      </c>
      <c r="F2279" s="5">
        <f>decoded[[#This Row],[FRT_DEC]]-B2278</f>
        <v>8</v>
      </c>
      <c r="G22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INFO]]))),G2278)</f>
        <v>296</v>
      </c>
    </row>
    <row r="2280" spans="1:7" x14ac:dyDescent="0.25">
      <c r="A2280" s="4" t="s">
        <v>2376</v>
      </c>
      <c r="B2280" s="5">
        <v>2051152326</v>
      </c>
      <c r="C2280" s="4" t="s">
        <v>8440</v>
      </c>
      <c r="D2280" s="4" t="s">
        <v>66</v>
      </c>
      <c r="E2280" s="6" t="s">
        <v>67</v>
      </c>
      <c r="F2280" s="5">
        <f>decoded[[#This Row],[FRT_DEC]]-B2279</f>
        <v>16</v>
      </c>
      <c r="G22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INFO]]))),G2279)</f>
        <v>296</v>
      </c>
    </row>
    <row r="2281" spans="1:7" x14ac:dyDescent="0.25">
      <c r="A2281" s="4" t="s">
        <v>2377</v>
      </c>
      <c r="B2281" s="5">
        <v>2051152336</v>
      </c>
      <c r="C2281" s="4" t="s">
        <v>8441</v>
      </c>
      <c r="D2281" s="4" t="s">
        <v>11</v>
      </c>
      <c r="E2281" s="6" t="s">
        <v>4702</v>
      </c>
      <c r="F2281" s="5">
        <f>decoded[[#This Row],[FRT_DEC]]-B2280</f>
        <v>10</v>
      </c>
      <c r="G22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INFO]]))),G2280)</f>
        <v>296</v>
      </c>
    </row>
    <row r="2282" spans="1:7" x14ac:dyDescent="0.25">
      <c r="A2282" s="4" t="s">
        <v>2468</v>
      </c>
      <c r="B2282" s="5">
        <v>2051152349</v>
      </c>
      <c r="C2282" s="4" t="s">
        <v>8442</v>
      </c>
      <c r="D2282" s="4" t="s">
        <v>52</v>
      </c>
      <c r="E2282" s="6" t="s">
        <v>765</v>
      </c>
      <c r="F2282" s="5">
        <f>decoded[[#This Row],[FRT_DEC]]-B2281</f>
        <v>13</v>
      </c>
      <c r="G22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INFO]]))),G2281)</f>
        <v>296</v>
      </c>
    </row>
    <row r="2283" spans="1:7" x14ac:dyDescent="0.25">
      <c r="A2283" s="4" t="s">
        <v>2489</v>
      </c>
      <c r="B2283" s="5">
        <v>2051152355</v>
      </c>
      <c r="C2283" s="4" t="s">
        <v>8443</v>
      </c>
      <c r="D2283" s="4" t="s">
        <v>11</v>
      </c>
      <c r="E2283" s="6" t="s">
        <v>4707</v>
      </c>
      <c r="F2283" s="5">
        <f>decoded[[#This Row],[FRT_DEC]]-B2282</f>
        <v>6</v>
      </c>
      <c r="G22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INFO]]))),G2282)</f>
        <v>296</v>
      </c>
    </row>
    <row r="2284" spans="1:7" x14ac:dyDescent="0.25">
      <c r="A2284" s="4" t="s">
        <v>2469</v>
      </c>
      <c r="B2284" s="5">
        <v>2051152366</v>
      </c>
      <c r="C2284" s="4" t="s">
        <v>8444</v>
      </c>
      <c r="D2284" s="4" t="s">
        <v>52</v>
      </c>
      <c r="E2284" s="6" t="s">
        <v>65</v>
      </c>
      <c r="F2284" s="5">
        <f>decoded[[#This Row],[FRT_DEC]]-B2283</f>
        <v>11</v>
      </c>
      <c r="G22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INFO]]))),G2283)</f>
        <v>296</v>
      </c>
    </row>
    <row r="2285" spans="1:7" x14ac:dyDescent="0.25">
      <c r="A2285" s="4" t="s">
        <v>2470</v>
      </c>
      <c r="B2285" s="5">
        <v>2051152370</v>
      </c>
      <c r="C2285" s="4" t="s">
        <v>8445</v>
      </c>
      <c r="D2285" s="4" t="s">
        <v>68</v>
      </c>
      <c r="E2285" s="6" t="s">
        <v>6090</v>
      </c>
      <c r="F2285" s="5">
        <f>decoded[[#This Row],[FRT_DEC]]-B2284</f>
        <v>4</v>
      </c>
      <c r="G22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INFO]]))),G2284)</f>
        <v>296</v>
      </c>
    </row>
    <row r="2286" spans="1:7" x14ac:dyDescent="0.25">
      <c r="A2286" s="4" t="s">
        <v>2471</v>
      </c>
      <c r="B2286" s="5">
        <v>2051153678</v>
      </c>
      <c r="C2286" s="4" t="s">
        <v>8446</v>
      </c>
      <c r="D2286" s="4" t="s">
        <v>98</v>
      </c>
      <c r="E2286" s="6" t="s">
        <v>5705</v>
      </c>
      <c r="F2286" s="5">
        <f>decoded[[#This Row],[FRT_DEC]]-B2285</f>
        <v>1308</v>
      </c>
      <c r="G22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INFO]]))),G2285)</f>
        <v>296</v>
      </c>
    </row>
    <row r="2287" spans="1:7" x14ac:dyDescent="0.25">
      <c r="A2287" s="4" t="s">
        <v>2472</v>
      </c>
      <c r="B2287" s="5">
        <v>2051153687</v>
      </c>
      <c r="C2287" s="4" t="s">
        <v>8447</v>
      </c>
      <c r="D2287" s="4" t="s">
        <v>98</v>
      </c>
      <c r="E2287" s="6" t="s">
        <v>5706</v>
      </c>
      <c r="F2287" s="5">
        <f>decoded[[#This Row],[FRT_DEC]]-B2286</f>
        <v>9</v>
      </c>
      <c r="G22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INFO]]))),G2286)</f>
        <v>296</v>
      </c>
    </row>
    <row r="2288" spans="1:7" x14ac:dyDescent="0.25">
      <c r="A2288" s="4" t="s">
        <v>2378</v>
      </c>
      <c r="B2288" s="5">
        <v>2051153700</v>
      </c>
      <c r="C2288" s="4" t="s">
        <v>8448</v>
      </c>
      <c r="D2288" s="4" t="s">
        <v>9</v>
      </c>
      <c r="E2288" s="6" t="s">
        <v>4655</v>
      </c>
      <c r="F2288" s="5">
        <f>decoded[[#This Row],[FRT_DEC]]-B2287</f>
        <v>13</v>
      </c>
      <c r="G22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INFO]]))),G2287)</f>
        <v>296</v>
      </c>
    </row>
    <row r="2289" spans="1:7" x14ac:dyDescent="0.25">
      <c r="A2289" s="4" t="s">
        <v>2379</v>
      </c>
      <c r="B2289" s="5">
        <v>2051153705</v>
      </c>
      <c r="C2289" s="4" t="s">
        <v>8449</v>
      </c>
      <c r="D2289" s="4" t="s">
        <v>98</v>
      </c>
      <c r="E2289" s="6" t="s">
        <v>5707</v>
      </c>
      <c r="F2289" s="5">
        <f>decoded[[#This Row],[FRT_DEC]]-B2288</f>
        <v>5</v>
      </c>
      <c r="G22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INFO]]))),G2288)</f>
        <v>296</v>
      </c>
    </row>
    <row r="2290" spans="1:7" x14ac:dyDescent="0.25">
      <c r="A2290" s="4" t="s">
        <v>2380</v>
      </c>
      <c r="B2290" s="5">
        <v>2051153878</v>
      </c>
      <c r="C2290" s="4" t="s">
        <v>8450</v>
      </c>
      <c r="D2290" s="4" t="s">
        <v>12</v>
      </c>
      <c r="E2290" s="6" t="s">
        <v>4</v>
      </c>
      <c r="F2290" s="5">
        <f>decoded[[#This Row],[FRT_DEC]]-B2289</f>
        <v>173</v>
      </c>
      <c r="G22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INFO]]))),G2289)</f>
        <v>296</v>
      </c>
    </row>
    <row r="2291" spans="1:7" x14ac:dyDescent="0.25">
      <c r="A2291" s="4" t="s">
        <v>2473</v>
      </c>
      <c r="B2291" s="5">
        <v>2051153885</v>
      </c>
      <c r="C2291" s="4" t="s">
        <v>8451</v>
      </c>
      <c r="D2291" s="4" t="s">
        <v>8</v>
      </c>
      <c r="E2291" s="6" t="s">
        <v>6097</v>
      </c>
      <c r="F2291" s="5">
        <f>decoded[[#This Row],[FRT_DEC]]-B2290</f>
        <v>7</v>
      </c>
      <c r="G22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INFO]]))),G2290)</f>
        <v>296</v>
      </c>
    </row>
    <row r="2292" spans="1:7" x14ac:dyDescent="0.25">
      <c r="A2292" s="4" t="s">
        <v>2474</v>
      </c>
      <c r="B2292" s="5">
        <v>2051153995</v>
      </c>
      <c r="C2292" s="4" t="s">
        <v>8452</v>
      </c>
      <c r="D2292" s="4" t="s">
        <v>12</v>
      </c>
      <c r="E2292" s="6" t="s">
        <v>4</v>
      </c>
      <c r="F2292" s="5">
        <f>decoded[[#This Row],[FRT_DEC]]-B2291</f>
        <v>110</v>
      </c>
      <c r="G22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INFO]]))),G2291)</f>
        <v>296</v>
      </c>
    </row>
    <row r="2293" spans="1:7" x14ac:dyDescent="0.25">
      <c r="A2293" s="4" t="s">
        <v>2381</v>
      </c>
      <c r="B2293" s="5">
        <v>2051154002</v>
      </c>
      <c r="C2293" s="4" t="s">
        <v>8453</v>
      </c>
      <c r="D2293" s="4" t="s">
        <v>8</v>
      </c>
      <c r="E2293" s="6" t="s">
        <v>6440</v>
      </c>
      <c r="F2293" s="5">
        <f>decoded[[#This Row],[FRT_DEC]]-B2292</f>
        <v>7</v>
      </c>
      <c r="G22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INFO]]))),G2292)</f>
        <v>296</v>
      </c>
    </row>
    <row r="2294" spans="1:7" x14ac:dyDescent="0.25">
      <c r="A2294" s="4" t="s">
        <v>2382</v>
      </c>
      <c r="B2294" s="5">
        <v>2051154330</v>
      </c>
      <c r="C2294" s="4" t="s">
        <v>8454</v>
      </c>
      <c r="D2294" s="4" t="s">
        <v>13</v>
      </c>
      <c r="E2294" s="6" t="s">
        <v>5</v>
      </c>
      <c r="F2294" s="5">
        <f>decoded[[#This Row],[FRT_DEC]]-B2293</f>
        <v>328</v>
      </c>
      <c r="G22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INFO]]))),G2293)</f>
        <v>296</v>
      </c>
    </row>
    <row r="2295" spans="1:7" x14ac:dyDescent="0.25">
      <c r="A2295" s="4" t="s">
        <v>2475</v>
      </c>
      <c r="B2295" s="5">
        <v>2051154335</v>
      </c>
      <c r="C2295" s="4" t="s">
        <v>8455</v>
      </c>
      <c r="D2295" s="4" t="s">
        <v>11</v>
      </c>
      <c r="E2295" s="6" t="s">
        <v>4660</v>
      </c>
      <c r="F2295" s="5">
        <f>decoded[[#This Row],[FRT_DEC]]-B2294</f>
        <v>5</v>
      </c>
      <c r="G22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INFO]]))),G2294)</f>
        <v>296</v>
      </c>
    </row>
    <row r="2296" spans="1:7" x14ac:dyDescent="0.25">
      <c r="A2296" s="4" t="s">
        <v>2383</v>
      </c>
      <c r="B2296" s="5">
        <v>2051154427</v>
      </c>
      <c r="C2296" s="4" t="s">
        <v>8456</v>
      </c>
      <c r="D2296" s="4" t="s">
        <v>12</v>
      </c>
      <c r="E2296" s="6" t="s">
        <v>4</v>
      </c>
      <c r="F2296" s="5">
        <f>decoded[[#This Row],[FRT_DEC]]-B2295</f>
        <v>92</v>
      </c>
      <c r="G22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INFO]]))),G2295)</f>
        <v>296</v>
      </c>
    </row>
    <row r="2297" spans="1:7" x14ac:dyDescent="0.25">
      <c r="A2297" s="4" t="s">
        <v>2384</v>
      </c>
      <c r="B2297" s="5">
        <v>2051154432</v>
      </c>
      <c r="C2297" s="4" t="s">
        <v>8457</v>
      </c>
      <c r="D2297" s="4" t="s">
        <v>14</v>
      </c>
      <c r="E2297" s="6" t="s">
        <v>6</v>
      </c>
      <c r="F2297" s="5">
        <f>decoded[[#This Row],[FRT_DEC]]-B2296</f>
        <v>5</v>
      </c>
      <c r="G22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INFO]]))),G2296)</f>
        <v>296</v>
      </c>
    </row>
    <row r="2298" spans="1:7" x14ac:dyDescent="0.25">
      <c r="A2298" s="4" t="s">
        <v>2385</v>
      </c>
      <c r="B2298" s="5">
        <v>2051154444</v>
      </c>
      <c r="C2298" s="4" t="s">
        <v>8458</v>
      </c>
      <c r="D2298" s="4" t="s">
        <v>14</v>
      </c>
      <c r="E2298" s="6" t="s">
        <v>72</v>
      </c>
      <c r="F2298" s="5">
        <f>decoded[[#This Row],[FRT_DEC]]-B2297</f>
        <v>12</v>
      </c>
      <c r="G22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INFO]]))),G2297)</f>
        <v>296</v>
      </c>
    </row>
    <row r="2299" spans="1:7" x14ac:dyDescent="0.25">
      <c r="A2299" s="4" t="s">
        <v>2386</v>
      </c>
      <c r="B2299" s="5">
        <v>2051154451</v>
      </c>
      <c r="C2299" s="4" t="s">
        <v>8459</v>
      </c>
      <c r="D2299" s="4" t="s">
        <v>74</v>
      </c>
      <c r="E2299" s="6" t="s">
        <v>327</v>
      </c>
      <c r="F2299" s="5">
        <f>decoded[[#This Row],[FRT_DEC]]-B2298</f>
        <v>7</v>
      </c>
      <c r="G22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INFO]]))),G2298)</f>
        <v>296</v>
      </c>
    </row>
    <row r="2300" spans="1:7" x14ac:dyDescent="0.25">
      <c r="A2300" s="4" t="s">
        <v>2387</v>
      </c>
      <c r="B2300" s="5">
        <v>2051154455</v>
      </c>
      <c r="C2300" s="4" t="s">
        <v>8460</v>
      </c>
      <c r="D2300" s="4" t="s">
        <v>328</v>
      </c>
      <c r="E2300" s="6" t="s">
        <v>8461</v>
      </c>
      <c r="F2300" s="5">
        <f>decoded[[#This Row],[FRT_DEC]]-B2299</f>
        <v>4</v>
      </c>
      <c r="G23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INFO]]))),G2299)</f>
        <v>296</v>
      </c>
    </row>
    <row r="2301" spans="1:7" x14ac:dyDescent="0.25">
      <c r="A2301" s="4" t="s">
        <v>2388</v>
      </c>
      <c r="B2301" s="5">
        <v>2051154474</v>
      </c>
      <c r="C2301" s="4" t="s">
        <v>8462</v>
      </c>
      <c r="D2301" s="4" t="s">
        <v>245</v>
      </c>
      <c r="E2301" s="6" t="s">
        <v>5712</v>
      </c>
      <c r="F2301" s="5">
        <f>decoded[[#This Row],[FRT_DEC]]-B2300</f>
        <v>19</v>
      </c>
      <c r="G23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INFO]]))),G2300)</f>
        <v>296</v>
      </c>
    </row>
    <row r="2302" spans="1:7" x14ac:dyDescent="0.25">
      <c r="A2302" s="4" t="s">
        <v>2389</v>
      </c>
      <c r="B2302" s="5">
        <v>2051154503</v>
      </c>
      <c r="C2302" s="4" t="s">
        <v>8463</v>
      </c>
      <c r="D2302" s="4" t="s">
        <v>75</v>
      </c>
      <c r="E2302" s="6" t="s">
        <v>247</v>
      </c>
      <c r="F2302" s="5">
        <f>decoded[[#This Row],[FRT_DEC]]-B2301</f>
        <v>29</v>
      </c>
      <c r="G23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INFO]]))),G2301)</f>
        <v>296</v>
      </c>
    </row>
    <row r="2303" spans="1:7" x14ac:dyDescent="0.25">
      <c r="A2303" s="4" t="s">
        <v>2390</v>
      </c>
      <c r="B2303" s="5">
        <v>2051154507</v>
      </c>
      <c r="C2303" s="4" t="s">
        <v>8464</v>
      </c>
      <c r="D2303" s="4" t="s">
        <v>75</v>
      </c>
      <c r="E2303" s="6" t="s">
        <v>8465</v>
      </c>
      <c r="F2303" s="5">
        <f>decoded[[#This Row],[FRT_DEC]]-B2302</f>
        <v>4</v>
      </c>
      <c r="G23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INFO]]))),G2302)</f>
        <v>296</v>
      </c>
    </row>
    <row r="2304" spans="1:7" x14ac:dyDescent="0.25">
      <c r="A2304" s="4" t="s">
        <v>2391</v>
      </c>
      <c r="B2304" s="5">
        <v>2051154523</v>
      </c>
      <c r="C2304" s="4" t="s">
        <v>8466</v>
      </c>
      <c r="D2304" s="4" t="s">
        <v>51</v>
      </c>
      <c r="E2304" s="6" t="s">
        <v>2654</v>
      </c>
      <c r="F2304" s="5">
        <f>decoded[[#This Row],[FRT_DEC]]-B2303</f>
        <v>16</v>
      </c>
      <c r="G23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INFO]]))),G2303)</f>
        <v>296</v>
      </c>
    </row>
    <row r="2305" spans="1:7" x14ac:dyDescent="0.25">
      <c r="A2305" s="4" t="s">
        <v>2392</v>
      </c>
      <c r="B2305" s="5">
        <v>2051154527</v>
      </c>
      <c r="C2305" s="4" t="s">
        <v>8467</v>
      </c>
      <c r="D2305" s="4" t="s">
        <v>51</v>
      </c>
      <c r="E2305" s="6" t="s">
        <v>8468</v>
      </c>
      <c r="F2305" s="5">
        <f>decoded[[#This Row],[FRT_DEC]]-B2304</f>
        <v>4</v>
      </c>
      <c r="G23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INFO]]))),G2304)</f>
        <v>296</v>
      </c>
    </row>
    <row r="2306" spans="1:7" x14ac:dyDescent="0.25">
      <c r="A2306" s="4" t="s">
        <v>2393</v>
      </c>
      <c r="B2306" s="5">
        <v>2051154530</v>
      </c>
      <c r="C2306" s="4" t="s">
        <v>8469</v>
      </c>
      <c r="D2306" s="4" t="s">
        <v>251</v>
      </c>
      <c r="E2306" s="6" t="s">
        <v>252</v>
      </c>
      <c r="F2306" s="5">
        <f>decoded[[#This Row],[FRT_DEC]]-B2305</f>
        <v>3</v>
      </c>
      <c r="G23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INFO]]))),G2305)</f>
        <v>296</v>
      </c>
    </row>
    <row r="2307" spans="1:7" x14ac:dyDescent="0.25">
      <c r="A2307" s="4" t="s">
        <v>2394</v>
      </c>
      <c r="B2307" s="5">
        <v>2051154537</v>
      </c>
      <c r="C2307" s="4" t="s">
        <v>8470</v>
      </c>
      <c r="D2307" s="4" t="s">
        <v>11</v>
      </c>
      <c r="E2307" s="6" t="s">
        <v>4709</v>
      </c>
      <c r="F2307" s="5">
        <f>decoded[[#This Row],[FRT_DEC]]-B2306</f>
        <v>7</v>
      </c>
      <c r="G23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INFO]]))),G2306)</f>
        <v>296</v>
      </c>
    </row>
    <row r="2308" spans="1:7" x14ac:dyDescent="0.25">
      <c r="A2308" s="4" t="s">
        <v>2395</v>
      </c>
      <c r="B2308" s="5">
        <v>2051154552</v>
      </c>
      <c r="C2308" s="4" t="s">
        <v>8471</v>
      </c>
      <c r="D2308" s="4" t="s">
        <v>52</v>
      </c>
      <c r="E2308" s="6" t="s">
        <v>329</v>
      </c>
      <c r="F2308" s="5">
        <f>decoded[[#This Row],[FRT_DEC]]-B2307</f>
        <v>15</v>
      </c>
      <c r="G23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INFO]]))),G2307)</f>
        <v>296</v>
      </c>
    </row>
    <row r="2309" spans="1:7" x14ac:dyDescent="0.25">
      <c r="A2309" s="4" t="s">
        <v>2396</v>
      </c>
      <c r="B2309" s="5">
        <v>2051154558</v>
      </c>
      <c r="C2309" s="4" t="s">
        <v>8472</v>
      </c>
      <c r="D2309" s="4" t="s">
        <v>4652</v>
      </c>
      <c r="E2309" s="6" t="s">
        <v>4662</v>
      </c>
      <c r="F2309" s="5">
        <f>decoded[[#This Row],[FRT_DEC]]-B2308</f>
        <v>6</v>
      </c>
      <c r="G23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INFO]]))),G2308)</f>
        <v>296</v>
      </c>
    </row>
    <row r="2310" spans="1:7" x14ac:dyDescent="0.25">
      <c r="A2310" s="4" t="s">
        <v>2397</v>
      </c>
      <c r="B2310" s="5">
        <v>2051154561</v>
      </c>
      <c r="C2310" s="4" t="s">
        <v>8473</v>
      </c>
      <c r="D2310" s="4" t="s">
        <v>330</v>
      </c>
      <c r="E2310" s="6" t="s">
        <v>8474</v>
      </c>
      <c r="F2310" s="5">
        <f>decoded[[#This Row],[FRT_DEC]]-B2309</f>
        <v>3</v>
      </c>
      <c r="G23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INFO]]))),G2309)</f>
        <v>296</v>
      </c>
    </row>
    <row r="2311" spans="1:7" x14ac:dyDescent="0.25">
      <c r="A2311" s="4" t="s">
        <v>2398</v>
      </c>
      <c r="B2311" s="5">
        <v>2051154581</v>
      </c>
      <c r="C2311" s="4" t="s">
        <v>8475</v>
      </c>
      <c r="D2311" s="4" t="s">
        <v>12</v>
      </c>
      <c r="E2311" s="6" t="s">
        <v>4</v>
      </c>
      <c r="F2311" s="5">
        <f>decoded[[#This Row],[FRT_DEC]]-B2310</f>
        <v>20</v>
      </c>
      <c r="G23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INFO]]))),G2310)</f>
        <v>296</v>
      </c>
    </row>
    <row r="2312" spans="1:7" x14ac:dyDescent="0.25">
      <c r="A2312" s="4" t="s">
        <v>2399</v>
      </c>
      <c r="B2312" s="5">
        <v>2051154588</v>
      </c>
      <c r="C2312" s="4" t="s">
        <v>8476</v>
      </c>
      <c r="D2312" s="4" t="s">
        <v>8</v>
      </c>
      <c r="E2312" s="6" t="s">
        <v>6440</v>
      </c>
      <c r="F2312" s="5">
        <f>decoded[[#This Row],[FRT_DEC]]-B2311</f>
        <v>7</v>
      </c>
      <c r="G23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INFO]]))),G2311)</f>
        <v>296</v>
      </c>
    </row>
    <row r="2313" spans="1:7" x14ac:dyDescent="0.25">
      <c r="A2313" s="4" t="s">
        <v>2400</v>
      </c>
      <c r="B2313" s="5">
        <v>2051155543</v>
      </c>
      <c r="C2313" s="4" t="s">
        <v>8477</v>
      </c>
      <c r="D2313" s="4" t="s">
        <v>10</v>
      </c>
      <c r="E2313" s="6" t="s">
        <v>8478</v>
      </c>
      <c r="F2313" s="5">
        <f>decoded[[#This Row],[FRT_DEC]]-B2312</f>
        <v>955</v>
      </c>
      <c r="G23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INFO]]))),G2312)</f>
        <v>296</v>
      </c>
    </row>
    <row r="2314" spans="1:7" ht="30" x14ac:dyDescent="0.25">
      <c r="A2314" s="4" t="s">
        <v>2401</v>
      </c>
      <c r="B2314" s="5">
        <v>2051155547</v>
      </c>
      <c r="C2314" s="4" t="s">
        <v>8479</v>
      </c>
      <c r="D2314" s="4" t="s">
        <v>10</v>
      </c>
      <c r="E2314" s="6" t="s">
        <v>8480</v>
      </c>
      <c r="F2314" s="5">
        <f>decoded[[#This Row],[FRT_DEC]]-B2313</f>
        <v>4</v>
      </c>
      <c r="G23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INFO]]))),G2313)</f>
        <v>296</v>
      </c>
    </row>
    <row r="2315" spans="1:7" x14ac:dyDescent="0.25">
      <c r="A2315" s="4" t="s">
        <v>2402</v>
      </c>
      <c r="B2315" s="5">
        <v>2051155553</v>
      </c>
      <c r="C2315" s="4" t="s">
        <v>8481</v>
      </c>
      <c r="D2315" s="4" t="s">
        <v>10</v>
      </c>
      <c r="E2315" s="6" t="s">
        <v>8482</v>
      </c>
      <c r="F2315" s="5">
        <f>decoded[[#This Row],[FRT_DEC]]-B2314</f>
        <v>6</v>
      </c>
      <c r="G23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INFO]]))),G2314)</f>
        <v>296</v>
      </c>
    </row>
    <row r="2316" spans="1:7" x14ac:dyDescent="0.25">
      <c r="A2316" s="4" t="s">
        <v>2403</v>
      </c>
      <c r="B2316" s="5">
        <v>2051155561</v>
      </c>
      <c r="C2316" s="4" t="s">
        <v>8483</v>
      </c>
      <c r="D2316" s="4" t="s">
        <v>1144</v>
      </c>
      <c r="E2316" s="6" t="s">
        <v>5831</v>
      </c>
      <c r="F2316" s="5">
        <f>decoded[[#This Row],[FRT_DEC]]-B2315</f>
        <v>8</v>
      </c>
      <c r="G23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INFO]]))),G2315)</f>
        <v>296</v>
      </c>
    </row>
    <row r="2317" spans="1:7" x14ac:dyDescent="0.25">
      <c r="A2317" s="4" t="s">
        <v>2404</v>
      </c>
      <c r="B2317" s="5">
        <v>2051155564</v>
      </c>
      <c r="C2317" s="4" t="s">
        <v>8484</v>
      </c>
      <c r="D2317" s="4" t="s">
        <v>1144</v>
      </c>
      <c r="E2317" s="6" t="s">
        <v>5865</v>
      </c>
      <c r="F2317" s="5">
        <f>decoded[[#This Row],[FRT_DEC]]-B2316</f>
        <v>3</v>
      </c>
      <c r="G23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INFO]]))),G2316)</f>
        <v>296</v>
      </c>
    </row>
    <row r="2318" spans="1:7" x14ac:dyDescent="0.25">
      <c r="A2318" s="4" t="s">
        <v>2476</v>
      </c>
      <c r="B2318" s="5">
        <v>2051155572</v>
      </c>
      <c r="C2318" s="4" t="s">
        <v>8485</v>
      </c>
      <c r="D2318" s="4" t="s">
        <v>98</v>
      </c>
      <c r="E2318" s="6" t="s">
        <v>5949</v>
      </c>
      <c r="F2318" s="5">
        <f>decoded[[#This Row],[FRT_DEC]]-B2317</f>
        <v>8</v>
      </c>
      <c r="G23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INFO]]))),G2317)</f>
        <v>296</v>
      </c>
    </row>
    <row r="2319" spans="1:7" x14ac:dyDescent="0.25">
      <c r="A2319" s="4" t="s">
        <v>2405</v>
      </c>
      <c r="B2319" s="5">
        <v>2051155577</v>
      </c>
      <c r="C2319" s="4" t="s">
        <v>8486</v>
      </c>
      <c r="D2319" s="4" t="s">
        <v>11</v>
      </c>
      <c r="E2319" s="6" t="s">
        <v>4663</v>
      </c>
      <c r="F2319" s="5">
        <f>decoded[[#This Row],[FRT_DEC]]-B2318</f>
        <v>5</v>
      </c>
      <c r="G23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INFO]]))),G2318)</f>
        <v>296</v>
      </c>
    </row>
    <row r="2320" spans="1:7" x14ac:dyDescent="0.25">
      <c r="A2320" s="4" t="s">
        <v>2406</v>
      </c>
      <c r="B2320" s="5">
        <v>2051155582</v>
      </c>
      <c r="C2320" s="4" t="s">
        <v>8487</v>
      </c>
      <c r="D2320" s="4" t="s">
        <v>9</v>
      </c>
      <c r="E2320" s="6" t="s">
        <v>4664</v>
      </c>
      <c r="F2320" s="5">
        <f>decoded[[#This Row],[FRT_DEC]]-B2319</f>
        <v>5</v>
      </c>
      <c r="G23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INFO]]))),G2319)</f>
        <v>296</v>
      </c>
    </row>
    <row r="2321" spans="1:7" x14ac:dyDescent="0.25">
      <c r="A2321" s="4" t="s">
        <v>2407</v>
      </c>
      <c r="B2321" s="5">
        <v>2051155587</v>
      </c>
      <c r="C2321" s="4" t="s">
        <v>8488</v>
      </c>
      <c r="D2321" s="4" t="s">
        <v>16</v>
      </c>
      <c r="E2321" s="6" t="s">
        <v>8489</v>
      </c>
      <c r="F2321" s="5">
        <f>decoded[[#This Row],[FRT_DEC]]-B2320</f>
        <v>5</v>
      </c>
      <c r="G23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INFO]]))),G2320)</f>
        <v>297</v>
      </c>
    </row>
    <row r="2322" spans="1:7" x14ac:dyDescent="0.25">
      <c r="A2322" s="4" t="s">
        <v>2408</v>
      </c>
      <c r="B2322" s="5">
        <v>2051155605</v>
      </c>
      <c r="C2322" s="4" t="s">
        <v>8490</v>
      </c>
      <c r="D2322" s="4" t="s">
        <v>98</v>
      </c>
      <c r="E2322" s="6" t="s">
        <v>6233</v>
      </c>
      <c r="F2322" s="5">
        <f>decoded[[#This Row],[FRT_DEC]]-B2321</f>
        <v>18</v>
      </c>
      <c r="G23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INFO]]))),G2321)</f>
        <v>297</v>
      </c>
    </row>
    <row r="2323" spans="1:7" x14ac:dyDescent="0.25">
      <c r="A2323" s="4" t="s">
        <v>2409</v>
      </c>
      <c r="B2323" s="5">
        <v>2051155626</v>
      </c>
      <c r="C2323" s="4" t="s">
        <v>8491</v>
      </c>
      <c r="D2323" s="4" t="s">
        <v>275</v>
      </c>
      <c r="E2323" s="6" t="s">
        <v>8492</v>
      </c>
      <c r="F2323" s="5">
        <f>decoded[[#This Row],[FRT_DEC]]-B2322</f>
        <v>21</v>
      </c>
      <c r="G23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INFO]]))),G2322)</f>
        <v>297</v>
      </c>
    </row>
    <row r="2324" spans="1:7" x14ac:dyDescent="0.25">
      <c r="A2324" s="4" t="s">
        <v>2410</v>
      </c>
      <c r="B2324" s="5">
        <v>2051156532</v>
      </c>
      <c r="C2324" s="4" t="s">
        <v>8493</v>
      </c>
      <c r="D2324" s="4" t="s">
        <v>280</v>
      </c>
      <c r="E2324" s="6" t="s">
        <v>281</v>
      </c>
      <c r="F2324" s="5">
        <f>decoded[[#This Row],[FRT_DEC]]-B2323</f>
        <v>906</v>
      </c>
      <c r="G23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INFO]]))),G2323)</f>
        <v>297</v>
      </c>
    </row>
    <row r="2325" spans="1:7" x14ac:dyDescent="0.25">
      <c r="A2325" s="4" t="s">
        <v>2411</v>
      </c>
      <c r="B2325" s="5">
        <v>2051159615</v>
      </c>
      <c r="C2325" s="4" t="s">
        <v>8494</v>
      </c>
      <c r="D2325" s="4" t="s">
        <v>15</v>
      </c>
      <c r="E2325" s="6" t="s">
        <v>8495</v>
      </c>
      <c r="F2325" s="5">
        <f>decoded[[#This Row],[FRT_DEC]]-B2324</f>
        <v>3083</v>
      </c>
      <c r="G23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INFO]]))),G2324)</f>
        <v>297</v>
      </c>
    </row>
    <row r="2326" spans="1:7" x14ac:dyDescent="0.25">
      <c r="A2326" s="4" t="s">
        <v>2412</v>
      </c>
      <c r="B2326" s="5">
        <v>2051159618</v>
      </c>
      <c r="C2326" s="4" t="s">
        <v>8496</v>
      </c>
      <c r="D2326" s="4" t="s">
        <v>15</v>
      </c>
      <c r="E2326" s="6" t="s">
        <v>5995</v>
      </c>
      <c r="F2326" s="5">
        <f>decoded[[#This Row],[FRT_DEC]]-B2325</f>
        <v>3</v>
      </c>
      <c r="G23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INFO]]))),G2325)</f>
        <v>297</v>
      </c>
    </row>
    <row r="2327" spans="1:7" x14ac:dyDescent="0.25">
      <c r="A2327" s="4" t="s">
        <v>2413</v>
      </c>
      <c r="B2327" s="5">
        <v>2051159700</v>
      </c>
      <c r="C2327" s="4" t="s">
        <v>8497</v>
      </c>
      <c r="D2327" s="4" t="s">
        <v>275</v>
      </c>
      <c r="E2327" s="6" t="s">
        <v>8498</v>
      </c>
      <c r="F2327" s="5">
        <f>decoded[[#This Row],[FRT_DEC]]-B2326</f>
        <v>82</v>
      </c>
      <c r="G23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INFO]]))),G2326)</f>
        <v>297</v>
      </c>
    </row>
    <row r="2328" spans="1:7" x14ac:dyDescent="0.25">
      <c r="A2328" s="4" t="s">
        <v>2414</v>
      </c>
      <c r="B2328" s="5">
        <v>2051159703</v>
      </c>
      <c r="C2328" s="4" t="s">
        <v>8499</v>
      </c>
      <c r="D2328" s="4" t="s">
        <v>271</v>
      </c>
      <c r="E2328" s="6" t="s">
        <v>334</v>
      </c>
      <c r="F2328" s="5">
        <f>decoded[[#This Row],[FRT_DEC]]-B2327</f>
        <v>3</v>
      </c>
      <c r="G23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INFO]]))),G2327)</f>
        <v>297</v>
      </c>
    </row>
    <row r="2329" spans="1:7" x14ac:dyDescent="0.25">
      <c r="A2329" s="4" t="s">
        <v>2415</v>
      </c>
      <c r="B2329" s="5">
        <v>2051159709</v>
      </c>
      <c r="C2329" s="4" t="s">
        <v>8500</v>
      </c>
      <c r="D2329" s="4" t="s">
        <v>273</v>
      </c>
      <c r="E2329" s="6" t="s">
        <v>6244</v>
      </c>
      <c r="F2329" s="5">
        <f>decoded[[#This Row],[FRT_DEC]]-B2328</f>
        <v>6</v>
      </c>
      <c r="G23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INFO]]))),G2328)</f>
        <v>297</v>
      </c>
    </row>
    <row r="2330" spans="1:7" x14ac:dyDescent="0.25">
      <c r="A2330" s="4" t="s">
        <v>2416</v>
      </c>
      <c r="B2330" s="5">
        <v>2051159717</v>
      </c>
      <c r="C2330" s="4" t="s">
        <v>8501</v>
      </c>
      <c r="D2330" s="4" t="s">
        <v>1144</v>
      </c>
      <c r="E2330" s="6" t="s">
        <v>6001</v>
      </c>
      <c r="F2330" s="5">
        <f>decoded[[#This Row],[FRT_DEC]]-B2329</f>
        <v>8</v>
      </c>
      <c r="G23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INFO]]))),G2329)</f>
        <v>297</v>
      </c>
    </row>
    <row r="2331" spans="1:7" x14ac:dyDescent="0.25">
      <c r="A2331" s="4" t="s">
        <v>2417</v>
      </c>
      <c r="B2331" s="5">
        <v>2051159724</v>
      </c>
      <c r="C2331" s="4" t="s">
        <v>8502</v>
      </c>
      <c r="D2331" s="4" t="s">
        <v>98</v>
      </c>
      <c r="E2331" s="6" t="s">
        <v>6003</v>
      </c>
      <c r="F2331" s="5">
        <f>decoded[[#This Row],[FRT_DEC]]-B2330</f>
        <v>7</v>
      </c>
      <c r="G23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INFO]]))),G2330)</f>
        <v>297</v>
      </c>
    </row>
    <row r="2332" spans="1:7" x14ac:dyDescent="0.25">
      <c r="A2332" s="4" t="s">
        <v>2418</v>
      </c>
      <c r="B2332" s="5">
        <v>2051159730</v>
      </c>
      <c r="C2332" s="4" t="s">
        <v>8503</v>
      </c>
      <c r="D2332" s="4" t="s">
        <v>98</v>
      </c>
      <c r="E2332" s="6" t="s">
        <v>6005</v>
      </c>
      <c r="F2332" s="5">
        <f>decoded[[#This Row],[FRT_DEC]]-B2331</f>
        <v>6</v>
      </c>
      <c r="G23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INFO]]))),G2331)</f>
        <v>297</v>
      </c>
    </row>
    <row r="2333" spans="1:7" x14ac:dyDescent="0.25">
      <c r="A2333" s="4" t="s">
        <v>2419</v>
      </c>
      <c r="B2333" s="5">
        <v>2051159742</v>
      </c>
      <c r="C2333" s="4" t="s">
        <v>8504</v>
      </c>
      <c r="D2333" s="4" t="s">
        <v>277</v>
      </c>
      <c r="E2333" s="6" t="s">
        <v>8505</v>
      </c>
      <c r="F2333" s="5">
        <f>decoded[[#This Row],[FRT_DEC]]-B2332</f>
        <v>12</v>
      </c>
      <c r="G23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INFO]]))),G2332)</f>
        <v>297</v>
      </c>
    </row>
    <row r="2334" spans="1:7" x14ac:dyDescent="0.25">
      <c r="A2334" s="4" t="s">
        <v>2420</v>
      </c>
      <c r="B2334" s="5">
        <v>2051160056</v>
      </c>
      <c r="C2334" s="4" t="s">
        <v>8506</v>
      </c>
      <c r="D2334" s="4" t="s">
        <v>1144</v>
      </c>
      <c r="E2334" s="6" t="s">
        <v>6009</v>
      </c>
      <c r="F2334" s="5">
        <f>decoded[[#This Row],[FRT_DEC]]-B2333</f>
        <v>314</v>
      </c>
      <c r="G23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INFO]]))),G2333)</f>
        <v>297</v>
      </c>
    </row>
    <row r="2335" spans="1:7" x14ac:dyDescent="0.25">
      <c r="A2335" s="4" t="s">
        <v>2421</v>
      </c>
      <c r="B2335" s="5">
        <v>2051160063</v>
      </c>
      <c r="C2335" s="4" t="s">
        <v>8507</v>
      </c>
      <c r="D2335" s="4" t="s">
        <v>98</v>
      </c>
      <c r="E2335" s="6" t="s">
        <v>6011</v>
      </c>
      <c r="F2335" s="5">
        <f>decoded[[#This Row],[FRT_DEC]]-B2334</f>
        <v>7</v>
      </c>
      <c r="G23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INFO]]))),G2334)</f>
        <v>297</v>
      </c>
    </row>
    <row r="2336" spans="1:7" x14ac:dyDescent="0.25">
      <c r="A2336" s="4" t="s">
        <v>2422</v>
      </c>
      <c r="B2336" s="5">
        <v>2051160077</v>
      </c>
      <c r="C2336" s="4" t="s">
        <v>8508</v>
      </c>
      <c r="D2336" s="4" t="s">
        <v>275</v>
      </c>
      <c r="E2336" s="6" t="s">
        <v>1102</v>
      </c>
      <c r="F2336" s="5">
        <f>decoded[[#This Row],[FRT_DEC]]-B2335</f>
        <v>14</v>
      </c>
      <c r="G23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INFO]]))),G2335)</f>
        <v>297</v>
      </c>
    </row>
    <row r="2337" spans="1:7" x14ac:dyDescent="0.25">
      <c r="A2337" s="4" t="s">
        <v>2423</v>
      </c>
      <c r="B2337" s="5">
        <v>2051160212</v>
      </c>
      <c r="C2337" s="4" t="s">
        <v>8509</v>
      </c>
      <c r="D2337" s="4" t="s">
        <v>295</v>
      </c>
      <c r="E2337" s="6" t="s">
        <v>296</v>
      </c>
      <c r="F2337" s="5">
        <f>decoded[[#This Row],[FRT_DEC]]-B2336</f>
        <v>135</v>
      </c>
      <c r="G23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INFO]]))),G2336)</f>
        <v>297</v>
      </c>
    </row>
    <row r="2338" spans="1:7" x14ac:dyDescent="0.25">
      <c r="A2338" s="4" t="s">
        <v>2424</v>
      </c>
      <c r="B2338" s="5">
        <v>2051162361</v>
      </c>
      <c r="C2338" s="4" t="s">
        <v>8510</v>
      </c>
      <c r="D2338" s="4" t="s">
        <v>58</v>
      </c>
      <c r="E2338" s="6" t="s">
        <v>2578</v>
      </c>
      <c r="F2338" s="5">
        <f>decoded[[#This Row],[FRT_DEC]]-B2337</f>
        <v>2149</v>
      </c>
      <c r="G23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INFO]]))),G2337)</f>
        <v>297</v>
      </c>
    </row>
    <row r="2339" spans="1:7" x14ac:dyDescent="0.25">
      <c r="A2339" s="4" t="s">
        <v>2425</v>
      </c>
      <c r="B2339" s="5">
        <v>2051162365</v>
      </c>
      <c r="C2339" s="4" t="s">
        <v>8511</v>
      </c>
      <c r="D2339" s="4" t="s">
        <v>58</v>
      </c>
      <c r="E2339" s="6" t="s">
        <v>379</v>
      </c>
      <c r="F2339" s="5">
        <f>decoded[[#This Row],[FRT_DEC]]-B2338</f>
        <v>4</v>
      </c>
      <c r="G23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INFO]]))),G2338)</f>
        <v>297</v>
      </c>
    </row>
    <row r="2340" spans="1:7" x14ac:dyDescent="0.25">
      <c r="A2340" s="4" t="s">
        <v>2477</v>
      </c>
      <c r="B2340" s="5">
        <v>2051162370</v>
      </c>
      <c r="C2340" s="4" t="s">
        <v>8512</v>
      </c>
      <c r="D2340" s="4" t="s">
        <v>58</v>
      </c>
      <c r="E2340" s="6" t="s">
        <v>60</v>
      </c>
      <c r="F2340" s="5">
        <f>decoded[[#This Row],[FRT_DEC]]-B2339</f>
        <v>5</v>
      </c>
      <c r="G23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INFO]]))),G2339)</f>
        <v>297</v>
      </c>
    </row>
    <row r="2341" spans="1:7" x14ac:dyDescent="0.25">
      <c r="A2341" s="4" t="s">
        <v>2490</v>
      </c>
      <c r="B2341" s="5">
        <v>2051162374</v>
      </c>
      <c r="C2341" s="4" t="s">
        <v>8513</v>
      </c>
      <c r="D2341" s="4" t="s">
        <v>58</v>
      </c>
      <c r="E2341" s="6" t="s">
        <v>61</v>
      </c>
      <c r="F2341" s="5">
        <f>decoded[[#This Row],[FRT_DEC]]-B2340</f>
        <v>4</v>
      </c>
      <c r="G23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INFO]]))),G2340)</f>
        <v>297</v>
      </c>
    </row>
    <row r="2342" spans="1:7" x14ac:dyDescent="0.25">
      <c r="A2342" s="4" t="s">
        <v>2426</v>
      </c>
      <c r="B2342" s="5">
        <v>2051162378</v>
      </c>
      <c r="C2342" s="4" t="s">
        <v>8514</v>
      </c>
      <c r="D2342" s="4" t="s">
        <v>62</v>
      </c>
      <c r="E2342" s="6" t="s">
        <v>8515</v>
      </c>
      <c r="F2342" s="5">
        <f>decoded[[#This Row],[FRT_DEC]]-B2341</f>
        <v>4</v>
      </c>
      <c r="G23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INFO]]))),G2341)</f>
        <v>297</v>
      </c>
    </row>
    <row r="2343" spans="1:7" x14ac:dyDescent="0.25">
      <c r="A2343" s="4" t="s">
        <v>2427</v>
      </c>
      <c r="B2343" s="5">
        <v>2051162383</v>
      </c>
      <c r="C2343" s="4" t="s">
        <v>8516</v>
      </c>
      <c r="D2343" s="4" t="s">
        <v>63</v>
      </c>
      <c r="E2343" s="6" t="s">
        <v>64</v>
      </c>
      <c r="F2343" s="5">
        <f>decoded[[#This Row],[FRT_DEC]]-B2342</f>
        <v>5</v>
      </c>
      <c r="G23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INFO]]))),G2342)</f>
        <v>297</v>
      </c>
    </row>
    <row r="2344" spans="1:7" x14ac:dyDescent="0.25">
      <c r="A2344" s="4" t="s">
        <v>2478</v>
      </c>
      <c r="B2344" s="5">
        <v>2051162398</v>
      </c>
      <c r="C2344" s="4" t="s">
        <v>8517</v>
      </c>
      <c r="D2344" s="4" t="s">
        <v>1144</v>
      </c>
      <c r="E2344" s="6" t="s">
        <v>6017</v>
      </c>
      <c r="F2344" s="5">
        <f>decoded[[#This Row],[FRT_DEC]]-B2343</f>
        <v>15</v>
      </c>
      <c r="G23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INFO]]))),G2343)</f>
        <v>297</v>
      </c>
    </row>
    <row r="2345" spans="1:7" x14ac:dyDescent="0.25">
      <c r="A2345" s="4" t="s">
        <v>2491</v>
      </c>
      <c r="B2345" s="5">
        <v>2051162405</v>
      </c>
      <c r="C2345" s="4" t="s">
        <v>8518</v>
      </c>
      <c r="D2345" s="4" t="s">
        <v>1144</v>
      </c>
      <c r="E2345" s="6" t="s">
        <v>6059</v>
      </c>
      <c r="F2345" s="5">
        <f>decoded[[#This Row],[FRT_DEC]]-B2344</f>
        <v>7</v>
      </c>
      <c r="G23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INFO]]))),G2344)</f>
        <v>297</v>
      </c>
    </row>
    <row r="2346" spans="1:7" x14ac:dyDescent="0.25">
      <c r="A2346" s="4" t="s">
        <v>2479</v>
      </c>
      <c r="B2346" s="5">
        <v>2051162422</v>
      </c>
      <c r="C2346" s="4" t="s">
        <v>8519</v>
      </c>
      <c r="D2346" s="4" t="s">
        <v>1144</v>
      </c>
      <c r="E2346" s="6" t="s">
        <v>6082</v>
      </c>
      <c r="F2346" s="5">
        <f>decoded[[#This Row],[FRT_DEC]]-B2345</f>
        <v>17</v>
      </c>
      <c r="G23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INFO]]))),G2345)</f>
        <v>297</v>
      </c>
    </row>
    <row r="2347" spans="1:7" x14ac:dyDescent="0.25">
      <c r="A2347" s="4" t="s">
        <v>2480</v>
      </c>
      <c r="B2347" s="5">
        <v>2051162442</v>
      </c>
      <c r="C2347" s="4" t="s">
        <v>8520</v>
      </c>
      <c r="D2347" s="4" t="s">
        <v>11</v>
      </c>
      <c r="E2347" s="6" t="s">
        <v>4712</v>
      </c>
      <c r="F2347" s="5">
        <f>decoded[[#This Row],[FRT_DEC]]-B2346</f>
        <v>20</v>
      </c>
      <c r="G23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INFO]]))),G2346)</f>
        <v>297</v>
      </c>
    </row>
    <row r="2348" spans="1:7" x14ac:dyDescent="0.25">
      <c r="A2348" s="4" t="s">
        <v>2481</v>
      </c>
      <c r="B2348" s="5">
        <v>2051162455</v>
      </c>
      <c r="C2348" s="4" t="s">
        <v>8521</v>
      </c>
      <c r="D2348" s="4" t="s">
        <v>52</v>
      </c>
      <c r="E2348" s="6" t="s">
        <v>367</v>
      </c>
      <c r="F2348" s="5">
        <f>decoded[[#This Row],[FRT_DEC]]-B2347</f>
        <v>13</v>
      </c>
      <c r="G23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INFO]]))),G2347)</f>
        <v>297</v>
      </c>
    </row>
    <row r="2349" spans="1:7" x14ac:dyDescent="0.25">
      <c r="A2349" s="4" t="s">
        <v>2482</v>
      </c>
      <c r="B2349" s="5">
        <v>2051162459</v>
      </c>
      <c r="C2349" s="4" t="s">
        <v>8522</v>
      </c>
      <c r="D2349" s="4" t="s">
        <v>369</v>
      </c>
      <c r="E2349" s="6" t="s">
        <v>8523</v>
      </c>
      <c r="F2349" s="5">
        <f>decoded[[#This Row],[FRT_DEC]]-B2348</f>
        <v>4</v>
      </c>
      <c r="G23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INFO]]))),G2348)</f>
        <v>297</v>
      </c>
    </row>
    <row r="2350" spans="1:7" x14ac:dyDescent="0.25">
      <c r="A2350" s="4" t="s">
        <v>2428</v>
      </c>
      <c r="B2350" s="5">
        <v>2051162463</v>
      </c>
      <c r="C2350" s="4" t="s">
        <v>8524</v>
      </c>
      <c r="D2350" s="4" t="s">
        <v>8</v>
      </c>
      <c r="E2350" s="6" t="s">
        <v>4671</v>
      </c>
      <c r="F2350" s="5">
        <f>decoded[[#This Row],[FRT_DEC]]-B2349</f>
        <v>4</v>
      </c>
      <c r="G23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INFO]]))),G2349)</f>
        <v>297</v>
      </c>
    </row>
    <row r="2351" spans="1:7" x14ac:dyDescent="0.25">
      <c r="A2351" s="4" t="s">
        <v>2429</v>
      </c>
      <c r="B2351" s="5">
        <v>2051162469</v>
      </c>
      <c r="C2351" s="4" t="s">
        <v>8525</v>
      </c>
      <c r="D2351" s="4" t="s">
        <v>8</v>
      </c>
      <c r="E2351" s="6" t="s">
        <v>4673</v>
      </c>
      <c r="F2351" s="5">
        <f>decoded[[#This Row],[FRT_DEC]]-B2350</f>
        <v>6</v>
      </c>
      <c r="G23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INFO]]))),G2350)</f>
        <v>297</v>
      </c>
    </row>
    <row r="2352" spans="1:7" x14ac:dyDescent="0.25">
      <c r="A2352" s="4" t="s">
        <v>2430</v>
      </c>
      <c r="B2352" s="5">
        <v>2051162475</v>
      </c>
      <c r="C2352" s="4" t="s">
        <v>8526</v>
      </c>
      <c r="D2352" s="4" t="s">
        <v>66</v>
      </c>
      <c r="E2352" s="6" t="s">
        <v>67</v>
      </c>
      <c r="F2352" s="5">
        <f>decoded[[#This Row],[FRT_DEC]]-B2351</f>
        <v>6</v>
      </c>
      <c r="G23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INFO]]))),G2351)</f>
        <v>297</v>
      </c>
    </row>
    <row r="2353" spans="1:7" x14ac:dyDescent="0.25">
      <c r="A2353" s="4" t="s">
        <v>2483</v>
      </c>
      <c r="B2353" s="5">
        <v>2051162485</v>
      </c>
      <c r="C2353" s="4" t="s">
        <v>8527</v>
      </c>
      <c r="D2353" s="4" t="s">
        <v>11</v>
      </c>
      <c r="E2353" s="6" t="s">
        <v>4702</v>
      </c>
      <c r="F2353" s="5">
        <f>decoded[[#This Row],[FRT_DEC]]-B2352</f>
        <v>10</v>
      </c>
      <c r="G23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INFO]]))),G2352)</f>
        <v>297</v>
      </c>
    </row>
    <row r="2354" spans="1:7" x14ac:dyDescent="0.25">
      <c r="A2354" s="4" t="s">
        <v>2484</v>
      </c>
      <c r="B2354" s="5">
        <v>2051162497</v>
      </c>
      <c r="C2354" s="4" t="s">
        <v>8528</v>
      </c>
      <c r="D2354" s="4" t="s">
        <v>52</v>
      </c>
      <c r="E2354" s="6" t="s">
        <v>765</v>
      </c>
      <c r="F2354" s="5">
        <f>decoded[[#This Row],[FRT_DEC]]-B2353</f>
        <v>12</v>
      </c>
      <c r="G23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INFO]]))),G2353)</f>
        <v>297</v>
      </c>
    </row>
    <row r="2355" spans="1:7" x14ac:dyDescent="0.25">
      <c r="A2355" s="4" t="s">
        <v>2431</v>
      </c>
      <c r="B2355" s="5">
        <v>2051162502</v>
      </c>
      <c r="C2355" s="4" t="s">
        <v>8529</v>
      </c>
      <c r="D2355" s="4" t="s">
        <v>11</v>
      </c>
      <c r="E2355" s="6" t="s">
        <v>4654</v>
      </c>
      <c r="F2355" s="5">
        <f>decoded[[#This Row],[FRT_DEC]]-B2354</f>
        <v>5</v>
      </c>
      <c r="G23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INFO]]))),G2354)</f>
        <v>297</v>
      </c>
    </row>
    <row r="2356" spans="1:7" x14ac:dyDescent="0.25">
      <c r="A2356" s="4" t="s">
        <v>2432</v>
      </c>
      <c r="B2356" s="5">
        <v>2051162514</v>
      </c>
      <c r="C2356" s="4" t="s">
        <v>8530</v>
      </c>
      <c r="D2356" s="4" t="s">
        <v>52</v>
      </c>
      <c r="E2356" s="6" t="s">
        <v>65</v>
      </c>
      <c r="F2356" s="5">
        <f>decoded[[#This Row],[FRT_DEC]]-B2355</f>
        <v>12</v>
      </c>
      <c r="G23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INFO]]))),G2355)</f>
        <v>297</v>
      </c>
    </row>
    <row r="2357" spans="1:7" x14ac:dyDescent="0.25">
      <c r="A2357" s="4" t="s">
        <v>2485</v>
      </c>
      <c r="B2357" s="5">
        <v>2051162518</v>
      </c>
      <c r="C2357" s="4" t="s">
        <v>8531</v>
      </c>
      <c r="D2357" s="4" t="s">
        <v>68</v>
      </c>
      <c r="E2357" s="6" t="s">
        <v>5703</v>
      </c>
      <c r="F2357" s="5">
        <f>decoded[[#This Row],[FRT_DEC]]-B2356</f>
        <v>4</v>
      </c>
      <c r="G23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INFO]]))),G2356)</f>
        <v>297</v>
      </c>
    </row>
    <row r="2358" spans="1:7" x14ac:dyDescent="0.25">
      <c r="A2358" s="4" t="s">
        <v>2433</v>
      </c>
      <c r="B2358" s="5">
        <v>2051163825</v>
      </c>
      <c r="C2358" s="4" t="s">
        <v>8532</v>
      </c>
      <c r="D2358" s="4" t="s">
        <v>98</v>
      </c>
      <c r="E2358" s="6" t="s">
        <v>5705</v>
      </c>
      <c r="F2358" s="5">
        <f>decoded[[#This Row],[FRT_DEC]]-B2357</f>
        <v>1307</v>
      </c>
      <c r="G23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INFO]]))),G2357)</f>
        <v>297</v>
      </c>
    </row>
    <row r="2359" spans="1:7" x14ac:dyDescent="0.25">
      <c r="A2359" s="4" t="s">
        <v>2434</v>
      </c>
      <c r="B2359" s="5">
        <v>2051163831</v>
      </c>
      <c r="C2359" s="4" t="s">
        <v>8533</v>
      </c>
      <c r="D2359" s="4" t="s">
        <v>98</v>
      </c>
      <c r="E2359" s="6" t="s">
        <v>5706</v>
      </c>
      <c r="F2359" s="5">
        <f>decoded[[#This Row],[FRT_DEC]]-B2358</f>
        <v>6</v>
      </c>
      <c r="G23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INFO]]))),G2358)</f>
        <v>297</v>
      </c>
    </row>
    <row r="2360" spans="1:7" x14ac:dyDescent="0.25">
      <c r="A2360" s="4" t="s">
        <v>2435</v>
      </c>
      <c r="B2360" s="5">
        <v>2051163847</v>
      </c>
      <c r="C2360" s="4" t="s">
        <v>8534</v>
      </c>
      <c r="D2360" s="4" t="s">
        <v>9</v>
      </c>
      <c r="E2360" s="6" t="s">
        <v>4655</v>
      </c>
      <c r="F2360" s="5">
        <f>decoded[[#This Row],[FRT_DEC]]-B2359</f>
        <v>16</v>
      </c>
      <c r="G23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INFO]]))),G2359)</f>
        <v>297</v>
      </c>
    </row>
    <row r="2361" spans="1:7" x14ac:dyDescent="0.25">
      <c r="A2361" s="4" t="s">
        <v>2436</v>
      </c>
      <c r="B2361" s="5">
        <v>2051163852</v>
      </c>
      <c r="C2361" s="4" t="s">
        <v>8535</v>
      </c>
      <c r="D2361" s="4" t="s">
        <v>98</v>
      </c>
      <c r="E2361" s="6" t="s">
        <v>5707</v>
      </c>
      <c r="F2361" s="5">
        <f>decoded[[#This Row],[FRT_DEC]]-B2360</f>
        <v>5</v>
      </c>
      <c r="G23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INFO]]))),G2360)</f>
        <v>297</v>
      </c>
    </row>
    <row r="2362" spans="1:7" x14ac:dyDescent="0.25">
      <c r="A2362" s="4" t="s">
        <v>2437</v>
      </c>
      <c r="B2362" s="5">
        <v>2051164024</v>
      </c>
      <c r="C2362" s="4" t="s">
        <v>8536</v>
      </c>
      <c r="D2362" s="4" t="s">
        <v>12</v>
      </c>
      <c r="E2362" s="6" t="s">
        <v>4</v>
      </c>
      <c r="F2362" s="5">
        <f>decoded[[#This Row],[FRT_DEC]]-B2361</f>
        <v>172</v>
      </c>
      <c r="G23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INFO]]))),G2361)</f>
        <v>297</v>
      </c>
    </row>
    <row r="2363" spans="1:7" x14ac:dyDescent="0.25">
      <c r="A2363" s="4" t="s">
        <v>2438</v>
      </c>
      <c r="B2363" s="5">
        <v>2051164031</v>
      </c>
      <c r="C2363" s="4" t="s">
        <v>8537</v>
      </c>
      <c r="D2363" s="4" t="s">
        <v>8</v>
      </c>
      <c r="E2363" s="6" t="s">
        <v>6440</v>
      </c>
      <c r="F2363" s="5">
        <f>decoded[[#This Row],[FRT_DEC]]-B2362</f>
        <v>7</v>
      </c>
      <c r="G23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INFO]]))),G2362)</f>
        <v>297</v>
      </c>
    </row>
    <row r="2364" spans="1:7" x14ac:dyDescent="0.25">
      <c r="A2364" s="4" t="s">
        <v>2439</v>
      </c>
      <c r="B2364" s="5">
        <v>2051164156</v>
      </c>
      <c r="C2364" s="4" t="s">
        <v>8538</v>
      </c>
      <c r="D2364" s="4" t="s">
        <v>12</v>
      </c>
      <c r="E2364" s="6" t="s">
        <v>4</v>
      </c>
      <c r="F2364" s="5">
        <f>decoded[[#This Row],[FRT_DEC]]-B2363</f>
        <v>125</v>
      </c>
      <c r="G23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INFO]]))),G2363)</f>
        <v>297</v>
      </c>
    </row>
    <row r="2365" spans="1:7" x14ac:dyDescent="0.25">
      <c r="A2365" s="4" t="s">
        <v>2440</v>
      </c>
      <c r="B2365" s="5">
        <v>2051164163</v>
      </c>
      <c r="C2365" s="4" t="s">
        <v>8539</v>
      </c>
      <c r="D2365" s="4" t="s">
        <v>8</v>
      </c>
      <c r="E2365" s="6" t="s">
        <v>6097</v>
      </c>
      <c r="F2365" s="5">
        <f>decoded[[#This Row],[FRT_DEC]]-B2364</f>
        <v>7</v>
      </c>
      <c r="G23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INFO]]))),G2364)</f>
        <v>297</v>
      </c>
    </row>
    <row r="2366" spans="1:7" x14ac:dyDescent="0.25">
      <c r="A2366" s="4" t="s">
        <v>2441</v>
      </c>
      <c r="B2366" s="5">
        <v>2051164280</v>
      </c>
      <c r="C2366" s="4" t="s">
        <v>8540</v>
      </c>
      <c r="D2366" s="4" t="s">
        <v>12</v>
      </c>
      <c r="E2366" s="6" t="s">
        <v>4</v>
      </c>
      <c r="F2366" s="5">
        <f>decoded[[#This Row],[FRT_DEC]]-B2365</f>
        <v>117</v>
      </c>
      <c r="G23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INFO]]))),G2365)</f>
        <v>297</v>
      </c>
    </row>
    <row r="2367" spans="1:7" x14ac:dyDescent="0.25">
      <c r="A2367" s="4" t="s">
        <v>2442</v>
      </c>
      <c r="B2367" s="5">
        <v>2051164288</v>
      </c>
      <c r="C2367" s="4" t="s">
        <v>8541</v>
      </c>
      <c r="D2367" s="4" t="s">
        <v>8</v>
      </c>
      <c r="E2367" s="6" t="s">
        <v>5960</v>
      </c>
      <c r="F2367" s="5">
        <f>decoded[[#This Row],[FRT_DEC]]-B2366</f>
        <v>8</v>
      </c>
      <c r="G23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INFO]]))),G2366)</f>
        <v>297</v>
      </c>
    </row>
    <row r="2368" spans="1:7" x14ac:dyDescent="0.25">
      <c r="A2368" s="4" t="s">
        <v>2443</v>
      </c>
      <c r="B2368" s="5">
        <v>2051269300</v>
      </c>
      <c r="C2368" s="4" t="s">
        <v>8542</v>
      </c>
      <c r="D2368" s="4" t="s">
        <v>1144</v>
      </c>
      <c r="E2368" s="6" t="s">
        <v>5831</v>
      </c>
      <c r="F2368" s="5">
        <f>decoded[[#This Row],[FRT_DEC]]-B2367</f>
        <v>105012</v>
      </c>
      <c r="G23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INFO]]))),G2367)</f>
        <v>297</v>
      </c>
    </row>
    <row r="2369" spans="1:7" x14ac:dyDescent="0.25">
      <c r="A2369" s="4" t="s">
        <v>2444</v>
      </c>
      <c r="B2369" s="5">
        <v>2051269304</v>
      </c>
      <c r="C2369" s="4" t="s">
        <v>8543</v>
      </c>
      <c r="D2369" s="4" t="s">
        <v>98</v>
      </c>
      <c r="E2369" s="6" t="s">
        <v>5833</v>
      </c>
      <c r="F2369" s="5">
        <f>decoded[[#This Row],[FRT_DEC]]-B2368</f>
        <v>4</v>
      </c>
      <c r="G23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INFO]]))),G2368)</f>
        <v>297</v>
      </c>
    </row>
    <row r="2370" spans="1:7" x14ac:dyDescent="0.25">
      <c r="A2370" s="4" t="s">
        <v>2445</v>
      </c>
      <c r="B2370" s="5">
        <v>2051269439</v>
      </c>
      <c r="C2370" s="4" t="s">
        <v>8544</v>
      </c>
      <c r="D2370" s="4" t="s">
        <v>110</v>
      </c>
      <c r="E2370" s="6" t="s">
        <v>234</v>
      </c>
      <c r="F2370" s="5">
        <f>decoded[[#This Row],[FRT_DEC]]-B2369</f>
        <v>135</v>
      </c>
      <c r="G23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INFO]]))),G2369)</f>
        <v>297</v>
      </c>
    </row>
    <row r="2371" spans="1:7" x14ac:dyDescent="0.25">
      <c r="A2371" s="4" t="s">
        <v>2446</v>
      </c>
      <c r="B2371" s="5">
        <v>2051269455</v>
      </c>
      <c r="C2371" s="4" t="s">
        <v>8545</v>
      </c>
      <c r="D2371" s="4" t="s">
        <v>1144</v>
      </c>
      <c r="E2371" s="6" t="s">
        <v>5836</v>
      </c>
      <c r="F2371" s="5">
        <f>decoded[[#This Row],[FRT_DEC]]-B2370</f>
        <v>16</v>
      </c>
      <c r="G23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INFO]]))),G2370)</f>
        <v>297</v>
      </c>
    </row>
    <row r="2372" spans="1:7" x14ac:dyDescent="0.25">
      <c r="A2372" s="4" t="s">
        <v>2447</v>
      </c>
      <c r="B2372" s="5">
        <v>2051269460</v>
      </c>
      <c r="C2372" s="4" t="s">
        <v>8546</v>
      </c>
      <c r="D2372" s="4" t="s">
        <v>98</v>
      </c>
      <c r="E2372" s="6" t="s">
        <v>5838</v>
      </c>
      <c r="F2372" s="5">
        <f>decoded[[#This Row],[FRT_DEC]]-B2371</f>
        <v>5</v>
      </c>
      <c r="G23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INFO]]))),G2371)</f>
        <v>297</v>
      </c>
    </row>
    <row r="2373" spans="1:7" x14ac:dyDescent="0.25">
      <c r="A2373" s="4" t="s">
        <v>2448</v>
      </c>
      <c r="B2373" s="5">
        <v>2051269531</v>
      </c>
      <c r="C2373" s="4" t="s">
        <v>8547</v>
      </c>
      <c r="D2373" s="4" t="s">
        <v>111</v>
      </c>
      <c r="E2373" s="6" t="s">
        <v>237</v>
      </c>
      <c r="F2373" s="5">
        <f>decoded[[#This Row],[FRT_DEC]]-B2372</f>
        <v>71</v>
      </c>
      <c r="G23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INFO]]))),G2372)</f>
        <v>297</v>
      </c>
    </row>
    <row r="2374" spans="1:7" x14ac:dyDescent="0.25">
      <c r="A2374" s="4" t="s">
        <v>2449</v>
      </c>
      <c r="B2374" s="5">
        <v>2051269547</v>
      </c>
      <c r="C2374" s="4" t="s">
        <v>8548</v>
      </c>
      <c r="D2374" s="4" t="s">
        <v>1144</v>
      </c>
      <c r="E2374" s="6" t="s">
        <v>5841</v>
      </c>
      <c r="F2374" s="5">
        <f>decoded[[#This Row],[FRT_DEC]]-B2373</f>
        <v>16</v>
      </c>
      <c r="G23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INFO]]))),G2373)</f>
        <v>297</v>
      </c>
    </row>
    <row r="2375" spans="1:7" x14ac:dyDescent="0.25">
      <c r="A2375" s="4" t="s">
        <v>2450</v>
      </c>
      <c r="B2375" s="5">
        <v>2051269553</v>
      </c>
      <c r="C2375" s="4" t="s">
        <v>8549</v>
      </c>
      <c r="D2375" s="4" t="s">
        <v>98</v>
      </c>
      <c r="E2375" s="6" t="s">
        <v>5843</v>
      </c>
      <c r="F2375" s="5">
        <f>decoded[[#This Row],[FRT_DEC]]-B2374</f>
        <v>6</v>
      </c>
      <c r="G23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INFO]]))),G2374)</f>
        <v>297</v>
      </c>
    </row>
    <row r="2376" spans="1:7" x14ac:dyDescent="0.25">
      <c r="A2376" s="4" t="s">
        <v>2451</v>
      </c>
      <c r="B2376" s="5">
        <v>2051270842</v>
      </c>
      <c r="C2376" s="4" t="s">
        <v>8550</v>
      </c>
      <c r="D2376" s="4" t="s">
        <v>113</v>
      </c>
      <c r="E2376" s="6" t="s">
        <v>240</v>
      </c>
      <c r="F2376" s="5">
        <f>decoded[[#This Row],[FRT_DEC]]-B2375</f>
        <v>1289</v>
      </c>
      <c r="G23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INFO]]))),G2375)</f>
        <v>297</v>
      </c>
    </row>
    <row r="2377" spans="1:7" x14ac:dyDescent="0.25">
      <c r="A2377" s="4" t="s">
        <v>2452</v>
      </c>
      <c r="B2377" s="5">
        <v>2051270856</v>
      </c>
      <c r="C2377" s="4" t="s">
        <v>8551</v>
      </c>
      <c r="D2377" s="4" t="s">
        <v>242</v>
      </c>
      <c r="E2377" s="6" t="s">
        <v>243</v>
      </c>
      <c r="F2377" s="5">
        <f>decoded[[#This Row],[FRT_DEC]]-B2376</f>
        <v>14</v>
      </c>
      <c r="G23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INFO]]))),G2376)</f>
        <v>297</v>
      </c>
    </row>
    <row r="2378" spans="1:7" x14ac:dyDescent="0.25">
      <c r="A2378" s="4" t="s">
        <v>2453</v>
      </c>
      <c r="B2378" s="5">
        <v>2051270859</v>
      </c>
      <c r="C2378" s="4" t="s">
        <v>8552</v>
      </c>
      <c r="D2378" s="4" t="s">
        <v>245</v>
      </c>
      <c r="E2378" s="6" t="s">
        <v>5712</v>
      </c>
      <c r="F2378" s="5">
        <f>decoded[[#This Row],[FRT_DEC]]-B2377</f>
        <v>3</v>
      </c>
      <c r="G23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INFO]]))),G2377)</f>
        <v>297</v>
      </c>
    </row>
    <row r="2379" spans="1:7" x14ac:dyDescent="0.25">
      <c r="A2379" s="4" t="s">
        <v>2454</v>
      </c>
      <c r="B2379" s="5">
        <v>2051270863</v>
      </c>
      <c r="C2379" s="4" t="s">
        <v>8553</v>
      </c>
      <c r="D2379" s="4" t="s">
        <v>75</v>
      </c>
      <c r="E2379" s="6" t="s">
        <v>247</v>
      </c>
      <c r="F2379" s="5">
        <f>decoded[[#This Row],[FRT_DEC]]-B2378</f>
        <v>4</v>
      </c>
      <c r="G23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INFO]]))),G2378)</f>
        <v>297</v>
      </c>
    </row>
    <row r="2380" spans="1:7" x14ac:dyDescent="0.25">
      <c r="A2380" s="4" t="s">
        <v>2486</v>
      </c>
      <c r="B2380" s="5">
        <v>2051270866</v>
      </c>
      <c r="C2380" s="4" t="s">
        <v>8554</v>
      </c>
      <c r="D2380" s="4" t="s">
        <v>75</v>
      </c>
      <c r="E2380" s="6" t="s">
        <v>77</v>
      </c>
      <c r="F2380" s="5">
        <f>decoded[[#This Row],[FRT_DEC]]-B2379</f>
        <v>3</v>
      </c>
      <c r="G23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INFO]]))),G2379)</f>
        <v>297</v>
      </c>
    </row>
    <row r="2381" spans="1:7" x14ac:dyDescent="0.25">
      <c r="A2381" s="4" t="s">
        <v>2455</v>
      </c>
      <c r="B2381" s="5">
        <v>2051270883</v>
      </c>
      <c r="C2381" s="4" t="s">
        <v>8555</v>
      </c>
      <c r="D2381" s="4" t="s">
        <v>51</v>
      </c>
      <c r="E2381" s="6" t="s">
        <v>2640</v>
      </c>
      <c r="F2381" s="5">
        <f>decoded[[#This Row],[FRT_DEC]]-B2380</f>
        <v>17</v>
      </c>
      <c r="G23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INFO]]))),G2380)</f>
        <v>297</v>
      </c>
    </row>
    <row r="2382" spans="1:7" x14ac:dyDescent="0.25">
      <c r="A2382" s="4" t="s">
        <v>2456</v>
      </c>
      <c r="B2382" s="5">
        <v>2051270892</v>
      </c>
      <c r="C2382" s="4" t="s">
        <v>8556</v>
      </c>
      <c r="D2382" s="4" t="s">
        <v>51</v>
      </c>
      <c r="E2382" s="6" t="s">
        <v>8557</v>
      </c>
      <c r="F2382" s="5">
        <f>decoded[[#This Row],[FRT_DEC]]-B2381</f>
        <v>9</v>
      </c>
      <c r="G23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INFO]]))),G2381)</f>
        <v>297</v>
      </c>
    </row>
    <row r="2383" spans="1:7" x14ac:dyDescent="0.25">
      <c r="A2383" s="4" t="s">
        <v>2457</v>
      </c>
      <c r="B2383" s="5">
        <v>2051270896</v>
      </c>
      <c r="C2383" s="4" t="s">
        <v>8558</v>
      </c>
      <c r="D2383" s="4" t="s">
        <v>251</v>
      </c>
      <c r="E2383" s="6" t="s">
        <v>252</v>
      </c>
      <c r="F2383" s="5">
        <f>decoded[[#This Row],[FRT_DEC]]-B2382</f>
        <v>4</v>
      </c>
      <c r="G23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INFO]]))),G2382)</f>
        <v>297</v>
      </c>
    </row>
    <row r="2384" spans="1:7" x14ac:dyDescent="0.25">
      <c r="A2384" s="4" t="s">
        <v>2458</v>
      </c>
      <c r="B2384" s="5">
        <v>2051270901</v>
      </c>
      <c r="C2384" s="4" t="s">
        <v>8559</v>
      </c>
      <c r="D2384" s="4" t="s">
        <v>11</v>
      </c>
      <c r="E2384" s="6" t="s">
        <v>6465</v>
      </c>
      <c r="F2384" s="5">
        <f>decoded[[#This Row],[FRT_DEC]]-B2383</f>
        <v>5</v>
      </c>
      <c r="G23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INFO]]))),G2383)</f>
        <v>297</v>
      </c>
    </row>
    <row r="2385" spans="1:7" x14ac:dyDescent="0.25">
      <c r="A2385" s="4" t="s">
        <v>2459</v>
      </c>
      <c r="B2385" s="5">
        <v>2051270934</v>
      </c>
      <c r="C2385" s="4" t="s">
        <v>8560</v>
      </c>
      <c r="D2385" s="4" t="s">
        <v>9</v>
      </c>
      <c r="E2385" s="6" t="s">
        <v>4664</v>
      </c>
      <c r="F2385" s="5">
        <f>decoded[[#This Row],[FRT_DEC]]-B2384</f>
        <v>33</v>
      </c>
      <c r="G23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INFO]]))),G2384)</f>
        <v>297</v>
      </c>
    </row>
    <row r="2386" spans="1:7" x14ac:dyDescent="0.25">
      <c r="A2386" s="4" t="s">
        <v>2460</v>
      </c>
      <c r="B2386" s="5">
        <v>2051270940</v>
      </c>
      <c r="C2386" s="4" t="s">
        <v>8561</v>
      </c>
      <c r="D2386" s="4" t="s">
        <v>11</v>
      </c>
      <c r="E2386" s="6" t="s">
        <v>4677</v>
      </c>
      <c r="F2386" s="5">
        <f>decoded[[#This Row],[FRT_DEC]]-B2385</f>
        <v>6</v>
      </c>
      <c r="G23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INFO]]))),G2385)</f>
        <v>297</v>
      </c>
    </row>
    <row r="2387" spans="1:7" x14ac:dyDescent="0.25">
      <c r="A2387" s="4" t="s">
        <v>2579</v>
      </c>
      <c r="B2387" s="5">
        <v>2051270950</v>
      </c>
      <c r="C2387" s="4" t="s">
        <v>8562</v>
      </c>
      <c r="D2387" s="4" t="s">
        <v>52</v>
      </c>
      <c r="E2387" s="6" t="s">
        <v>53</v>
      </c>
      <c r="F2387" s="5">
        <f>decoded[[#This Row],[FRT_DEC]]-B2386</f>
        <v>10</v>
      </c>
      <c r="G23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INFO]]))),G2386)</f>
        <v>297</v>
      </c>
    </row>
    <row r="2388" spans="1:7" x14ac:dyDescent="0.25">
      <c r="A2388" s="4" t="s">
        <v>2580</v>
      </c>
      <c r="B2388" s="5">
        <v>2051270956</v>
      </c>
      <c r="C2388" s="4" t="s">
        <v>8563</v>
      </c>
      <c r="D2388" s="4" t="s">
        <v>54</v>
      </c>
      <c r="E2388" s="6" t="s">
        <v>8564</v>
      </c>
      <c r="F2388" s="5">
        <f>decoded[[#This Row],[FRT_DEC]]-B2387</f>
        <v>6</v>
      </c>
      <c r="G23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INFO]]))),G2387)</f>
        <v>297</v>
      </c>
    </row>
    <row r="2389" spans="1:7" x14ac:dyDescent="0.25">
      <c r="A2389" s="4" t="s">
        <v>2581</v>
      </c>
      <c r="B2389" s="5">
        <v>2051270964</v>
      </c>
      <c r="C2389" s="4" t="s">
        <v>8565</v>
      </c>
      <c r="D2389" s="4" t="s">
        <v>1144</v>
      </c>
      <c r="E2389" s="6" t="s">
        <v>5846</v>
      </c>
      <c r="F2389" s="5">
        <f>decoded[[#This Row],[FRT_DEC]]-B2388</f>
        <v>8</v>
      </c>
      <c r="G23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INFO]]))),G2388)</f>
        <v>297</v>
      </c>
    </row>
    <row r="2390" spans="1:7" x14ac:dyDescent="0.25">
      <c r="A2390" s="4" t="s">
        <v>2582</v>
      </c>
      <c r="B2390" s="5">
        <v>2051270969</v>
      </c>
      <c r="C2390" s="4" t="s">
        <v>8566</v>
      </c>
      <c r="D2390" s="4" t="s">
        <v>98</v>
      </c>
      <c r="E2390" s="6" t="s">
        <v>5940</v>
      </c>
      <c r="F2390" s="5">
        <f>decoded[[#This Row],[FRT_DEC]]-B2389</f>
        <v>5</v>
      </c>
      <c r="G23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INFO]]))),G2389)</f>
        <v>297</v>
      </c>
    </row>
    <row r="2391" spans="1:7" ht="30" x14ac:dyDescent="0.25">
      <c r="A2391" s="4" t="s">
        <v>2583</v>
      </c>
      <c r="B2391" s="5">
        <v>2051270986</v>
      </c>
      <c r="C2391" s="4" t="s">
        <v>8567</v>
      </c>
      <c r="D2391" s="4" t="s">
        <v>10</v>
      </c>
      <c r="E2391" s="6" t="s">
        <v>8568</v>
      </c>
      <c r="F2391" s="5">
        <f>decoded[[#This Row],[FRT_DEC]]-B2390</f>
        <v>17</v>
      </c>
      <c r="G23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INFO]]))),G2390)</f>
        <v>297</v>
      </c>
    </row>
    <row r="2392" spans="1:7" ht="30" x14ac:dyDescent="0.25">
      <c r="A2392" s="4" t="s">
        <v>2584</v>
      </c>
      <c r="B2392" s="5">
        <v>2051271011</v>
      </c>
      <c r="C2392" s="4" t="s">
        <v>8569</v>
      </c>
      <c r="D2392" s="4" t="s">
        <v>10</v>
      </c>
      <c r="E2392" s="6" t="s">
        <v>8568</v>
      </c>
      <c r="F2392" s="5">
        <f>decoded[[#This Row],[FRT_DEC]]-B2391</f>
        <v>25</v>
      </c>
      <c r="G23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INFO]]))),G2391)</f>
        <v>297</v>
      </c>
    </row>
    <row r="2393" spans="1:7" x14ac:dyDescent="0.25">
      <c r="A2393" s="4" t="s">
        <v>2585</v>
      </c>
      <c r="B2393" s="5">
        <v>2051271015</v>
      </c>
      <c r="C2393" s="4" t="s">
        <v>8570</v>
      </c>
      <c r="D2393" s="4" t="s">
        <v>10</v>
      </c>
      <c r="E2393" s="6" t="s">
        <v>8571</v>
      </c>
      <c r="F2393" s="5">
        <f>decoded[[#This Row],[FRT_DEC]]-B2392</f>
        <v>4</v>
      </c>
      <c r="G23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INFO]]))),G2392)</f>
        <v>297</v>
      </c>
    </row>
    <row r="2394" spans="1:7" x14ac:dyDescent="0.25">
      <c r="A2394" s="4" t="s">
        <v>2586</v>
      </c>
      <c r="B2394" s="5">
        <v>2051271021</v>
      </c>
      <c r="C2394" s="4" t="s">
        <v>8572</v>
      </c>
      <c r="D2394" s="4" t="s">
        <v>1144</v>
      </c>
      <c r="E2394" s="6" t="s">
        <v>5865</v>
      </c>
      <c r="F2394" s="5">
        <f>decoded[[#This Row],[FRT_DEC]]-B2393</f>
        <v>6</v>
      </c>
      <c r="G23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INFO]]))),G2393)</f>
        <v>297</v>
      </c>
    </row>
    <row r="2395" spans="1:7" x14ac:dyDescent="0.25">
      <c r="A2395" s="4" t="s">
        <v>2587</v>
      </c>
      <c r="B2395" s="5">
        <v>2051271027</v>
      </c>
      <c r="C2395" s="4" t="s">
        <v>8573</v>
      </c>
      <c r="D2395" s="4" t="s">
        <v>1144</v>
      </c>
      <c r="E2395" s="6" t="s">
        <v>5865</v>
      </c>
      <c r="F2395" s="5">
        <f>decoded[[#This Row],[FRT_DEC]]-B2394</f>
        <v>6</v>
      </c>
      <c r="G23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INFO]]))),G2394)</f>
        <v>297</v>
      </c>
    </row>
    <row r="2396" spans="1:7" x14ac:dyDescent="0.25">
      <c r="A2396" s="4" t="s">
        <v>2588</v>
      </c>
      <c r="B2396" s="5">
        <v>2051271033</v>
      </c>
      <c r="C2396" s="4" t="s">
        <v>8574</v>
      </c>
      <c r="D2396" s="4" t="s">
        <v>98</v>
      </c>
      <c r="E2396" s="6" t="s">
        <v>5949</v>
      </c>
      <c r="F2396" s="5">
        <f>decoded[[#This Row],[FRT_DEC]]-B2395</f>
        <v>6</v>
      </c>
      <c r="G23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INFO]]))),G2395)</f>
        <v>297</v>
      </c>
    </row>
    <row r="2397" spans="1:7" x14ac:dyDescent="0.25">
      <c r="A2397" s="4" t="s">
        <v>2589</v>
      </c>
      <c r="B2397" s="5">
        <v>2051271037</v>
      </c>
      <c r="C2397" s="4" t="s">
        <v>8575</v>
      </c>
      <c r="D2397" s="4" t="s">
        <v>16</v>
      </c>
      <c r="E2397" s="6" t="s">
        <v>8576</v>
      </c>
      <c r="F2397" s="5">
        <f>decoded[[#This Row],[FRT_DEC]]-B2396</f>
        <v>4</v>
      </c>
      <c r="G23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INFO]]))),G2396)</f>
        <v>298</v>
      </c>
    </row>
    <row r="2398" spans="1:7" x14ac:dyDescent="0.25">
      <c r="A2398" s="4" t="s">
        <v>2590</v>
      </c>
      <c r="B2398" s="5">
        <v>2051271042</v>
      </c>
      <c r="C2398" s="4" t="s">
        <v>8577</v>
      </c>
      <c r="D2398" s="4" t="s">
        <v>98</v>
      </c>
      <c r="E2398" s="6" t="s">
        <v>5953</v>
      </c>
      <c r="F2398" s="5">
        <f>decoded[[#This Row],[FRT_DEC]]-B2397</f>
        <v>5</v>
      </c>
      <c r="G23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INFO]]))),G2397)</f>
        <v>298</v>
      </c>
    </row>
    <row r="2399" spans="1:7" x14ac:dyDescent="0.25">
      <c r="A2399" s="4" t="s">
        <v>2591</v>
      </c>
      <c r="B2399" s="5">
        <v>2051271051</v>
      </c>
      <c r="C2399" s="4" t="s">
        <v>8578</v>
      </c>
      <c r="D2399" s="4" t="s">
        <v>11</v>
      </c>
      <c r="E2399" s="6" t="s">
        <v>4678</v>
      </c>
      <c r="F2399" s="5">
        <f>decoded[[#This Row],[FRT_DEC]]-B2398</f>
        <v>9</v>
      </c>
      <c r="G23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INFO]]))),G2398)</f>
        <v>298</v>
      </c>
    </row>
    <row r="2400" spans="1:7" x14ac:dyDescent="0.25">
      <c r="A2400" s="4" t="s">
        <v>2592</v>
      </c>
      <c r="B2400" s="5">
        <v>2051271061</v>
      </c>
      <c r="C2400" s="4" t="s">
        <v>8579</v>
      </c>
      <c r="D2400" s="4" t="s">
        <v>52</v>
      </c>
      <c r="E2400" s="6" t="s">
        <v>4648</v>
      </c>
      <c r="F2400" s="5">
        <f>decoded[[#This Row],[FRT_DEC]]-B2399</f>
        <v>10</v>
      </c>
      <c r="G24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INFO]]))),G2399)</f>
        <v>298</v>
      </c>
    </row>
    <row r="2401" spans="1:7" x14ac:dyDescent="0.25">
      <c r="A2401" s="4" t="s">
        <v>2593</v>
      </c>
      <c r="B2401" s="5">
        <v>2051271064</v>
      </c>
      <c r="C2401" s="4" t="s">
        <v>8580</v>
      </c>
      <c r="D2401" s="4" t="s">
        <v>4649</v>
      </c>
      <c r="E2401" s="6" t="s">
        <v>8581</v>
      </c>
      <c r="F2401" s="5">
        <f>decoded[[#This Row],[FRT_DEC]]-B2400</f>
        <v>3</v>
      </c>
      <c r="G24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INFO]]))),G2400)</f>
        <v>298</v>
      </c>
    </row>
    <row r="2402" spans="1:7" x14ac:dyDescent="0.25">
      <c r="A2402" s="4" t="s">
        <v>2594</v>
      </c>
      <c r="B2402" s="5">
        <v>2051271114</v>
      </c>
      <c r="C2402" s="4" t="s">
        <v>8582</v>
      </c>
      <c r="D2402" s="4" t="s">
        <v>12</v>
      </c>
      <c r="E2402" s="6" t="s">
        <v>4</v>
      </c>
      <c r="F2402" s="5">
        <f>decoded[[#This Row],[FRT_DEC]]-B2401</f>
        <v>50</v>
      </c>
      <c r="G24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INFO]]))),G2401)</f>
        <v>298</v>
      </c>
    </row>
    <row r="2403" spans="1:7" x14ac:dyDescent="0.25">
      <c r="A2403" s="4" t="s">
        <v>2595</v>
      </c>
      <c r="B2403" s="5">
        <v>2051271119</v>
      </c>
      <c r="C2403" s="4" t="s">
        <v>8583</v>
      </c>
      <c r="D2403" s="4" t="s">
        <v>8</v>
      </c>
      <c r="E2403" s="6" t="s">
        <v>5960</v>
      </c>
      <c r="F2403" s="5">
        <f>decoded[[#This Row],[FRT_DEC]]-B2402</f>
        <v>5</v>
      </c>
      <c r="G24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INFO]]))),G2402)</f>
        <v>298</v>
      </c>
    </row>
    <row r="2404" spans="1:7" x14ac:dyDescent="0.25">
      <c r="A2404" s="4" t="s">
        <v>2596</v>
      </c>
      <c r="B2404" s="5">
        <v>2051271359</v>
      </c>
      <c r="C2404" s="4" t="s">
        <v>8584</v>
      </c>
      <c r="D2404" s="4" t="s">
        <v>12</v>
      </c>
      <c r="E2404" s="6" t="s">
        <v>4</v>
      </c>
      <c r="F2404" s="5">
        <f>decoded[[#This Row],[FRT_DEC]]-B2403</f>
        <v>240</v>
      </c>
      <c r="G24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INFO]]))),G2403)</f>
        <v>298</v>
      </c>
    </row>
    <row r="2405" spans="1:7" x14ac:dyDescent="0.25">
      <c r="A2405" s="4" t="s">
        <v>2597</v>
      </c>
      <c r="B2405" s="5">
        <v>2051271364</v>
      </c>
      <c r="C2405" s="4" t="s">
        <v>8585</v>
      </c>
      <c r="D2405" s="4" t="s">
        <v>8</v>
      </c>
      <c r="E2405" s="6" t="s">
        <v>5963</v>
      </c>
      <c r="F2405" s="5">
        <f>decoded[[#This Row],[FRT_DEC]]-B2404</f>
        <v>5</v>
      </c>
      <c r="G24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INFO]]))),G2404)</f>
        <v>298</v>
      </c>
    </row>
    <row r="2406" spans="1:7" x14ac:dyDescent="0.25">
      <c r="A2406" s="4" t="s">
        <v>2598</v>
      </c>
      <c r="B2406" s="5">
        <v>2051271526</v>
      </c>
      <c r="C2406" s="4" t="s">
        <v>8586</v>
      </c>
      <c r="D2406" s="4" t="s">
        <v>55</v>
      </c>
      <c r="E2406" s="6" t="s">
        <v>56</v>
      </c>
      <c r="F2406" s="5">
        <f>decoded[[#This Row],[FRT_DEC]]-B2405</f>
        <v>162</v>
      </c>
      <c r="G24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INFO]]))),G2405)</f>
        <v>298</v>
      </c>
    </row>
    <row r="2407" spans="1:7" x14ac:dyDescent="0.25">
      <c r="A2407" s="4" t="s">
        <v>2599</v>
      </c>
      <c r="B2407" s="5">
        <v>2051271534</v>
      </c>
      <c r="C2407" s="4" t="s">
        <v>8587</v>
      </c>
      <c r="D2407" s="4" t="s">
        <v>13</v>
      </c>
      <c r="E2407" s="6" t="s">
        <v>5</v>
      </c>
      <c r="F2407" s="5">
        <f>decoded[[#This Row],[FRT_DEC]]-B2406</f>
        <v>8</v>
      </c>
      <c r="G24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INFO]]))),G2406)</f>
        <v>298</v>
      </c>
    </row>
    <row r="2408" spans="1:7" x14ac:dyDescent="0.25">
      <c r="A2408" s="4" t="s">
        <v>2600</v>
      </c>
      <c r="B2408" s="5">
        <v>2051271539</v>
      </c>
      <c r="C2408" s="4" t="s">
        <v>8588</v>
      </c>
      <c r="D2408" s="4" t="s">
        <v>11</v>
      </c>
      <c r="E2408" s="6" t="s">
        <v>4660</v>
      </c>
      <c r="F2408" s="5">
        <f>decoded[[#This Row],[FRT_DEC]]-B2407</f>
        <v>5</v>
      </c>
      <c r="G24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INFO]]))),G2407)</f>
        <v>298</v>
      </c>
    </row>
    <row r="2409" spans="1:7" x14ac:dyDescent="0.25">
      <c r="A2409" s="4" t="s">
        <v>2601</v>
      </c>
      <c r="B2409" s="5">
        <v>2051271572</v>
      </c>
      <c r="C2409" s="4" t="s">
        <v>8589</v>
      </c>
      <c r="D2409" s="4" t="s">
        <v>275</v>
      </c>
      <c r="E2409" s="6" t="s">
        <v>8590</v>
      </c>
      <c r="F2409" s="5">
        <f>decoded[[#This Row],[FRT_DEC]]-B2408</f>
        <v>33</v>
      </c>
      <c r="G24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INFO]]))),G2408)</f>
        <v>298</v>
      </c>
    </row>
    <row r="2410" spans="1:7" x14ac:dyDescent="0.25">
      <c r="A2410" s="4" t="s">
        <v>2602</v>
      </c>
      <c r="B2410" s="5">
        <v>2051271576</v>
      </c>
      <c r="C2410" s="4" t="s">
        <v>8591</v>
      </c>
      <c r="D2410" s="4" t="s">
        <v>277</v>
      </c>
      <c r="E2410" s="6" t="s">
        <v>8592</v>
      </c>
      <c r="F2410" s="5">
        <f>decoded[[#This Row],[FRT_DEC]]-B2409</f>
        <v>4</v>
      </c>
      <c r="G24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INFO]]))),G2409)</f>
        <v>298</v>
      </c>
    </row>
    <row r="2411" spans="1:7" x14ac:dyDescent="0.25">
      <c r="A2411" s="4" t="s">
        <v>2603</v>
      </c>
      <c r="B2411" s="5">
        <v>2051271581</v>
      </c>
      <c r="C2411" s="4" t="s">
        <v>8593</v>
      </c>
      <c r="D2411" s="4" t="s">
        <v>271</v>
      </c>
      <c r="E2411" s="6" t="s">
        <v>1093</v>
      </c>
      <c r="F2411" s="5">
        <f>decoded[[#This Row],[FRT_DEC]]-B2410</f>
        <v>5</v>
      </c>
      <c r="G24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INFO]]))),G2410)</f>
        <v>298</v>
      </c>
    </row>
    <row r="2412" spans="1:7" x14ac:dyDescent="0.25">
      <c r="A2412" s="4" t="s">
        <v>2604</v>
      </c>
      <c r="B2412" s="5">
        <v>2051271585</v>
      </c>
      <c r="C2412" s="4" t="s">
        <v>8594</v>
      </c>
      <c r="D2412" s="4" t="s">
        <v>273</v>
      </c>
      <c r="E2412" s="6" t="s">
        <v>5699</v>
      </c>
      <c r="F2412" s="5">
        <f>decoded[[#This Row],[FRT_DEC]]-B2411</f>
        <v>4</v>
      </c>
      <c r="G24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INFO]]))),G2411)</f>
        <v>298</v>
      </c>
    </row>
    <row r="2413" spans="1:7" x14ac:dyDescent="0.25">
      <c r="A2413" s="4" t="s">
        <v>2605</v>
      </c>
      <c r="B2413" s="5">
        <v>2051271597</v>
      </c>
      <c r="C2413" s="4" t="s">
        <v>8595</v>
      </c>
      <c r="D2413" s="4" t="s">
        <v>11</v>
      </c>
      <c r="E2413" s="6" t="s">
        <v>4667</v>
      </c>
      <c r="F2413" s="5">
        <f>decoded[[#This Row],[FRT_DEC]]-B2412</f>
        <v>12</v>
      </c>
      <c r="G24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INFO]]))),G2412)</f>
        <v>298</v>
      </c>
    </row>
    <row r="2414" spans="1:7" x14ac:dyDescent="0.25">
      <c r="A2414" s="4" t="s">
        <v>2606</v>
      </c>
      <c r="B2414" s="5">
        <v>2051271621</v>
      </c>
      <c r="C2414" s="4" t="s">
        <v>8596</v>
      </c>
      <c r="D2414" s="4" t="s">
        <v>52</v>
      </c>
      <c r="E2414" s="6" t="s">
        <v>57</v>
      </c>
      <c r="F2414" s="5">
        <f>decoded[[#This Row],[FRT_DEC]]-B2413</f>
        <v>24</v>
      </c>
      <c r="G24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INFO]]))),G2413)</f>
        <v>298</v>
      </c>
    </row>
    <row r="2415" spans="1:7" x14ac:dyDescent="0.25">
      <c r="A2415" s="4" t="s">
        <v>2607</v>
      </c>
      <c r="B2415" s="5">
        <v>2051271633</v>
      </c>
      <c r="C2415" s="4" t="s">
        <v>8597</v>
      </c>
      <c r="D2415" s="4" t="s">
        <v>12</v>
      </c>
      <c r="E2415" s="6" t="s">
        <v>4</v>
      </c>
      <c r="F2415" s="5">
        <f>decoded[[#This Row],[FRT_DEC]]-B2414</f>
        <v>12</v>
      </c>
      <c r="G24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INFO]]))),G2414)</f>
        <v>298</v>
      </c>
    </row>
    <row r="2416" spans="1:7" x14ac:dyDescent="0.25">
      <c r="A2416" s="4" t="s">
        <v>2608</v>
      </c>
      <c r="B2416" s="5">
        <v>2051271640</v>
      </c>
      <c r="C2416" s="4" t="s">
        <v>8598</v>
      </c>
      <c r="D2416" s="4" t="s">
        <v>14</v>
      </c>
      <c r="E2416" s="6" t="s">
        <v>6</v>
      </c>
      <c r="F2416" s="5">
        <f>decoded[[#This Row],[FRT_DEC]]-B2415</f>
        <v>7</v>
      </c>
      <c r="G24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INFO]]))),G2415)</f>
        <v>298</v>
      </c>
    </row>
    <row r="2417" spans="1:7" x14ac:dyDescent="0.25">
      <c r="A2417" s="4" t="s">
        <v>2609</v>
      </c>
      <c r="B2417" s="5">
        <v>2051271662</v>
      </c>
      <c r="C2417" s="4" t="s">
        <v>8599</v>
      </c>
      <c r="D2417" s="4" t="s">
        <v>14</v>
      </c>
      <c r="E2417" s="6" t="s">
        <v>72</v>
      </c>
      <c r="F2417" s="5">
        <f>decoded[[#This Row],[FRT_DEC]]-B2416</f>
        <v>22</v>
      </c>
      <c r="G24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INFO]]))),G2416)</f>
        <v>298</v>
      </c>
    </row>
    <row r="2418" spans="1:7" x14ac:dyDescent="0.25">
      <c r="A2418" s="4" t="s">
        <v>2610</v>
      </c>
      <c r="B2418" s="5">
        <v>2051271669</v>
      </c>
      <c r="C2418" s="4" t="s">
        <v>8600</v>
      </c>
      <c r="D2418" s="4" t="s">
        <v>1144</v>
      </c>
      <c r="E2418" s="6" t="s">
        <v>5979</v>
      </c>
      <c r="F2418" s="5">
        <f>decoded[[#This Row],[FRT_DEC]]-B2417</f>
        <v>7</v>
      </c>
      <c r="G24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INFO]]))),G2417)</f>
        <v>298</v>
      </c>
    </row>
    <row r="2419" spans="1:7" x14ac:dyDescent="0.25">
      <c r="A2419" s="4" t="s">
        <v>2611</v>
      </c>
      <c r="B2419" s="5">
        <v>2051271676</v>
      </c>
      <c r="C2419" s="4" t="s">
        <v>8601</v>
      </c>
      <c r="D2419" s="4" t="s">
        <v>98</v>
      </c>
      <c r="E2419" s="6" t="s">
        <v>5981</v>
      </c>
      <c r="F2419" s="5">
        <f>decoded[[#This Row],[FRT_DEC]]-B2418</f>
        <v>7</v>
      </c>
      <c r="G24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INFO]]))),G2418)</f>
        <v>298</v>
      </c>
    </row>
    <row r="2420" spans="1:7" x14ac:dyDescent="0.25">
      <c r="A2420" s="4" t="s">
        <v>2612</v>
      </c>
      <c r="B2420" s="5">
        <v>2051271697</v>
      </c>
      <c r="C2420" s="4" t="s">
        <v>8602</v>
      </c>
      <c r="D2420" s="4" t="s">
        <v>275</v>
      </c>
      <c r="E2420" s="6" t="s">
        <v>8603</v>
      </c>
      <c r="F2420" s="5">
        <f>decoded[[#This Row],[FRT_DEC]]-B2419</f>
        <v>21</v>
      </c>
      <c r="G24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INFO]]))),G2419)</f>
        <v>298</v>
      </c>
    </row>
    <row r="2421" spans="1:7" x14ac:dyDescent="0.25">
      <c r="A2421" s="4" t="s">
        <v>2613</v>
      </c>
      <c r="B2421" s="5">
        <v>2051272480</v>
      </c>
      <c r="C2421" s="4" t="s">
        <v>8604</v>
      </c>
      <c r="D2421" s="4" t="s">
        <v>280</v>
      </c>
      <c r="E2421" s="6" t="s">
        <v>281</v>
      </c>
      <c r="F2421" s="5">
        <f>decoded[[#This Row],[FRT_DEC]]-B2420</f>
        <v>783</v>
      </c>
      <c r="G24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INFO]]))),G2420)</f>
        <v>298</v>
      </c>
    </row>
    <row r="2422" spans="1:7" x14ac:dyDescent="0.25">
      <c r="A2422" s="4" t="s">
        <v>2614</v>
      </c>
      <c r="B2422" s="5">
        <v>2051272486</v>
      </c>
      <c r="C2422" s="4" t="s">
        <v>8605</v>
      </c>
      <c r="D2422" s="4" t="s">
        <v>74</v>
      </c>
      <c r="E2422" s="6" t="s">
        <v>4650</v>
      </c>
      <c r="F2422" s="5">
        <f>decoded[[#This Row],[FRT_DEC]]-B2421</f>
        <v>6</v>
      </c>
      <c r="G24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INFO]]))),G2421)</f>
        <v>298</v>
      </c>
    </row>
    <row r="2423" spans="1:7" x14ac:dyDescent="0.25">
      <c r="A2423" s="4" t="s">
        <v>2615</v>
      </c>
      <c r="B2423" s="5">
        <v>2051272493</v>
      </c>
      <c r="C2423" s="4" t="s">
        <v>8606</v>
      </c>
      <c r="D2423" s="4" t="s">
        <v>4651</v>
      </c>
      <c r="E2423" s="6" t="s">
        <v>4653</v>
      </c>
      <c r="F2423" s="5">
        <f>decoded[[#This Row],[FRT_DEC]]-B2422</f>
        <v>7</v>
      </c>
      <c r="G24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INFO]]))),G2422)</f>
        <v>298</v>
      </c>
    </row>
    <row r="2424" spans="1:7" x14ac:dyDescent="0.25">
      <c r="A2424" s="4" t="s">
        <v>2616</v>
      </c>
      <c r="B2424" s="5">
        <v>2051272498</v>
      </c>
      <c r="C2424" s="4" t="s">
        <v>8607</v>
      </c>
      <c r="D2424" s="4" t="s">
        <v>8</v>
      </c>
      <c r="E2424" s="6" t="s">
        <v>6344</v>
      </c>
      <c r="F2424" s="5">
        <f>decoded[[#This Row],[FRT_DEC]]-B2423</f>
        <v>5</v>
      </c>
      <c r="G24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INFO]]))),G2423)</f>
        <v>298</v>
      </c>
    </row>
    <row r="2425" spans="1:7" x14ac:dyDescent="0.25">
      <c r="A2425" s="4" t="s">
        <v>2617</v>
      </c>
      <c r="B2425" s="5">
        <v>2051272540</v>
      </c>
      <c r="C2425" s="4" t="s">
        <v>8608</v>
      </c>
      <c r="D2425" s="4" t="s">
        <v>12</v>
      </c>
      <c r="E2425" s="6" t="s">
        <v>4</v>
      </c>
      <c r="F2425" s="5">
        <f>decoded[[#This Row],[FRT_DEC]]-B2424</f>
        <v>42</v>
      </c>
      <c r="G24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INFO]]))),G2424)</f>
        <v>298</v>
      </c>
    </row>
    <row r="2426" spans="1:7" x14ac:dyDescent="0.25">
      <c r="A2426" s="4" t="s">
        <v>2618</v>
      </c>
      <c r="B2426" s="5">
        <v>2051272546</v>
      </c>
      <c r="C2426" s="4" t="s">
        <v>8609</v>
      </c>
      <c r="D2426" s="4" t="s">
        <v>8</v>
      </c>
      <c r="E2426" s="6" t="s">
        <v>6165</v>
      </c>
      <c r="F2426" s="5">
        <f>decoded[[#This Row],[FRT_DEC]]-B2425</f>
        <v>6</v>
      </c>
      <c r="G24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INFO]]))),G2425)</f>
        <v>298</v>
      </c>
    </row>
    <row r="2427" spans="1:7" x14ac:dyDescent="0.25">
      <c r="A2427" s="4" t="s">
        <v>2619</v>
      </c>
      <c r="B2427" s="5">
        <v>2051274923</v>
      </c>
      <c r="C2427" s="4" t="s">
        <v>8610</v>
      </c>
      <c r="D2427" s="4" t="s">
        <v>15</v>
      </c>
      <c r="E2427" s="6" t="s">
        <v>8611</v>
      </c>
      <c r="F2427" s="5">
        <f>decoded[[#This Row],[FRT_DEC]]-B2426</f>
        <v>2377</v>
      </c>
      <c r="G24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INFO]]))),G2426)</f>
        <v>298</v>
      </c>
    </row>
    <row r="2428" spans="1:7" x14ac:dyDescent="0.25">
      <c r="A2428" s="4" t="s">
        <v>2620</v>
      </c>
      <c r="B2428" s="5">
        <v>2051274926</v>
      </c>
      <c r="C2428" s="4" t="s">
        <v>8612</v>
      </c>
      <c r="D2428" s="4" t="s">
        <v>15</v>
      </c>
      <c r="E2428" s="6" t="s">
        <v>5995</v>
      </c>
      <c r="F2428" s="5">
        <f>decoded[[#This Row],[FRT_DEC]]-B2427</f>
        <v>3</v>
      </c>
      <c r="G24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INFO]]))),G2427)</f>
        <v>298</v>
      </c>
    </row>
    <row r="2429" spans="1:7" x14ac:dyDescent="0.25">
      <c r="A2429" s="4" t="s">
        <v>2621</v>
      </c>
      <c r="B2429" s="5">
        <v>2051275003</v>
      </c>
      <c r="C2429" s="4" t="s">
        <v>8613</v>
      </c>
      <c r="D2429" s="4" t="s">
        <v>275</v>
      </c>
      <c r="E2429" s="6" t="s">
        <v>8614</v>
      </c>
      <c r="F2429" s="5">
        <f>decoded[[#This Row],[FRT_DEC]]-B2428</f>
        <v>77</v>
      </c>
      <c r="G24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INFO]]))),G2428)</f>
        <v>298</v>
      </c>
    </row>
    <row r="2430" spans="1:7" ht="30" x14ac:dyDescent="0.25">
      <c r="A2430" s="4" t="s">
        <v>2622</v>
      </c>
      <c r="B2430" s="5">
        <v>2051275009</v>
      </c>
      <c r="C2430" s="4" t="s">
        <v>8615</v>
      </c>
      <c r="D2430" s="4" t="s">
        <v>271</v>
      </c>
      <c r="E2430" s="6" t="s">
        <v>287</v>
      </c>
      <c r="F2430" s="5">
        <f>decoded[[#This Row],[FRT_DEC]]-B2429</f>
        <v>6</v>
      </c>
      <c r="G24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INFO]]))),G2429)</f>
        <v>298</v>
      </c>
    </row>
    <row r="2431" spans="1:7" x14ac:dyDescent="0.25">
      <c r="A2431" s="4" t="s">
        <v>2623</v>
      </c>
      <c r="B2431" s="5">
        <v>2051275013</v>
      </c>
      <c r="C2431" s="4" t="s">
        <v>8616</v>
      </c>
      <c r="D2431" s="4" t="s">
        <v>273</v>
      </c>
      <c r="E2431" s="6" t="s">
        <v>289</v>
      </c>
      <c r="F2431" s="5">
        <f>decoded[[#This Row],[FRT_DEC]]-B2430</f>
        <v>4</v>
      </c>
      <c r="G24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INFO]]))),G2430)</f>
        <v>298</v>
      </c>
    </row>
    <row r="2432" spans="1:7" x14ac:dyDescent="0.25">
      <c r="A2432" s="4" t="s">
        <v>2624</v>
      </c>
      <c r="B2432" s="5">
        <v>2051275021</v>
      </c>
      <c r="C2432" s="4" t="s">
        <v>8617</v>
      </c>
      <c r="D2432" s="4" t="s">
        <v>1144</v>
      </c>
      <c r="E2432" s="6" t="s">
        <v>6001</v>
      </c>
      <c r="F2432" s="5">
        <f>decoded[[#This Row],[FRT_DEC]]-B2431</f>
        <v>8</v>
      </c>
      <c r="G24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INFO]]))),G2431)</f>
        <v>298</v>
      </c>
    </row>
    <row r="2433" spans="1:7" x14ac:dyDescent="0.25">
      <c r="A2433" s="4" t="s">
        <v>2625</v>
      </c>
      <c r="B2433" s="5">
        <v>2051275027</v>
      </c>
      <c r="C2433" s="4" t="s">
        <v>8618</v>
      </c>
      <c r="D2433" s="4" t="s">
        <v>98</v>
      </c>
      <c r="E2433" s="6" t="s">
        <v>6003</v>
      </c>
      <c r="F2433" s="5">
        <f>decoded[[#This Row],[FRT_DEC]]-B2432</f>
        <v>6</v>
      </c>
      <c r="G24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INFO]]))),G2432)</f>
        <v>298</v>
      </c>
    </row>
    <row r="2434" spans="1:7" x14ac:dyDescent="0.25">
      <c r="A2434" s="4" t="s">
        <v>2626</v>
      </c>
      <c r="B2434" s="5">
        <v>2051275032</v>
      </c>
      <c r="C2434" s="4" t="s">
        <v>8619</v>
      </c>
      <c r="D2434" s="4" t="s">
        <v>98</v>
      </c>
      <c r="E2434" s="6" t="s">
        <v>6005</v>
      </c>
      <c r="F2434" s="5">
        <f>decoded[[#This Row],[FRT_DEC]]-B2433</f>
        <v>5</v>
      </c>
      <c r="G24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INFO]]))),G2433)</f>
        <v>298</v>
      </c>
    </row>
    <row r="2435" spans="1:7" x14ac:dyDescent="0.25">
      <c r="A2435" s="4" t="s">
        <v>2627</v>
      </c>
      <c r="B2435" s="5">
        <v>2051275045</v>
      </c>
      <c r="C2435" s="4" t="s">
        <v>8620</v>
      </c>
      <c r="D2435" s="4" t="s">
        <v>277</v>
      </c>
      <c r="E2435" s="6" t="s">
        <v>8621</v>
      </c>
      <c r="F2435" s="5">
        <f>decoded[[#This Row],[FRT_DEC]]-B2434</f>
        <v>13</v>
      </c>
      <c r="G24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INFO]]))),G2434)</f>
        <v>298</v>
      </c>
    </row>
    <row r="2436" spans="1:7" x14ac:dyDescent="0.25">
      <c r="A2436" s="4" t="s">
        <v>2628</v>
      </c>
      <c r="B2436" s="5">
        <v>2051275365</v>
      </c>
      <c r="C2436" s="4" t="s">
        <v>8622</v>
      </c>
      <c r="D2436" s="4" t="s">
        <v>1144</v>
      </c>
      <c r="E2436" s="6" t="s">
        <v>6009</v>
      </c>
      <c r="F2436" s="5">
        <f>decoded[[#This Row],[FRT_DEC]]-B2435</f>
        <v>320</v>
      </c>
      <c r="G24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INFO]]))),G2435)</f>
        <v>298</v>
      </c>
    </row>
    <row r="2437" spans="1:7" x14ac:dyDescent="0.25">
      <c r="A2437" s="4" t="s">
        <v>2629</v>
      </c>
      <c r="B2437" s="5">
        <v>2051275373</v>
      </c>
      <c r="C2437" s="4" t="s">
        <v>8623</v>
      </c>
      <c r="D2437" s="4" t="s">
        <v>98</v>
      </c>
      <c r="E2437" s="6" t="s">
        <v>6011</v>
      </c>
      <c r="F2437" s="5">
        <f>decoded[[#This Row],[FRT_DEC]]-B2436</f>
        <v>8</v>
      </c>
      <c r="G24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INFO]]))),G2436)</f>
        <v>298</v>
      </c>
    </row>
    <row r="2438" spans="1:7" x14ac:dyDescent="0.25">
      <c r="A2438" s="4" t="s">
        <v>2630</v>
      </c>
      <c r="B2438" s="5">
        <v>2051275386</v>
      </c>
      <c r="C2438" s="4" t="s">
        <v>8624</v>
      </c>
      <c r="D2438" s="4" t="s">
        <v>275</v>
      </c>
      <c r="E2438" s="6" t="s">
        <v>1102</v>
      </c>
      <c r="F2438" s="5">
        <f>decoded[[#This Row],[FRT_DEC]]-B2437</f>
        <v>13</v>
      </c>
      <c r="G24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INFO]]))),G2437)</f>
        <v>298</v>
      </c>
    </row>
    <row r="2439" spans="1:7" x14ac:dyDescent="0.25">
      <c r="A2439" s="4" t="s">
        <v>2726</v>
      </c>
      <c r="B2439" s="5">
        <v>2051275533</v>
      </c>
      <c r="C2439" s="4" t="s">
        <v>8625</v>
      </c>
      <c r="D2439" s="4" t="s">
        <v>295</v>
      </c>
      <c r="E2439" s="6" t="s">
        <v>296</v>
      </c>
      <c r="F2439" s="5">
        <f>decoded[[#This Row],[FRT_DEC]]-B2438</f>
        <v>147</v>
      </c>
      <c r="G24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INFO]]))),G2438)</f>
        <v>298</v>
      </c>
    </row>
    <row r="2440" spans="1:7" x14ac:dyDescent="0.25">
      <c r="A2440" s="4" t="s">
        <v>2727</v>
      </c>
      <c r="B2440" s="5">
        <v>2051276919</v>
      </c>
      <c r="C2440" s="4" t="s">
        <v>8626</v>
      </c>
      <c r="D2440" s="4" t="s">
        <v>110</v>
      </c>
      <c r="E2440" s="6" t="s">
        <v>6015</v>
      </c>
      <c r="F2440" s="5">
        <f>decoded[[#This Row],[FRT_DEC]]-B2439</f>
        <v>1386</v>
      </c>
      <c r="G24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INFO]]))),G2439)</f>
        <v>298</v>
      </c>
    </row>
    <row r="2441" spans="1:7" x14ac:dyDescent="0.25">
      <c r="A2441" s="4" t="s">
        <v>2728</v>
      </c>
      <c r="B2441" s="5">
        <v>2051276936</v>
      </c>
      <c r="C2441" s="4" t="s">
        <v>8627</v>
      </c>
      <c r="D2441" s="4" t="s">
        <v>1144</v>
      </c>
      <c r="E2441" s="6" t="s">
        <v>6017</v>
      </c>
      <c r="F2441" s="5">
        <f>decoded[[#This Row],[FRT_DEC]]-B2440</f>
        <v>17</v>
      </c>
      <c r="G24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INFO]]))),G2440)</f>
        <v>298</v>
      </c>
    </row>
    <row r="2442" spans="1:7" x14ac:dyDescent="0.25">
      <c r="A2442" s="4" t="s">
        <v>2729</v>
      </c>
      <c r="B2442" s="5">
        <v>2051276941</v>
      </c>
      <c r="C2442" s="4" t="s">
        <v>8628</v>
      </c>
      <c r="D2442" s="4" t="s">
        <v>98</v>
      </c>
      <c r="E2442" s="6" t="s">
        <v>6019</v>
      </c>
      <c r="F2442" s="5">
        <f>decoded[[#This Row],[FRT_DEC]]-B2441</f>
        <v>5</v>
      </c>
      <c r="G24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INFO]]))),G2441)</f>
        <v>298</v>
      </c>
    </row>
    <row r="2443" spans="1:7" x14ac:dyDescent="0.25">
      <c r="A2443" s="4" t="s">
        <v>2730</v>
      </c>
      <c r="B2443" s="5">
        <v>2051277011</v>
      </c>
      <c r="C2443" s="4" t="s">
        <v>8629</v>
      </c>
      <c r="D2443" s="4" t="s">
        <v>111</v>
      </c>
      <c r="E2443" s="6" t="s">
        <v>297</v>
      </c>
      <c r="F2443" s="5">
        <f>decoded[[#This Row],[FRT_DEC]]-B2442</f>
        <v>70</v>
      </c>
      <c r="G24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INFO]]))),G2442)</f>
        <v>298</v>
      </c>
    </row>
    <row r="2444" spans="1:7" x14ac:dyDescent="0.25">
      <c r="A2444" s="4" t="s">
        <v>2731</v>
      </c>
      <c r="B2444" s="5">
        <v>2051277028</v>
      </c>
      <c r="C2444" s="4" t="s">
        <v>8630</v>
      </c>
      <c r="D2444" s="4" t="s">
        <v>1144</v>
      </c>
      <c r="E2444" s="6" t="s">
        <v>6022</v>
      </c>
      <c r="F2444" s="5">
        <f>decoded[[#This Row],[FRT_DEC]]-B2443</f>
        <v>17</v>
      </c>
      <c r="G24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INFO]]))),G2443)</f>
        <v>298</v>
      </c>
    </row>
    <row r="2445" spans="1:7" x14ac:dyDescent="0.25">
      <c r="A2445" s="4" t="s">
        <v>2732</v>
      </c>
      <c r="B2445" s="5">
        <v>2051277034</v>
      </c>
      <c r="C2445" s="4" t="s">
        <v>8631</v>
      </c>
      <c r="D2445" s="4" t="s">
        <v>98</v>
      </c>
      <c r="E2445" s="6" t="s">
        <v>6024</v>
      </c>
      <c r="F2445" s="5">
        <f>decoded[[#This Row],[FRT_DEC]]-B2444</f>
        <v>6</v>
      </c>
      <c r="G24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INFO]]))),G2444)</f>
        <v>298</v>
      </c>
    </row>
    <row r="2446" spans="1:7" x14ac:dyDescent="0.25">
      <c r="A2446" s="4" t="s">
        <v>2733</v>
      </c>
      <c r="B2446" s="5">
        <v>2051277667</v>
      </c>
      <c r="C2446" s="4" t="s">
        <v>8632</v>
      </c>
      <c r="D2446" s="4" t="s">
        <v>113</v>
      </c>
      <c r="E2446" s="6" t="s">
        <v>114</v>
      </c>
      <c r="F2446" s="5">
        <f>decoded[[#This Row],[FRT_DEC]]-B2445</f>
        <v>633</v>
      </c>
      <c r="G24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INFO]]))),G2445)</f>
        <v>298</v>
      </c>
    </row>
    <row r="2447" spans="1:7" x14ac:dyDescent="0.25">
      <c r="A2447" s="4" t="s">
        <v>2734</v>
      </c>
      <c r="B2447" s="5">
        <v>2051277682</v>
      </c>
      <c r="C2447" s="4" t="s">
        <v>8633</v>
      </c>
      <c r="D2447" s="4" t="s">
        <v>1144</v>
      </c>
      <c r="E2447" s="6" t="s">
        <v>6027</v>
      </c>
      <c r="F2447" s="5">
        <f>decoded[[#This Row],[FRT_DEC]]-B2446</f>
        <v>15</v>
      </c>
      <c r="G24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INFO]]))),G2446)</f>
        <v>298</v>
      </c>
    </row>
    <row r="2448" spans="1:7" x14ac:dyDescent="0.25">
      <c r="A2448" s="4" t="s">
        <v>2735</v>
      </c>
      <c r="B2448" s="5">
        <v>2051277688</v>
      </c>
      <c r="C2448" s="4" t="s">
        <v>8634</v>
      </c>
      <c r="D2448" s="4" t="s">
        <v>98</v>
      </c>
      <c r="E2448" s="6" t="s">
        <v>6029</v>
      </c>
      <c r="F2448" s="5">
        <f>decoded[[#This Row],[FRT_DEC]]-B2447</f>
        <v>6</v>
      </c>
      <c r="G24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INFO]]))),G2447)</f>
        <v>298</v>
      </c>
    </row>
    <row r="2449" spans="1:7" x14ac:dyDescent="0.25">
      <c r="A2449" s="4" t="s">
        <v>2736</v>
      </c>
      <c r="B2449" s="5">
        <v>2051277694</v>
      </c>
      <c r="C2449" s="4" t="s">
        <v>8635</v>
      </c>
      <c r="D2449" s="4" t="s">
        <v>11</v>
      </c>
      <c r="E2449" s="6" t="s">
        <v>4678</v>
      </c>
      <c r="F2449" s="5">
        <f>decoded[[#This Row],[FRT_DEC]]-B2448</f>
        <v>6</v>
      </c>
      <c r="G24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INFO]]))),G2448)</f>
        <v>298</v>
      </c>
    </row>
    <row r="2450" spans="1:7" x14ac:dyDescent="0.25">
      <c r="A2450" s="4" t="s">
        <v>2737</v>
      </c>
      <c r="B2450" s="5">
        <v>2051277704</v>
      </c>
      <c r="C2450" s="4" t="s">
        <v>8636</v>
      </c>
      <c r="D2450" s="4" t="s">
        <v>52</v>
      </c>
      <c r="E2450" s="6" t="s">
        <v>4648</v>
      </c>
      <c r="F2450" s="5">
        <f>decoded[[#This Row],[FRT_DEC]]-B2449</f>
        <v>10</v>
      </c>
      <c r="G24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INFO]]))),G2449)</f>
        <v>298</v>
      </c>
    </row>
    <row r="2451" spans="1:7" x14ac:dyDescent="0.25">
      <c r="A2451" s="4" t="s">
        <v>2738</v>
      </c>
      <c r="B2451" s="5">
        <v>2051277709</v>
      </c>
      <c r="C2451" s="4" t="s">
        <v>8637</v>
      </c>
      <c r="D2451" s="4" t="s">
        <v>4649</v>
      </c>
      <c r="E2451" s="6" t="s">
        <v>8581</v>
      </c>
      <c r="F2451" s="5">
        <f>decoded[[#This Row],[FRT_DEC]]-B2450</f>
        <v>5</v>
      </c>
      <c r="G24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INFO]]))),G2450)</f>
        <v>298</v>
      </c>
    </row>
    <row r="2452" spans="1:7" x14ac:dyDescent="0.25">
      <c r="A2452" s="4" t="s">
        <v>2739</v>
      </c>
      <c r="B2452" s="5">
        <v>2051277756</v>
      </c>
      <c r="C2452" s="4" t="s">
        <v>8638</v>
      </c>
      <c r="D2452" s="4" t="s">
        <v>12</v>
      </c>
      <c r="E2452" s="6" t="s">
        <v>4</v>
      </c>
      <c r="F2452" s="5">
        <f>decoded[[#This Row],[FRT_DEC]]-B2451</f>
        <v>47</v>
      </c>
      <c r="G24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INFO]]))),G2451)</f>
        <v>298</v>
      </c>
    </row>
    <row r="2453" spans="1:7" x14ac:dyDescent="0.25">
      <c r="A2453" s="4" t="s">
        <v>2740</v>
      </c>
      <c r="B2453" s="5">
        <v>2051277762</v>
      </c>
      <c r="C2453" s="4" t="s">
        <v>8639</v>
      </c>
      <c r="D2453" s="4" t="s">
        <v>8</v>
      </c>
      <c r="E2453" s="6" t="s">
        <v>5963</v>
      </c>
      <c r="F2453" s="5">
        <f>decoded[[#This Row],[FRT_DEC]]-B2452</f>
        <v>6</v>
      </c>
      <c r="G24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INFO]]))),G2452)</f>
        <v>298</v>
      </c>
    </row>
    <row r="2454" spans="1:7" x14ac:dyDescent="0.25">
      <c r="A2454" s="4" t="s">
        <v>2741</v>
      </c>
      <c r="B2454" s="5">
        <v>2051277922</v>
      </c>
      <c r="C2454" s="4" t="s">
        <v>8640</v>
      </c>
      <c r="D2454" s="4" t="s">
        <v>13</v>
      </c>
      <c r="E2454" s="6" t="s">
        <v>5</v>
      </c>
      <c r="F2454" s="5">
        <f>decoded[[#This Row],[FRT_DEC]]-B2453</f>
        <v>160</v>
      </c>
      <c r="G24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INFO]]))),G2453)</f>
        <v>298</v>
      </c>
    </row>
    <row r="2455" spans="1:7" x14ac:dyDescent="0.25">
      <c r="A2455" s="4" t="s">
        <v>2742</v>
      </c>
      <c r="B2455" s="5">
        <v>2051277926</v>
      </c>
      <c r="C2455" s="4" t="s">
        <v>8641</v>
      </c>
      <c r="D2455" s="4" t="s">
        <v>11</v>
      </c>
      <c r="E2455" s="6" t="s">
        <v>4675</v>
      </c>
      <c r="F2455" s="5">
        <f>decoded[[#This Row],[FRT_DEC]]-B2454</f>
        <v>4</v>
      </c>
      <c r="G24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INFO]]))),G2454)</f>
        <v>298</v>
      </c>
    </row>
    <row r="2456" spans="1:7" x14ac:dyDescent="0.25">
      <c r="A2456" s="4" t="s">
        <v>2743</v>
      </c>
      <c r="B2456" s="5">
        <v>2051278014</v>
      </c>
      <c r="C2456" s="4" t="s">
        <v>8642</v>
      </c>
      <c r="D2456" s="4" t="s">
        <v>12</v>
      </c>
      <c r="E2456" s="6" t="s">
        <v>4</v>
      </c>
      <c r="F2456" s="5">
        <f>decoded[[#This Row],[FRT_DEC]]-B2455</f>
        <v>88</v>
      </c>
      <c r="G24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INFO]]))),G2455)</f>
        <v>298</v>
      </c>
    </row>
    <row r="2457" spans="1:7" x14ac:dyDescent="0.25">
      <c r="A2457" s="4" t="s">
        <v>2744</v>
      </c>
      <c r="B2457" s="5">
        <v>2051278019</v>
      </c>
      <c r="C2457" s="4" t="s">
        <v>8643</v>
      </c>
      <c r="D2457" s="4" t="s">
        <v>14</v>
      </c>
      <c r="E2457" s="6" t="s">
        <v>6</v>
      </c>
      <c r="F2457" s="5">
        <f>decoded[[#This Row],[FRT_DEC]]-B2456</f>
        <v>5</v>
      </c>
      <c r="G24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INFO]]))),G2456)</f>
        <v>298</v>
      </c>
    </row>
    <row r="2458" spans="1:7" x14ac:dyDescent="0.25">
      <c r="A2458" s="4" t="s">
        <v>2745</v>
      </c>
      <c r="B2458" s="5">
        <v>2051278030</v>
      </c>
      <c r="C2458" s="4" t="s">
        <v>8644</v>
      </c>
      <c r="D2458" s="4" t="s">
        <v>14</v>
      </c>
      <c r="E2458" s="6" t="s">
        <v>72</v>
      </c>
      <c r="F2458" s="5">
        <f>decoded[[#This Row],[FRT_DEC]]-B2457</f>
        <v>11</v>
      </c>
      <c r="G24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INFO]]))),G2457)</f>
        <v>298</v>
      </c>
    </row>
    <row r="2459" spans="1:7" x14ac:dyDescent="0.25">
      <c r="A2459" s="4" t="s">
        <v>2746</v>
      </c>
      <c r="B2459" s="5">
        <v>2051278037</v>
      </c>
      <c r="C2459" s="4" t="s">
        <v>8645</v>
      </c>
      <c r="D2459" s="4" t="s">
        <v>74</v>
      </c>
      <c r="E2459" s="6" t="s">
        <v>4650</v>
      </c>
      <c r="F2459" s="5">
        <f>decoded[[#This Row],[FRT_DEC]]-B2458</f>
        <v>7</v>
      </c>
      <c r="G24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INFO]]))),G2458)</f>
        <v>298</v>
      </c>
    </row>
    <row r="2460" spans="1:7" x14ac:dyDescent="0.25">
      <c r="A2460" s="4" t="s">
        <v>2747</v>
      </c>
      <c r="B2460" s="5">
        <v>2051278042</v>
      </c>
      <c r="C2460" s="4" t="s">
        <v>8646</v>
      </c>
      <c r="D2460" s="4" t="s">
        <v>4651</v>
      </c>
      <c r="E2460" s="6" t="s">
        <v>4653</v>
      </c>
      <c r="F2460" s="5">
        <f>decoded[[#This Row],[FRT_DEC]]-B2459</f>
        <v>5</v>
      </c>
      <c r="G24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INFO]]))),G2459)</f>
        <v>298</v>
      </c>
    </row>
    <row r="2461" spans="1:7" x14ac:dyDescent="0.25">
      <c r="A2461" s="4" t="s">
        <v>2748</v>
      </c>
      <c r="B2461" s="5">
        <v>2051278046</v>
      </c>
      <c r="C2461" s="4" t="s">
        <v>8647</v>
      </c>
      <c r="D2461" s="4" t="s">
        <v>8</v>
      </c>
      <c r="E2461" s="6" t="s">
        <v>5988</v>
      </c>
      <c r="F2461" s="5">
        <f>decoded[[#This Row],[FRT_DEC]]-B2460</f>
        <v>4</v>
      </c>
      <c r="G24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INFO]]))),G2460)</f>
        <v>298</v>
      </c>
    </row>
    <row r="2462" spans="1:7" x14ac:dyDescent="0.25">
      <c r="A2462" s="4" t="s">
        <v>2749</v>
      </c>
      <c r="B2462" s="5">
        <v>2051289325</v>
      </c>
      <c r="C2462" s="4" t="s">
        <v>8648</v>
      </c>
      <c r="D2462" s="4" t="s">
        <v>55</v>
      </c>
      <c r="E2462" s="6" t="s">
        <v>56</v>
      </c>
      <c r="F2462" s="5">
        <f>decoded[[#This Row],[FRT_DEC]]-B2461</f>
        <v>11279</v>
      </c>
      <c r="G24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INFO]]))),G2461)</f>
        <v>298</v>
      </c>
    </row>
    <row r="2463" spans="1:7" x14ac:dyDescent="0.25">
      <c r="A2463" s="4" t="s">
        <v>2750</v>
      </c>
      <c r="B2463" s="5">
        <v>2051289352</v>
      </c>
      <c r="C2463" s="4" t="s">
        <v>8649</v>
      </c>
      <c r="D2463" s="4" t="s">
        <v>275</v>
      </c>
      <c r="E2463" s="6" t="s">
        <v>8650</v>
      </c>
      <c r="F2463" s="5">
        <f>decoded[[#This Row],[FRT_DEC]]-B2462</f>
        <v>27</v>
      </c>
      <c r="G24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INFO]]))),G2462)</f>
        <v>298</v>
      </c>
    </row>
    <row r="2464" spans="1:7" x14ac:dyDescent="0.25">
      <c r="A2464" s="4" t="s">
        <v>2751</v>
      </c>
      <c r="B2464" s="5">
        <v>2051289356</v>
      </c>
      <c r="C2464" s="4" t="s">
        <v>8651</v>
      </c>
      <c r="D2464" s="4" t="s">
        <v>277</v>
      </c>
      <c r="E2464" s="6" t="s">
        <v>8652</v>
      </c>
      <c r="F2464" s="5">
        <f>decoded[[#This Row],[FRT_DEC]]-B2463</f>
        <v>4</v>
      </c>
      <c r="G24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INFO]]))),G2463)</f>
        <v>298</v>
      </c>
    </row>
    <row r="2465" spans="1:7" ht="30" x14ac:dyDescent="0.25">
      <c r="A2465" s="4" t="s">
        <v>2752</v>
      </c>
      <c r="B2465" s="5">
        <v>2051289361</v>
      </c>
      <c r="C2465" s="4" t="s">
        <v>8653</v>
      </c>
      <c r="D2465" s="4" t="s">
        <v>271</v>
      </c>
      <c r="E2465" s="6" t="s">
        <v>6050</v>
      </c>
      <c r="F2465" s="5">
        <f>decoded[[#This Row],[FRT_DEC]]-B2464</f>
        <v>5</v>
      </c>
      <c r="G24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INFO]]))),G2464)</f>
        <v>298</v>
      </c>
    </row>
    <row r="2466" spans="1:7" x14ac:dyDescent="0.25">
      <c r="A2466" s="4" t="s">
        <v>2753</v>
      </c>
      <c r="B2466" s="5">
        <v>2051289365</v>
      </c>
      <c r="C2466" s="4" t="s">
        <v>8654</v>
      </c>
      <c r="D2466" s="4" t="s">
        <v>273</v>
      </c>
      <c r="E2466" s="6" t="s">
        <v>5699</v>
      </c>
      <c r="F2466" s="5">
        <f>decoded[[#This Row],[FRT_DEC]]-B2465</f>
        <v>4</v>
      </c>
      <c r="G24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INFO]]))),G2465)</f>
        <v>298</v>
      </c>
    </row>
    <row r="2467" spans="1:7" x14ac:dyDescent="0.25">
      <c r="A2467" s="4" t="s">
        <v>2754</v>
      </c>
      <c r="B2467" s="5">
        <v>2051289386</v>
      </c>
      <c r="C2467" s="4" t="s">
        <v>8655</v>
      </c>
      <c r="D2467" s="4" t="s">
        <v>298</v>
      </c>
      <c r="E2467" s="6" t="s">
        <v>8656</v>
      </c>
      <c r="F2467" s="5">
        <f>decoded[[#This Row],[FRT_DEC]]-B2466</f>
        <v>21</v>
      </c>
      <c r="G24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INFO]]))),G2466)</f>
        <v>298</v>
      </c>
    </row>
    <row r="2468" spans="1:7" x14ac:dyDescent="0.25">
      <c r="A2468" s="4" t="s">
        <v>2755</v>
      </c>
      <c r="B2468" s="5">
        <v>2051289392</v>
      </c>
      <c r="C2468" s="4" t="s">
        <v>8657</v>
      </c>
      <c r="D2468" s="4" t="s">
        <v>11</v>
      </c>
      <c r="E2468" s="6" t="s">
        <v>4667</v>
      </c>
      <c r="F2468" s="5">
        <f>decoded[[#This Row],[FRT_DEC]]-B2467</f>
        <v>6</v>
      </c>
      <c r="G24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INFO]]))),G2467)</f>
        <v>298</v>
      </c>
    </row>
    <row r="2469" spans="1:7" x14ac:dyDescent="0.25">
      <c r="A2469" s="4" t="s">
        <v>2756</v>
      </c>
      <c r="B2469" s="5">
        <v>2051289415</v>
      </c>
      <c r="C2469" s="4" t="s">
        <v>8658</v>
      </c>
      <c r="D2469" s="4" t="s">
        <v>52</v>
      </c>
      <c r="E2469" s="6" t="s">
        <v>57</v>
      </c>
      <c r="F2469" s="5">
        <f>decoded[[#This Row],[FRT_DEC]]-B2468</f>
        <v>23</v>
      </c>
      <c r="G24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INFO]]))),G2468)</f>
        <v>298</v>
      </c>
    </row>
    <row r="2470" spans="1:7" x14ac:dyDescent="0.25">
      <c r="A2470" s="4" t="s">
        <v>2757</v>
      </c>
      <c r="B2470" s="5">
        <v>2051289425</v>
      </c>
      <c r="C2470" s="4" t="s">
        <v>8659</v>
      </c>
      <c r="D2470" s="4" t="s">
        <v>1144</v>
      </c>
      <c r="E2470" s="6" t="s">
        <v>6057</v>
      </c>
      <c r="F2470" s="5">
        <f>decoded[[#This Row],[FRT_DEC]]-B2469</f>
        <v>10</v>
      </c>
      <c r="G24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INFO]]))),G2469)</f>
        <v>298</v>
      </c>
    </row>
    <row r="2471" spans="1:7" x14ac:dyDescent="0.25">
      <c r="A2471" s="4" t="s">
        <v>2758</v>
      </c>
      <c r="B2471" s="5">
        <v>2051289430</v>
      </c>
      <c r="C2471" s="4" t="s">
        <v>8660</v>
      </c>
      <c r="D2471" s="4" t="s">
        <v>1144</v>
      </c>
      <c r="E2471" s="6" t="s">
        <v>6059</v>
      </c>
      <c r="F2471" s="5">
        <f>decoded[[#This Row],[FRT_DEC]]-B2470</f>
        <v>5</v>
      </c>
      <c r="G24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INFO]]))),G2470)</f>
        <v>298</v>
      </c>
    </row>
    <row r="2472" spans="1:7" x14ac:dyDescent="0.25">
      <c r="A2472" s="4" t="s">
        <v>2759</v>
      </c>
      <c r="B2472" s="5">
        <v>2051289449</v>
      </c>
      <c r="C2472" s="4" t="s">
        <v>8661</v>
      </c>
      <c r="D2472" s="4" t="s">
        <v>98</v>
      </c>
      <c r="E2472" s="6" t="s">
        <v>5713</v>
      </c>
      <c r="F2472" s="5">
        <f>decoded[[#This Row],[FRT_DEC]]-B2471</f>
        <v>19</v>
      </c>
      <c r="G24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INFO]]))),G2471)</f>
        <v>298</v>
      </c>
    </row>
    <row r="2473" spans="1:7" x14ac:dyDescent="0.25">
      <c r="A2473" s="4" t="s">
        <v>2760</v>
      </c>
      <c r="B2473" s="5">
        <v>2051289474</v>
      </c>
      <c r="C2473" s="4" t="s">
        <v>8662</v>
      </c>
      <c r="D2473" s="4" t="s">
        <v>275</v>
      </c>
      <c r="E2473" s="6" t="s">
        <v>8663</v>
      </c>
      <c r="F2473" s="5">
        <f>decoded[[#This Row],[FRT_DEC]]-B2472</f>
        <v>25</v>
      </c>
      <c r="G24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INFO]]))),G2472)</f>
        <v>298</v>
      </c>
    </row>
    <row r="2474" spans="1:7" x14ac:dyDescent="0.25">
      <c r="A2474" s="4" t="s">
        <v>2761</v>
      </c>
      <c r="B2474" s="5">
        <v>2051290277</v>
      </c>
      <c r="C2474" s="4" t="s">
        <v>8664</v>
      </c>
      <c r="D2474" s="4" t="s">
        <v>280</v>
      </c>
      <c r="E2474" s="6" t="s">
        <v>281</v>
      </c>
      <c r="F2474" s="5">
        <f>decoded[[#This Row],[FRT_DEC]]-B2473</f>
        <v>803</v>
      </c>
      <c r="G24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INFO]]))),G2473)</f>
        <v>298</v>
      </c>
    </row>
    <row r="2475" spans="1:7" x14ac:dyDescent="0.25">
      <c r="A2475" s="4" t="s">
        <v>2762</v>
      </c>
      <c r="B2475" s="5">
        <v>2051290319</v>
      </c>
      <c r="C2475" s="4" t="s">
        <v>8665</v>
      </c>
      <c r="D2475" s="4" t="s">
        <v>12</v>
      </c>
      <c r="E2475" s="6" t="s">
        <v>4</v>
      </c>
      <c r="F2475" s="5">
        <f>decoded[[#This Row],[FRT_DEC]]-B2474</f>
        <v>42</v>
      </c>
      <c r="G24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INFO]]))),G2474)</f>
        <v>298</v>
      </c>
    </row>
    <row r="2476" spans="1:7" x14ac:dyDescent="0.25">
      <c r="A2476" s="4" t="s">
        <v>2763</v>
      </c>
      <c r="B2476" s="5">
        <v>2051290324</v>
      </c>
      <c r="C2476" s="4" t="s">
        <v>8666</v>
      </c>
      <c r="D2476" s="4" t="s">
        <v>8</v>
      </c>
      <c r="E2476" s="6" t="s">
        <v>6165</v>
      </c>
      <c r="F2476" s="5">
        <f>decoded[[#This Row],[FRT_DEC]]-B2475</f>
        <v>5</v>
      </c>
      <c r="G24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INFO]]))),G2475)</f>
        <v>298</v>
      </c>
    </row>
    <row r="2477" spans="1:7" x14ac:dyDescent="0.25">
      <c r="A2477" s="4" t="s">
        <v>2764</v>
      </c>
      <c r="B2477" s="5">
        <v>2051293281</v>
      </c>
      <c r="C2477" s="4" t="s">
        <v>8667</v>
      </c>
      <c r="D2477" s="4" t="s">
        <v>15</v>
      </c>
      <c r="E2477" s="6" t="s">
        <v>8668</v>
      </c>
      <c r="F2477" s="5">
        <f>decoded[[#This Row],[FRT_DEC]]-B2476</f>
        <v>2957</v>
      </c>
      <c r="G24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INFO]]))),G2476)</f>
        <v>298</v>
      </c>
    </row>
    <row r="2478" spans="1:7" x14ac:dyDescent="0.25">
      <c r="A2478" s="4" t="s">
        <v>2765</v>
      </c>
      <c r="B2478" s="5">
        <v>2051293284</v>
      </c>
      <c r="C2478" s="4" t="s">
        <v>8669</v>
      </c>
      <c r="D2478" s="4" t="s">
        <v>15</v>
      </c>
      <c r="E2478" s="6" t="s">
        <v>5995</v>
      </c>
      <c r="F2478" s="5">
        <f>decoded[[#This Row],[FRT_DEC]]-B2477</f>
        <v>3</v>
      </c>
      <c r="G24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INFO]]))),G2477)</f>
        <v>298</v>
      </c>
    </row>
    <row r="2479" spans="1:7" x14ac:dyDescent="0.25">
      <c r="A2479" s="4" t="s">
        <v>2766</v>
      </c>
      <c r="B2479" s="5">
        <v>2051293363</v>
      </c>
      <c r="C2479" s="4" t="s">
        <v>8670</v>
      </c>
      <c r="D2479" s="4" t="s">
        <v>275</v>
      </c>
      <c r="E2479" s="6" t="s">
        <v>8671</v>
      </c>
      <c r="F2479" s="5">
        <f>decoded[[#This Row],[FRT_DEC]]-B2478</f>
        <v>79</v>
      </c>
      <c r="G24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INFO]]))),G2478)</f>
        <v>298</v>
      </c>
    </row>
    <row r="2480" spans="1:7" ht="30" x14ac:dyDescent="0.25">
      <c r="A2480" s="4" t="s">
        <v>2767</v>
      </c>
      <c r="B2480" s="5">
        <v>2051293366</v>
      </c>
      <c r="C2480" s="4" t="s">
        <v>8672</v>
      </c>
      <c r="D2480" s="4" t="s">
        <v>271</v>
      </c>
      <c r="E2480" s="6" t="s">
        <v>6580</v>
      </c>
      <c r="F2480" s="5">
        <f>decoded[[#This Row],[FRT_DEC]]-B2479</f>
        <v>3</v>
      </c>
      <c r="G24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INFO]]))),G2479)</f>
        <v>298</v>
      </c>
    </row>
    <row r="2481" spans="1:7" x14ac:dyDescent="0.25">
      <c r="A2481" s="4" t="s">
        <v>2768</v>
      </c>
      <c r="B2481" s="5">
        <v>2051293370</v>
      </c>
      <c r="C2481" s="4" t="s">
        <v>8673</v>
      </c>
      <c r="D2481" s="4" t="s">
        <v>273</v>
      </c>
      <c r="E2481" s="6" t="s">
        <v>289</v>
      </c>
      <c r="F2481" s="5">
        <f>decoded[[#This Row],[FRT_DEC]]-B2480</f>
        <v>4</v>
      </c>
      <c r="G24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INFO]]))),G2480)</f>
        <v>298</v>
      </c>
    </row>
    <row r="2482" spans="1:7" x14ac:dyDescent="0.25">
      <c r="A2482" s="4" t="s">
        <v>2769</v>
      </c>
      <c r="B2482" s="5">
        <v>2051293379</v>
      </c>
      <c r="C2482" s="4" t="s">
        <v>8674</v>
      </c>
      <c r="D2482" s="4" t="s">
        <v>1144</v>
      </c>
      <c r="E2482" s="6" t="s">
        <v>6001</v>
      </c>
      <c r="F2482" s="5">
        <f>decoded[[#This Row],[FRT_DEC]]-B2481</f>
        <v>9</v>
      </c>
      <c r="G24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INFO]]))),G2481)</f>
        <v>298</v>
      </c>
    </row>
    <row r="2483" spans="1:7" x14ac:dyDescent="0.25">
      <c r="A2483" s="4" t="s">
        <v>2770</v>
      </c>
      <c r="B2483" s="5">
        <v>2051293385</v>
      </c>
      <c r="C2483" s="4" t="s">
        <v>8675</v>
      </c>
      <c r="D2483" s="4" t="s">
        <v>98</v>
      </c>
      <c r="E2483" s="6" t="s">
        <v>6003</v>
      </c>
      <c r="F2483" s="5">
        <f>decoded[[#This Row],[FRT_DEC]]-B2482</f>
        <v>6</v>
      </c>
      <c r="G24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INFO]]))),G2482)</f>
        <v>298</v>
      </c>
    </row>
    <row r="2484" spans="1:7" x14ac:dyDescent="0.25">
      <c r="A2484" s="4" t="s">
        <v>2771</v>
      </c>
      <c r="B2484" s="5">
        <v>2051293391</v>
      </c>
      <c r="C2484" s="4" t="s">
        <v>8676</v>
      </c>
      <c r="D2484" s="4" t="s">
        <v>98</v>
      </c>
      <c r="E2484" s="6" t="s">
        <v>6005</v>
      </c>
      <c r="F2484" s="5">
        <f>decoded[[#This Row],[FRT_DEC]]-B2483</f>
        <v>6</v>
      </c>
      <c r="G24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INFO]]))),G2483)</f>
        <v>298</v>
      </c>
    </row>
    <row r="2485" spans="1:7" x14ac:dyDescent="0.25">
      <c r="A2485" s="4" t="s">
        <v>2772</v>
      </c>
      <c r="B2485" s="5">
        <v>2051293403</v>
      </c>
      <c r="C2485" s="4" t="s">
        <v>8677</v>
      </c>
      <c r="D2485" s="4" t="s">
        <v>277</v>
      </c>
      <c r="E2485" s="6" t="s">
        <v>8678</v>
      </c>
      <c r="F2485" s="5">
        <f>decoded[[#This Row],[FRT_DEC]]-B2484</f>
        <v>12</v>
      </c>
      <c r="G24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INFO]]))),G2484)</f>
        <v>298</v>
      </c>
    </row>
    <row r="2486" spans="1:7" x14ac:dyDescent="0.25">
      <c r="A2486" s="4" t="s">
        <v>2773</v>
      </c>
      <c r="B2486" s="5">
        <v>2051293721</v>
      </c>
      <c r="C2486" s="4" t="s">
        <v>8679</v>
      </c>
      <c r="D2486" s="4" t="s">
        <v>1144</v>
      </c>
      <c r="E2486" s="6" t="s">
        <v>6009</v>
      </c>
      <c r="F2486" s="5">
        <f>decoded[[#This Row],[FRT_DEC]]-B2485</f>
        <v>318</v>
      </c>
      <c r="G24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INFO]]))),G2485)</f>
        <v>298</v>
      </c>
    </row>
    <row r="2487" spans="1:7" x14ac:dyDescent="0.25">
      <c r="A2487" s="4" t="s">
        <v>2774</v>
      </c>
      <c r="B2487" s="5">
        <v>2051293728</v>
      </c>
      <c r="C2487" s="4" t="s">
        <v>8680</v>
      </c>
      <c r="D2487" s="4" t="s">
        <v>98</v>
      </c>
      <c r="E2487" s="6" t="s">
        <v>6011</v>
      </c>
      <c r="F2487" s="5">
        <f>decoded[[#This Row],[FRT_DEC]]-B2486</f>
        <v>7</v>
      </c>
      <c r="G24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INFO]]))),G2486)</f>
        <v>298</v>
      </c>
    </row>
    <row r="2488" spans="1:7" x14ac:dyDescent="0.25">
      <c r="A2488" s="4" t="s">
        <v>2775</v>
      </c>
      <c r="B2488" s="5">
        <v>2051293753</v>
      </c>
      <c r="C2488" s="4" t="s">
        <v>8681</v>
      </c>
      <c r="D2488" s="4" t="s">
        <v>275</v>
      </c>
      <c r="E2488" s="6" t="s">
        <v>1102</v>
      </c>
      <c r="F2488" s="5">
        <f>decoded[[#This Row],[FRT_DEC]]-B2487</f>
        <v>25</v>
      </c>
      <c r="G24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INFO]]))),G2487)</f>
        <v>298</v>
      </c>
    </row>
    <row r="2489" spans="1:7" x14ac:dyDescent="0.25">
      <c r="A2489" s="4" t="s">
        <v>2776</v>
      </c>
      <c r="B2489" s="5">
        <v>2051293769</v>
      </c>
      <c r="C2489" s="4" t="s">
        <v>8682</v>
      </c>
      <c r="D2489" s="4" t="s">
        <v>295</v>
      </c>
      <c r="E2489" s="6" t="s">
        <v>296</v>
      </c>
      <c r="F2489" s="5">
        <f>decoded[[#This Row],[FRT_DEC]]-B2488</f>
        <v>16</v>
      </c>
      <c r="G24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INFO]]))),G2488)</f>
        <v>298</v>
      </c>
    </row>
    <row r="2490" spans="1:7" x14ac:dyDescent="0.25">
      <c r="A2490" s="4" t="s">
        <v>2777</v>
      </c>
      <c r="B2490" s="5">
        <v>2051295278</v>
      </c>
      <c r="C2490" s="4" t="s">
        <v>8683</v>
      </c>
      <c r="D2490" s="4" t="s">
        <v>110</v>
      </c>
      <c r="E2490" s="6" t="s">
        <v>8684</v>
      </c>
      <c r="F2490" s="5">
        <f>decoded[[#This Row],[FRT_DEC]]-B2489</f>
        <v>1509</v>
      </c>
      <c r="G24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INFO]]))),G2489)</f>
        <v>298</v>
      </c>
    </row>
    <row r="2491" spans="1:7" x14ac:dyDescent="0.25">
      <c r="A2491" s="4" t="s">
        <v>2778</v>
      </c>
      <c r="B2491" s="5">
        <v>2051295295</v>
      </c>
      <c r="C2491" s="4" t="s">
        <v>8685</v>
      </c>
      <c r="D2491" s="4" t="s">
        <v>1144</v>
      </c>
      <c r="E2491" s="6" t="s">
        <v>6017</v>
      </c>
      <c r="F2491" s="5">
        <f>decoded[[#This Row],[FRT_DEC]]-B2490</f>
        <v>17</v>
      </c>
      <c r="G24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INFO]]))),G2490)</f>
        <v>298</v>
      </c>
    </row>
    <row r="2492" spans="1:7" x14ac:dyDescent="0.25">
      <c r="A2492" s="4" t="s">
        <v>2779</v>
      </c>
      <c r="B2492" s="5">
        <v>2051295301</v>
      </c>
      <c r="C2492" s="4" t="s">
        <v>8686</v>
      </c>
      <c r="D2492" s="4" t="s">
        <v>98</v>
      </c>
      <c r="E2492" s="6" t="s">
        <v>6019</v>
      </c>
      <c r="F2492" s="5">
        <f>decoded[[#This Row],[FRT_DEC]]-B2491</f>
        <v>6</v>
      </c>
      <c r="G24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INFO]]))),G2491)</f>
        <v>298</v>
      </c>
    </row>
    <row r="2493" spans="1:7" x14ac:dyDescent="0.25">
      <c r="A2493" s="4" t="s">
        <v>2780</v>
      </c>
      <c r="B2493" s="5">
        <v>2051295370</v>
      </c>
      <c r="C2493" s="4" t="s">
        <v>8687</v>
      </c>
      <c r="D2493" s="4" t="s">
        <v>111</v>
      </c>
      <c r="E2493" s="6" t="s">
        <v>297</v>
      </c>
      <c r="F2493" s="5">
        <f>decoded[[#This Row],[FRT_DEC]]-B2492</f>
        <v>69</v>
      </c>
      <c r="G24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INFO]]))),G2492)</f>
        <v>298</v>
      </c>
    </row>
    <row r="2494" spans="1:7" x14ac:dyDescent="0.25">
      <c r="A2494" s="4" t="s">
        <v>2781</v>
      </c>
      <c r="B2494" s="5">
        <v>2051295385</v>
      </c>
      <c r="C2494" s="4" t="s">
        <v>8688</v>
      </c>
      <c r="D2494" s="4" t="s">
        <v>1144</v>
      </c>
      <c r="E2494" s="6" t="s">
        <v>6022</v>
      </c>
      <c r="F2494" s="5">
        <f>decoded[[#This Row],[FRT_DEC]]-B2493</f>
        <v>15</v>
      </c>
      <c r="G24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INFO]]))),G2493)</f>
        <v>298</v>
      </c>
    </row>
    <row r="2495" spans="1:7" x14ac:dyDescent="0.25">
      <c r="A2495" s="4" t="s">
        <v>2782</v>
      </c>
      <c r="B2495" s="5">
        <v>2051295391</v>
      </c>
      <c r="C2495" s="4" t="s">
        <v>8689</v>
      </c>
      <c r="D2495" s="4" t="s">
        <v>98</v>
      </c>
      <c r="E2495" s="6" t="s">
        <v>6024</v>
      </c>
      <c r="F2495" s="5">
        <f>decoded[[#This Row],[FRT_DEC]]-B2494</f>
        <v>6</v>
      </c>
      <c r="G24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INFO]]))),G2494)</f>
        <v>298</v>
      </c>
    </row>
    <row r="2496" spans="1:7" x14ac:dyDescent="0.25">
      <c r="A2496" s="4" t="s">
        <v>2783</v>
      </c>
      <c r="B2496" s="5">
        <v>2051296026</v>
      </c>
      <c r="C2496" s="4" t="s">
        <v>8690</v>
      </c>
      <c r="D2496" s="4" t="s">
        <v>113</v>
      </c>
      <c r="E2496" s="6" t="s">
        <v>114</v>
      </c>
      <c r="F2496" s="5">
        <f>decoded[[#This Row],[FRT_DEC]]-B2495</f>
        <v>635</v>
      </c>
      <c r="G24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INFO]]))),G2495)</f>
        <v>298</v>
      </c>
    </row>
    <row r="2497" spans="1:7" x14ac:dyDescent="0.25">
      <c r="A2497" s="4" t="s">
        <v>2784</v>
      </c>
      <c r="B2497" s="5">
        <v>2051296042</v>
      </c>
      <c r="C2497" s="4" t="s">
        <v>8691</v>
      </c>
      <c r="D2497" s="4" t="s">
        <v>1144</v>
      </c>
      <c r="E2497" s="6" t="s">
        <v>6027</v>
      </c>
      <c r="F2497" s="5">
        <f>decoded[[#This Row],[FRT_DEC]]-B2496</f>
        <v>16</v>
      </c>
      <c r="G24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INFO]]))),G2496)</f>
        <v>298</v>
      </c>
    </row>
    <row r="2498" spans="1:7" x14ac:dyDescent="0.25">
      <c r="A2498" s="4" t="s">
        <v>2785</v>
      </c>
      <c r="B2498" s="5">
        <v>2051296047</v>
      </c>
      <c r="C2498" s="4" t="s">
        <v>8692</v>
      </c>
      <c r="D2498" s="4" t="s">
        <v>98</v>
      </c>
      <c r="E2498" s="6" t="s">
        <v>6029</v>
      </c>
      <c r="F2498" s="5">
        <f>decoded[[#This Row],[FRT_DEC]]-B2497</f>
        <v>5</v>
      </c>
      <c r="G24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INFO]]))),G2497)</f>
        <v>298</v>
      </c>
    </row>
    <row r="2499" spans="1:7" x14ac:dyDescent="0.25">
      <c r="A2499" s="4" t="s">
        <v>2786</v>
      </c>
      <c r="B2499" s="5">
        <v>2051296053</v>
      </c>
      <c r="C2499" s="4" t="s">
        <v>8693</v>
      </c>
      <c r="D2499" s="4" t="s">
        <v>11</v>
      </c>
      <c r="E2499" s="6" t="s">
        <v>4678</v>
      </c>
      <c r="F2499" s="5">
        <f>decoded[[#This Row],[FRT_DEC]]-B2498</f>
        <v>6</v>
      </c>
      <c r="G24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INFO]]))),G2498)</f>
        <v>298</v>
      </c>
    </row>
    <row r="2500" spans="1:7" x14ac:dyDescent="0.25">
      <c r="A2500" s="4" t="s">
        <v>2787</v>
      </c>
      <c r="B2500" s="5">
        <v>2051296065</v>
      </c>
      <c r="C2500" s="4" t="s">
        <v>8694</v>
      </c>
      <c r="D2500" s="4" t="s">
        <v>52</v>
      </c>
      <c r="E2500" s="6" t="s">
        <v>4648</v>
      </c>
      <c r="F2500" s="5">
        <f>decoded[[#This Row],[FRT_DEC]]-B2499</f>
        <v>12</v>
      </c>
      <c r="G25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INFO]]))),G2499)</f>
        <v>298</v>
      </c>
    </row>
    <row r="2501" spans="1:7" x14ac:dyDescent="0.25">
      <c r="A2501" s="4" t="s">
        <v>2788</v>
      </c>
      <c r="B2501" s="5">
        <v>2051296069</v>
      </c>
      <c r="C2501" s="4" t="s">
        <v>8695</v>
      </c>
      <c r="D2501" s="4" t="s">
        <v>4649</v>
      </c>
      <c r="E2501" s="6" t="s">
        <v>8581</v>
      </c>
      <c r="F2501" s="5">
        <f>decoded[[#This Row],[FRT_DEC]]-B2500</f>
        <v>4</v>
      </c>
      <c r="G25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INFO]]))),G2500)</f>
        <v>298</v>
      </c>
    </row>
    <row r="2502" spans="1:7" x14ac:dyDescent="0.25">
      <c r="A2502" s="4" t="s">
        <v>2789</v>
      </c>
      <c r="B2502" s="5">
        <v>2051296116</v>
      </c>
      <c r="C2502" s="4" t="s">
        <v>8696</v>
      </c>
      <c r="D2502" s="4" t="s">
        <v>12</v>
      </c>
      <c r="E2502" s="6" t="s">
        <v>4</v>
      </c>
      <c r="F2502" s="5">
        <f>decoded[[#This Row],[FRT_DEC]]-B2501</f>
        <v>47</v>
      </c>
      <c r="G25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INFO]]))),G2501)</f>
        <v>298</v>
      </c>
    </row>
    <row r="2503" spans="1:7" x14ac:dyDescent="0.25">
      <c r="A2503" s="4" t="s">
        <v>2790</v>
      </c>
      <c r="B2503" s="5">
        <v>2051296121</v>
      </c>
      <c r="C2503" s="4" t="s">
        <v>8697</v>
      </c>
      <c r="D2503" s="4" t="s">
        <v>8</v>
      </c>
      <c r="E2503" s="6" t="s">
        <v>5963</v>
      </c>
      <c r="F2503" s="5">
        <f>decoded[[#This Row],[FRT_DEC]]-B2502</f>
        <v>5</v>
      </c>
      <c r="G25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INFO]]))),G2502)</f>
        <v>298</v>
      </c>
    </row>
    <row r="2504" spans="1:7" x14ac:dyDescent="0.25">
      <c r="A2504" s="4" t="s">
        <v>2791</v>
      </c>
      <c r="B2504" s="5">
        <v>2051296394</v>
      </c>
      <c r="C2504" s="4" t="s">
        <v>8698</v>
      </c>
      <c r="D2504" s="4" t="s">
        <v>13</v>
      </c>
      <c r="E2504" s="6" t="s">
        <v>5</v>
      </c>
      <c r="F2504" s="5">
        <f>decoded[[#This Row],[FRT_DEC]]-B2503</f>
        <v>273</v>
      </c>
      <c r="G25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INFO]]))),G2503)</f>
        <v>298</v>
      </c>
    </row>
    <row r="2505" spans="1:7" x14ac:dyDescent="0.25">
      <c r="A2505" s="4" t="s">
        <v>2792</v>
      </c>
      <c r="B2505" s="5">
        <v>2051296399</v>
      </c>
      <c r="C2505" s="4" t="s">
        <v>8699</v>
      </c>
      <c r="D2505" s="4" t="s">
        <v>11</v>
      </c>
      <c r="E2505" s="6" t="s">
        <v>4675</v>
      </c>
      <c r="F2505" s="5">
        <f>decoded[[#This Row],[FRT_DEC]]-B2504</f>
        <v>5</v>
      </c>
      <c r="G25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INFO]]))),G2504)</f>
        <v>298</v>
      </c>
    </row>
    <row r="2506" spans="1:7" x14ac:dyDescent="0.25">
      <c r="A2506" s="4" t="s">
        <v>2793</v>
      </c>
      <c r="B2506" s="5">
        <v>2051296487</v>
      </c>
      <c r="C2506" s="4" t="s">
        <v>8700</v>
      </c>
      <c r="D2506" s="4" t="s">
        <v>12</v>
      </c>
      <c r="E2506" s="6" t="s">
        <v>4</v>
      </c>
      <c r="F2506" s="5">
        <f>decoded[[#This Row],[FRT_DEC]]-B2505</f>
        <v>88</v>
      </c>
      <c r="G25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INFO]]))),G2505)</f>
        <v>298</v>
      </c>
    </row>
    <row r="2507" spans="1:7" x14ac:dyDescent="0.25">
      <c r="A2507" s="4" t="s">
        <v>2794</v>
      </c>
      <c r="B2507" s="5">
        <v>2051296493</v>
      </c>
      <c r="C2507" s="4" t="s">
        <v>8701</v>
      </c>
      <c r="D2507" s="4" t="s">
        <v>14</v>
      </c>
      <c r="E2507" s="6" t="s">
        <v>6</v>
      </c>
      <c r="F2507" s="5">
        <f>decoded[[#This Row],[FRT_DEC]]-B2506</f>
        <v>6</v>
      </c>
      <c r="G25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INFO]]))),G2506)</f>
        <v>298</v>
      </c>
    </row>
    <row r="2508" spans="1:7" x14ac:dyDescent="0.25">
      <c r="A2508" s="4" t="s">
        <v>2795</v>
      </c>
      <c r="B2508" s="5">
        <v>2051296507</v>
      </c>
      <c r="C2508" s="4" t="s">
        <v>8702</v>
      </c>
      <c r="D2508" s="4" t="s">
        <v>14</v>
      </c>
      <c r="E2508" s="6" t="s">
        <v>72</v>
      </c>
      <c r="F2508" s="5">
        <f>decoded[[#This Row],[FRT_DEC]]-B2507</f>
        <v>14</v>
      </c>
      <c r="G25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INFO]]))),G2507)</f>
        <v>298</v>
      </c>
    </row>
    <row r="2509" spans="1:7" x14ac:dyDescent="0.25">
      <c r="A2509" s="4" t="s">
        <v>2796</v>
      </c>
      <c r="B2509" s="5">
        <v>2051296530</v>
      </c>
      <c r="C2509" s="4" t="s">
        <v>8703</v>
      </c>
      <c r="D2509" s="4" t="s">
        <v>74</v>
      </c>
      <c r="E2509" s="6" t="s">
        <v>4650</v>
      </c>
      <c r="F2509" s="5">
        <f>decoded[[#This Row],[FRT_DEC]]-B2508</f>
        <v>23</v>
      </c>
      <c r="G25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INFO]]))),G2508)</f>
        <v>298</v>
      </c>
    </row>
    <row r="2510" spans="1:7" x14ac:dyDescent="0.25">
      <c r="A2510" s="4" t="s">
        <v>2797</v>
      </c>
      <c r="B2510" s="5">
        <v>2051296535</v>
      </c>
      <c r="C2510" s="4" t="s">
        <v>8704</v>
      </c>
      <c r="D2510" s="4" t="s">
        <v>4651</v>
      </c>
      <c r="E2510" s="6" t="s">
        <v>4653</v>
      </c>
      <c r="F2510" s="5">
        <f>decoded[[#This Row],[FRT_DEC]]-B2509</f>
        <v>5</v>
      </c>
      <c r="G25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INFO]]))),G2509)</f>
        <v>298</v>
      </c>
    </row>
    <row r="2511" spans="1:7" x14ac:dyDescent="0.25">
      <c r="A2511" s="4" t="s">
        <v>2798</v>
      </c>
      <c r="B2511" s="5">
        <v>2051296539</v>
      </c>
      <c r="C2511" s="4" t="s">
        <v>8705</v>
      </c>
      <c r="D2511" s="4" t="s">
        <v>8</v>
      </c>
      <c r="E2511" s="6" t="s">
        <v>5988</v>
      </c>
      <c r="F2511" s="5">
        <f>decoded[[#This Row],[FRT_DEC]]-B2510</f>
        <v>4</v>
      </c>
      <c r="G25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INFO]]))),G2510)</f>
        <v>298</v>
      </c>
    </row>
    <row r="2512" spans="1:7" x14ac:dyDescent="0.25">
      <c r="A2512" s="4" t="s">
        <v>2799</v>
      </c>
      <c r="B2512" s="5">
        <v>2051307124</v>
      </c>
      <c r="C2512" s="4" t="s">
        <v>8706</v>
      </c>
      <c r="D2512" s="4" t="s">
        <v>55</v>
      </c>
      <c r="E2512" s="6" t="s">
        <v>56</v>
      </c>
      <c r="F2512" s="5">
        <f>decoded[[#This Row],[FRT_DEC]]-B2511</f>
        <v>10585</v>
      </c>
      <c r="G25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INFO]]))),G2511)</f>
        <v>298</v>
      </c>
    </row>
    <row r="2513" spans="1:7" x14ac:dyDescent="0.25">
      <c r="A2513" s="4" t="s">
        <v>2800</v>
      </c>
      <c r="B2513" s="5">
        <v>2051307148</v>
      </c>
      <c r="C2513" s="4" t="s">
        <v>8707</v>
      </c>
      <c r="D2513" s="4" t="s">
        <v>275</v>
      </c>
      <c r="E2513" s="6" t="s">
        <v>8708</v>
      </c>
      <c r="F2513" s="5">
        <f>decoded[[#This Row],[FRT_DEC]]-B2512</f>
        <v>24</v>
      </c>
      <c r="G25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INFO]]))),G2512)</f>
        <v>298</v>
      </c>
    </row>
    <row r="2514" spans="1:7" x14ac:dyDescent="0.25">
      <c r="A2514" s="4" t="s">
        <v>2801</v>
      </c>
      <c r="B2514" s="5">
        <v>2051307154</v>
      </c>
      <c r="C2514" s="4" t="s">
        <v>8709</v>
      </c>
      <c r="D2514" s="4" t="s">
        <v>277</v>
      </c>
      <c r="E2514" s="6" t="s">
        <v>8710</v>
      </c>
      <c r="F2514" s="5">
        <f>decoded[[#This Row],[FRT_DEC]]-B2513</f>
        <v>6</v>
      </c>
      <c r="G25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INFO]]))),G2513)</f>
        <v>298</v>
      </c>
    </row>
    <row r="2515" spans="1:7" ht="30" x14ac:dyDescent="0.25">
      <c r="A2515" s="4" t="s">
        <v>2802</v>
      </c>
      <c r="B2515" s="5">
        <v>2051307157</v>
      </c>
      <c r="C2515" s="4" t="s">
        <v>8711</v>
      </c>
      <c r="D2515" s="4" t="s">
        <v>271</v>
      </c>
      <c r="E2515" s="6" t="s">
        <v>6612</v>
      </c>
      <c r="F2515" s="5">
        <f>decoded[[#This Row],[FRT_DEC]]-B2514</f>
        <v>3</v>
      </c>
      <c r="G25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INFO]]))),G2514)</f>
        <v>298</v>
      </c>
    </row>
    <row r="2516" spans="1:7" x14ac:dyDescent="0.25">
      <c r="A2516" s="4" t="s">
        <v>2803</v>
      </c>
      <c r="B2516" s="5">
        <v>2051307161</v>
      </c>
      <c r="C2516" s="4" t="s">
        <v>8712</v>
      </c>
      <c r="D2516" s="4" t="s">
        <v>273</v>
      </c>
      <c r="E2516" s="6" t="s">
        <v>5699</v>
      </c>
      <c r="F2516" s="5">
        <f>decoded[[#This Row],[FRT_DEC]]-B2515</f>
        <v>4</v>
      </c>
      <c r="G25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INFO]]))),G2515)</f>
        <v>298</v>
      </c>
    </row>
    <row r="2517" spans="1:7" x14ac:dyDescent="0.25">
      <c r="A2517" s="4" t="s">
        <v>2804</v>
      </c>
      <c r="B2517" s="5">
        <v>2051307170</v>
      </c>
      <c r="C2517" s="4" t="s">
        <v>8713</v>
      </c>
      <c r="D2517" s="4" t="s">
        <v>298</v>
      </c>
      <c r="E2517" s="6" t="s">
        <v>8714</v>
      </c>
      <c r="F2517" s="5">
        <f>decoded[[#This Row],[FRT_DEC]]-B2516</f>
        <v>9</v>
      </c>
      <c r="G25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INFO]]))),G2516)</f>
        <v>298</v>
      </c>
    </row>
    <row r="2518" spans="1:7" x14ac:dyDescent="0.25">
      <c r="A2518" s="4" t="s">
        <v>2805</v>
      </c>
      <c r="B2518" s="5">
        <v>2051307176</v>
      </c>
      <c r="C2518" s="4" t="s">
        <v>8715</v>
      </c>
      <c r="D2518" s="4" t="s">
        <v>11</v>
      </c>
      <c r="E2518" s="6" t="s">
        <v>4667</v>
      </c>
      <c r="F2518" s="5">
        <f>decoded[[#This Row],[FRT_DEC]]-B2517</f>
        <v>6</v>
      </c>
      <c r="G25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INFO]]))),G2517)</f>
        <v>298</v>
      </c>
    </row>
    <row r="2519" spans="1:7" x14ac:dyDescent="0.25">
      <c r="A2519" s="4" t="s">
        <v>2806</v>
      </c>
      <c r="B2519" s="5">
        <v>2051307198</v>
      </c>
      <c r="C2519" s="4" t="s">
        <v>8716</v>
      </c>
      <c r="D2519" s="4" t="s">
        <v>52</v>
      </c>
      <c r="E2519" s="6" t="s">
        <v>57</v>
      </c>
      <c r="F2519" s="5">
        <f>decoded[[#This Row],[FRT_DEC]]-B2518</f>
        <v>22</v>
      </c>
      <c r="G25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INFO]]))),G2518)</f>
        <v>298</v>
      </c>
    </row>
    <row r="2520" spans="1:7" x14ac:dyDescent="0.25">
      <c r="A2520" s="4" t="s">
        <v>2807</v>
      </c>
      <c r="B2520" s="5">
        <v>2051307209</v>
      </c>
      <c r="C2520" s="4" t="s">
        <v>8717</v>
      </c>
      <c r="D2520" s="4" t="s">
        <v>1144</v>
      </c>
      <c r="E2520" s="6" t="s">
        <v>6057</v>
      </c>
      <c r="F2520" s="5">
        <f>decoded[[#This Row],[FRT_DEC]]-B2519</f>
        <v>11</v>
      </c>
      <c r="G25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INFO]]))),G2519)</f>
        <v>298</v>
      </c>
    </row>
    <row r="2521" spans="1:7" x14ac:dyDescent="0.25">
      <c r="A2521" s="4" t="s">
        <v>2808</v>
      </c>
      <c r="B2521" s="5">
        <v>2051307216</v>
      </c>
      <c r="C2521" s="4" t="s">
        <v>8718</v>
      </c>
      <c r="D2521" s="4" t="s">
        <v>1144</v>
      </c>
      <c r="E2521" s="6" t="s">
        <v>6059</v>
      </c>
      <c r="F2521" s="5">
        <f>decoded[[#This Row],[FRT_DEC]]-B2520</f>
        <v>7</v>
      </c>
      <c r="G25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INFO]]))),G2520)</f>
        <v>298</v>
      </c>
    </row>
    <row r="2522" spans="1:7" x14ac:dyDescent="0.25">
      <c r="A2522" s="4" t="s">
        <v>2809</v>
      </c>
      <c r="B2522" s="5">
        <v>2051307234</v>
      </c>
      <c r="C2522" s="4" t="s">
        <v>8719</v>
      </c>
      <c r="D2522" s="4" t="s">
        <v>98</v>
      </c>
      <c r="E2522" s="6" t="s">
        <v>5713</v>
      </c>
      <c r="F2522" s="5">
        <f>decoded[[#This Row],[FRT_DEC]]-B2521</f>
        <v>18</v>
      </c>
      <c r="G25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INFO]]))),G2521)</f>
        <v>298</v>
      </c>
    </row>
    <row r="2523" spans="1:7" x14ac:dyDescent="0.25">
      <c r="A2523" s="4" t="s">
        <v>2810</v>
      </c>
      <c r="B2523" s="5">
        <v>2051307255</v>
      </c>
      <c r="C2523" s="4" t="s">
        <v>8720</v>
      </c>
      <c r="D2523" s="4" t="s">
        <v>275</v>
      </c>
      <c r="E2523" s="6" t="s">
        <v>8721</v>
      </c>
      <c r="F2523" s="5">
        <f>decoded[[#This Row],[FRT_DEC]]-B2522</f>
        <v>21</v>
      </c>
      <c r="G25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INFO]]))),G2522)</f>
        <v>298</v>
      </c>
    </row>
    <row r="2524" spans="1:7" x14ac:dyDescent="0.25">
      <c r="A2524" s="4" t="s">
        <v>2811</v>
      </c>
      <c r="B2524" s="5">
        <v>2051308078</v>
      </c>
      <c r="C2524" s="4" t="s">
        <v>8722</v>
      </c>
      <c r="D2524" s="4" t="s">
        <v>280</v>
      </c>
      <c r="E2524" s="6" t="s">
        <v>281</v>
      </c>
      <c r="F2524" s="5">
        <f>decoded[[#This Row],[FRT_DEC]]-B2523</f>
        <v>823</v>
      </c>
      <c r="G25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INFO]]))),G2523)</f>
        <v>298</v>
      </c>
    </row>
    <row r="2525" spans="1:7" x14ac:dyDescent="0.25">
      <c r="A2525" s="4" t="s">
        <v>2812</v>
      </c>
      <c r="B2525" s="5">
        <v>2051308119</v>
      </c>
      <c r="C2525" s="4" t="s">
        <v>8723</v>
      </c>
      <c r="D2525" s="4" t="s">
        <v>12</v>
      </c>
      <c r="E2525" s="6" t="s">
        <v>4</v>
      </c>
      <c r="F2525" s="5">
        <f>decoded[[#This Row],[FRT_DEC]]-B2524</f>
        <v>41</v>
      </c>
      <c r="G25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INFO]]))),G2524)</f>
        <v>298</v>
      </c>
    </row>
    <row r="2526" spans="1:7" x14ac:dyDescent="0.25">
      <c r="A2526" s="4" t="s">
        <v>2813</v>
      </c>
      <c r="B2526" s="5">
        <v>2051308124</v>
      </c>
      <c r="C2526" s="4" t="s">
        <v>8724</v>
      </c>
      <c r="D2526" s="4" t="s">
        <v>8</v>
      </c>
      <c r="E2526" s="6" t="s">
        <v>6165</v>
      </c>
      <c r="F2526" s="5">
        <f>decoded[[#This Row],[FRT_DEC]]-B2525</f>
        <v>5</v>
      </c>
      <c r="G25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INFO]]))),G2525)</f>
        <v>298</v>
      </c>
    </row>
    <row r="2527" spans="1:7" x14ac:dyDescent="0.25">
      <c r="A2527" s="4" t="s">
        <v>2814</v>
      </c>
      <c r="B2527" s="5">
        <v>2051310521</v>
      </c>
      <c r="C2527" s="4" t="s">
        <v>8725</v>
      </c>
      <c r="D2527" s="4" t="s">
        <v>15</v>
      </c>
      <c r="E2527" s="6" t="s">
        <v>8726</v>
      </c>
      <c r="F2527" s="5">
        <f>decoded[[#This Row],[FRT_DEC]]-B2526</f>
        <v>2397</v>
      </c>
      <c r="G25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INFO]]))),G2526)</f>
        <v>298</v>
      </c>
    </row>
    <row r="2528" spans="1:7" x14ac:dyDescent="0.25">
      <c r="A2528" s="4" t="s">
        <v>2815</v>
      </c>
      <c r="B2528" s="5">
        <v>2051310526</v>
      </c>
      <c r="C2528" s="4" t="s">
        <v>8727</v>
      </c>
      <c r="D2528" s="4" t="s">
        <v>15</v>
      </c>
      <c r="E2528" s="6" t="s">
        <v>5995</v>
      </c>
      <c r="F2528" s="5">
        <f>decoded[[#This Row],[FRT_DEC]]-B2527</f>
        <v>5</v>
      </c>
      <c r="G25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INFO]]))),G2527)</f>
        <v>298</v>
      </c>
    </row>
    <row r="2529" spans="1:7" x14ac:dyDescent="0.25">
      <c r="A2529" s="4" t="s">
        <v>2816</v>
      </c>
      <c r="B2529" s="5">
        <v>2051310603</v>
      </c>
      <c r="C2529" s="4" t="s">
        <v>8728</v>
      </c>
      <c r="D2529" s="4" t="s">
        <v>275</v>
      </c>
      <c r="E2529" s="6" t="s">
        <v>8729</v>
      </c>
      <c r="F2529" s="5">
        <f>decoded[[#This Row],[FRT_DEC]]-B2528</f>
        <v>77</v>
      </c>
      <c r="G25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INFO]]))),G2528)</f>
        <v>298</v>
      </c>
    </row>
    <row r="2530" spans="1:7" ht="30" x14ac:dyDescent="0.25">
      <c r="A2530" s="4" t="s">
        <v>2817</v>
      </c>
      <c r="B2530" s="5">
        <v>2051310606</v>
      </c>
      <c r="C2530" s="4" t="s">
        <v>8730</v>
      </c>
      <c r="D2530" s="4" t="s">
        <v>271</v>
      </c>
      <c r="E2530" s="6" t="s">
        <v>6612</v>
      </c>
      <c r="F2530" s="5">
        <f>decoded[[#This Row],[FRT_DEC]]-B2529</f>
        <v>3</v>
      </c>
      <c r="G25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INFO]]))),G2529)</f>
        <v>298</v>
      </c>
    </row>
    <row r="2531" spans="1:7" x14ac:dyDescent="0.25">
      <c r="A2531" s="4" t="s">
        <v>2818</v>
      </c>
      <c r="B2531" s="5">
        <v>2051310610</v>
      </c>
      <c r="C2531" s="4" t="s">
        <v>8731</v>
      </c>
      <c r="D2531" s="4" t="s">
        <v>273</v>
      </c>
      <c r="E2531" s="6" t="s">
        <v>289</v>
      </c>
      <c r="F2531" s="5">
        <f>decoded[[#This Row],[FRT_DEC]]-B2530</f>
        <v>4</v>
      </c>
      <c r="G25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INFO]]))),G2530)</f>
        <v>298</v>
      </c>
    </row>
    <row r="2532" spans="1:7" x14ac:dyDescent="0.25">
      <c r="A2532" s="4" t="s">
        <v>2819</v>
      </c>
      <c r="B2532" s="5">
        <v>2051310619</v>
      </c>
      <c r="C2532" s="4" t="s">
        <v>8732</v>
      </c>
      <c r="D2532" s="4" t="s">
        <v>1144</v>
      </c>
      <c r="E2532" s="6" t="s">
        <v>6001</v>
      </c>
      <c r="F2532" s="5">
        <f>decoded[[#This Row],[FRT_DEC]]-B2531</f>
        <v>9</v>
      </c>
      <c r="G25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INFO]]))),G2531)</f>
        <v>298</v>
      </c>
    </row>
    <row r="2533" spans="1:7" x14ac:dyDescent="0.25">
      <c r="A2533" s="4" t="s">
        <v>2820</v>
      </c>
      <c r="B2533" s="5">
        <v>2051310625</v>
      </c>
      <c r="C2533" s="4" t="s">
        <v>8733</v>
      </c>
      <c r="D2533" s="4" t="s">
        <v>98</v>
      </c>
      <c r="E2533" s="6" t="s">
        <v>6003</v>
      </c>
      <c r="F2533" s="5">
        <f>decoded[[#This Row],[FRT_DEC]]-B2532</f>
        <v>6</v>
      </c>
      <c r="G25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INFO]]))),G2532)</f>
        <v>298</v>
      </c>
    </row>
    <row r="2534" spans="1:7" x14ac:dyDescent="0.25">
      <c r="A2534" s="4" t="s">
        <v>2821</v>
      </c>
      <c r="B2534" s="5">
        <v>2051310630</v>
      </c>
      <c r="C2534" s="4" t="s">
        <v>8734</v>
      </c>
      <c r="D2534" s="4" t="s">
        <v>98</v>
      </c>
      <c r="E2534" s="6" t="s">
        <v>6005</v>
      </c>
      <c r="F2534" s="5">
        <f>decoded[[#This Row],[FRT_DEC]]-B2533</f>
        <v>5</v>
      </c>
      <c r="G25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INFO]]))),G2533)</f>
        <v>298</v>
      </c>
    </row>
    <row r="2535" spans="1:7" x14ac:dyDescent="0.25">
      <c r="A2535" s="4" t="s">
        <v>2822</v>
      </c>
      <c r="B2535" s="5">
        <v>2051310645</v>
      </c>
      <c r="C2535" s="4" t="s">
        <v>8735</v>
      </c>
      <c r="D2535" s="4" t="s">
        <v>277</v>
      </c>
      <c r="E2535" s="6" t="s">
        <v>8736</v>
      </c>
      <c r="F2535" s="5">
        <f>decoded[[#This Row],[FRT_DEC]]-B2534</f>
        <v>15</v>
      </c>
      <c r="G25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INFO]]))),G2534)</f>
        <v>298</v>
      </c>
    </row>
    <row r="2536" spans="1:7" x14ac:dyDescent="0.25">
      <c r="A2536" s="4" t="s">
        <v>2823</v>
      </c>
      <c r="B2536" s="5">
        <v>2051310963</v>
      </c>
      <c r="C2536" s="4" t="s">
        <v>8737</v>
      </c>
      <c r="D2536" s="4" t="s">
        <v>1144</v>
      </c>
      <c r="E2536" s="6" t="s">
        <v>6009</v>
      </c>
      <c r="F2536" s="5">
        <f>decoded[[#This Row],[FRT_DEC]]-B2535</f>
        <v>318</v>
      </c>
      <c r="G25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INFO]]))),G2535)</f>
        <v>298</v>
      </c>
    </row>
    <row r="2537" spans="1:7" x14ac:dyDescent="0.25">
      <c r="A2537" s="4" t="s">
        <v>2824</v>
      </c>
      <c r="B2537" s="5">
        <v>2051310970</v>
      </c>
      <c r="C2537" s="4" t="s">
        <v>8738</v>
      </c>
      <c r="D2537" s="4" t="s">
        <v>98</v>
      </c>
      <c r="E2537" s="6" t="s">
        <v>6011</v>
      </c>
      <c r="F2537" s="5">
        <f>decoded[[#This Row],[FRT_DEC]]-B2536</f>
        <v>7</v>
      </c>
      <c r="G25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INFO]]))),G2536)</f>
        <v>298</v>
      </c>
    </row>
    <row r="2538" spans="1:7" x14ac:dyDescent="0.25">
      <c r="A2538" s="4" t="s">
        <v>2825</v>
      </c>
      <c r="B2538" s="5">
        <v>2051310982</v>
      </c>
      <c r="C2538" s="4" t="s">
        <v>8739</v>
      </c>
      <c r="D2538" s="4" t="s">
        <v>275</v>
      </c>
      <c r="E2538" s="6" t="s">
        <v>1102</v>
      </c>
      <c r="F2538" s="5">
        <f>decoded[[#This Row],[FRT_DEC]]-B2537</f>
        <v>12</v>
      </c>
      <c r="G25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INFO]]))),G2537)</f>
        <v>298</v>
      </c>
    </row>
    <row r="2539" spans="1:7" x14ac:dyDescent="0.25">
      <c r="A2539" s="4" t="s">
        <v>2826</v>
      </c>
      <c r="B2539" s="5">
        <v>2051310999</v>
      </c>
      <c r="C2539" s="4" t="s">
        <v>8740</v>
      </c>
      <c r="D2539" s="4" t="s">
        <v>295</v>
      </c>
      <c r="E2539" s="6" t="s">
        <v>296</v>
      </c>
      <c r="F2539" s="5">
        <f>decoded[[#This Row],[FRT_DEC]]-B2538</f>
        <v>17</v>
      </c>
      <c r="G25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INFO]]))),G2538)</f>
        <v>298</v>
      </c>
    </row>
    <row r="2540" spans="1:7" x14ac:dyDescent="0.25">
      <c r="A2540" s="4" t="s">
        <v>2827</v>
      </c>
      <c r="B2540" s="5">
        <v>2051312518</v>
      </c>
      <c r="C2540" s="4" t="s">
        <v>8741</v>
      </c>
      <c r="D2540" s="4" t="s">
        <v>110</v>
      </c>
      <c r="E2540" s="6" t="s">
        <v>8684</v>
      </c>
      <c r="F2540" s="5">
        <f>decoded[[#This Row],[FRT_DEC]]-B2539</f>
        <v>1519</v>
      </c>
      <c r="G25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INFO]]))),G2539)</f>
        <v>298</v>
      </c>
    </row>
    <row r="2541" spans="1:7" x14ac:dyDescent="0.25">
      <c r="A2541" s="4" t="s">
        <v>2828</v>
      </c>
      <c r="B2541" s="5">
        <v>2051312535</v>
      </c>
      <c r="C2541" s="4" t="s">
        <v>8742</v>
      </c>
      <c r="D2541" s="4" t="s">
        <v>1144</v>
      </c>
      <c r="E2541" s="6" t="s">
        <v>6017</v>
      </c>
      <c r="F2541" s="5">
        <f>decoded[[#This Row],[FRT_DEC]]-B2540</f>
        <v>17</v>
      </c>
      <c r="G25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INFO]]))),G2540)</f>
        <v>298</v>
      </c>
    </row>
    <row r="2542" spans="1:7" x14ac:dyDescent="0.25">
      <c r="A2542" s="4" t="s">
        <v>2829</v>
      </c>
      <c r="B2542" s="5">
        <v>2051312543</v>
      </c>
      <c r="C2542" s="4" t="s">
        <v>8743</v>
      </c>
      <c r="D2542" s="4" t="s">
        <v>98</v>
      </c>
      <c r="E2542" s="6" t="s">
        <v>6019</v>
      </c>
      <c r="F2542" s="5">
        <f>decoded[[#This Row],[FRT_DEC]]-B2541</f>
        <v>8</v>
      </c>
      <c r="G25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INFO]]))),G2541)</f>
        <v>298</v>
      </c>
    </row>
    <row r="2543" spans="1:7" x14ac:dyDescent="0.25">
      <c r="A2543" s="4" t="s">
        <v>2830</v>
      </c>
      <c r="B2543" s="5">
        <v>2051312610</v>
      </c>
      <c r="C2543" s="4" t="s">
        <v>8744</v>
      </c>
      <c r="D2543" s="4" t="s">
        <v>111</v>
      </c>
      <c r="E2543" s="6" t="s">
        <v>297</v>
      </c>
      <c r="F2543" s="5">
        <f>decoded[[#This Row],[FRT_DEC]]-B2542</f>
        <v>67</v>
      </c>
      <c r="G25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INFO]]))),G2542)</f>
        <v>298</v>
      </c>
    </row>
    <row r="2544" spans="1:7" x14ac:dyDescent="0.25">
      <c r="A2544" s="4" t="s">
        <v>2831</v>
      </c>
      <c r="B2544" s="5">
        <v>2051312626</v>
      </c>
      <c r="C2544" s="4" t="s">
        <v>8745</v>
      </c>
      <c r="D2544" s="4" t="s">
        <v>1144</v>
      </c>
      <c r="E2544" s="6" t="s">
        <v>6022</v>
      </c>
      <c r="F2544" s="5">
        <f>decoded[[#This Row],[FRT_DEC]]-B2543</f>
        <v>16</v>
      </c>
      <c r="G25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INFO]]))),G2543)</f>
        <v>298</v>
      </c>
    </row>
    <row r="2545" spans="1:7" x14ac:dyDescent="0.25">
      <c r="A2545" s="4" t="s">
        <v>2832</v>
      </c>
      <c r="B2545" s="5">
        <v>2051312631</v>
      </c>
      <c r="C2545" s="4" t="s">
        <v>8746</v>
      </c>
      <c r="D2545" s="4" t="s">
        <v>98</v>
      </c>
      <c r="E2545" s="6" t="s">
        <v>6024</v>
      </c>
      <c r="F2545" s="5">
        <f>decoded[[#This Row],[FRT_DEC]]-B2544</f>
        <v>5</v>
      </c>
      <c r="G25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INFO]]))),G2544)</f>
        <v>298</v>
      </c>
    </row>
    <row r="2546" spans="1:7" x14ac:dyDescent="0.25">
      <c r="A2546" s="4" t="s">
        <v>2833</v>
      </c>
      <c r="B2546" s="5">
        <v>2051313266</v>
      </c>
      <c r="C2546" s="4" t="s">
        <v>8747</v>
      </c>
      <c r="D2546" s="4" t="s">
        <v>113</v>
      </c>
      <c r="E2546" s="6" t="s">
        <v>114</v>
      </c>
      <c r="F2546" s="5">
        <f>decoded[[#This Row],[FRT_DEC]]-B2545</f>
        <v>635</v>
      </c>
      <c r="G25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INFO]]))),G2545)</f>
        <v>298</v>
      </c>
    </row>
    <row r="2547" spans="1:7" x14ac:dyDescent="0.25">
      <c r="A2547" s="4" t="s">
        <v>2834</v>
      </c>
      <c r="B2547" s="5">
        <v>2051313282</v>
      </c>
      <c r="C2547" s="4" t="s">
        <v>8748</v>
      </c>
      <c r="D2547" s="4" t="s">
        <v>1144</v>
      </c>
      <c r="E2547" s="6" t="s">
        <v>6027</v>
      </c>
      <c r="F2547" s="5">
        <f>decoded[[#This Row],[FRT_DEC]]-B2546</f>
        <v>16</v>
      </c>
      <c r="G25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INFO]]))),G2546)</f>
        <v>298</v>
      </c>
    </row>
    <row r="2548" spans="1:7" x14ac:dyDescent="0.25">
      <c r="A2548" s="4" t="s">
        <v>2835</v>
      </c>
      <c r="B2548" s="5">
        <v>2051313288</v>
      </c>
      <c r="C2548" s="4" t="s">
        <v>8749</v>
      </c>
      <c r="D2548" s="4" t="s">
        <v>98</v>
      </c>
      <c r="E2548" s="6" t="s">
        <v>6029</v>
      </c>
      <c r="F2548" s="5">
        <f>decoded[[#This Row],[FRT_DEC]]-B2547</f>
        <v>6</v>
      </c>
      <c r="G25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INFO]]))),G2547)</f>
        <v>298</v>
      </c>
    </row>
    <row r="2549" spans="1:7" x14ac:dyDescent="0.25">
      <c r="A2549" s="4" t="s">
        <v>2836</v>
      </c>
      <c r="B2549" s="5">
        <v>2051313295</v>
      </c>
      <c r="C2549" s="4" t="s">
        <v>8750</v>
      </c>
      <c r="D2549" s="4" t="s">
        <v>11</v>
      </c>
      <c r="E2549" s="6" t="s">
        <v>4678</v>
      </c>
      <c r="F2549" s="5">
        <f>decoded[[#This Row],[FRT_DEC]]-B2548</f>
        <v>7</v>
      </c>
      <c r="G25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INFO]]))),G2548)</f>
        <v>298</v>
      </c>
    </row>
    <row r="2550" spans="1:7" x14ac:dyDescent="0.25">
      <c r="A2550" s="4" t="s">
        <v>2837</v>
      </c>
      <c r="B2550" s="5">
        <v>2051313306</v>
      </c>
      <c r="C2550" s="4" t="s">
        <v>8751</v>
      </c>
      <c r="D2550" s="4" t="s">
        <v>52</v>
      </c>
      <c r="E2550" s="6" t="s">
        <v>4648</v>
      </c>
      <c r="F2550" s="5">
        <f>decoded[[#This Row],[FRT_DEC]]-B2549</f>
        <v>11</v>
      </c>
      <c r="G25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INFO]]))),G2549)</f>
        <v>298</v>
      </c>
    </row>
    <row r="2551" spans="1:7" x14ac:dyDescent="0.25">
      <c r="A2551" s="4" t="s">
        <v>2838</v>
      </c>
      <c r="B2551" s="5">
        <v>2051313309</v>
      </c>
      <c r="C2551" s="4" t="s">
        <v>8752</v>
      </c>
      <c r="D2551" s="4" t="s">
        <v>4649</v>
      </c>
      <c r="E2551" s="6" t="s">
        <v>8581</v>
      </c>
      <c r="F2551" s="5">
        <f>decoded[[#This Row],[FRT_DEC]]-B2550</f>
        <v>3</v>
      </c>
      <c r="G25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INFO]]))),G2550)</f>
        <v>298</v>
      </c>
    </row>
    <row r="2552" spans="1:7" x14ac:dyDescent="0.25">
      <c r="A2552" s="4" t="s">
        <v>2839</v>
      </c>
      <c r="B2552" s="5">
        <v>2051313356</v>
      </c>
      <c r="C2552" s="4" t="s">
        <v>8753</v>
      </c>
      <c r="D2552" s="4" t="s">
        <v>12</v>
      </c>
      <c r="E2552" s="6" t="s">
        <v>4</v>
      </c>
      <c r="F2552" s="5">
        <f>decoded[[#This Row],[FRT_DEC]]-B2551</f>
        <v>47</v>
      </c>
      <c r="G25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INFO]]))),G2551)</f>
        <v>298</v>
      </c>
    </row>
    <row r="2553" spans="1:7" x14ac:dyDescent="0.25">
      <c r="A2553" s="4" t="s">
        <v>2840</v>
      </c>
      <c r="B2553" s="5">
        <v>2051313361</v>
      </c>
      <c r="C2553" s="4" t="s">
        <v>8754</v>
      </c>
      <c r="D2553" s="4" t="s">
        <v>8</v>
      </c>
      <c r="E2553" s="6" t="s">
        <v>5963</v>
      </c>
      <c r="F2553" s="5">
        <f>decoded[[#This Row],[FRT_DEC]]-B2552</f>
        <v>5</v>
      </c>
      <c r="G25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INFO]]))),G2552)</f>
        <v>298</v>
      </c>
    </row>
    <row r="2554" spans="1:7" x14ac:dyDescent="0.25">
      <c r="A2554" s="4" t="s">
        <v>2841</v>
      </c>
      <c r="B2554" s="5">
        <v>2051313583</v>
      </c>
      <c r="C2554" s="4" t="s">
        <v>8755</v>
      </c>
      <c r="D2554" s="4" t="s">
        <v>13</v>
      </c>
      <c r="E2554" s="6" t="s">
        <v>5</v>
      </c>
      <c r="F2554" s="5">
        <f>decoded[[#This Row],[FRT_DEC]]-B2553</f>
        <v>222</v>
      </c>
      <c r="G25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INFO]]))),G2553)</f>
        <v>298</v>
      </c>
    </row>
    <row r="2555" spans="1:7" x14ac:dyDescent="0.25">
      <c r="A2555" s="4" t="s">
        <v>2842</v>
      </c>
      <c r="B2555" s="5">
        <v>2051313587</v>
      </c>
      <c r="C2555" s="4" t="s">
        <v>8756</v>
      </c>
      <c r="D2555" s="4" t="s">
        <v>11</v>
      </c>
      <c r="E2555" s="6" t="s">
        <v>4675</v>
      </c>
      <c r="F2555" s="5">
        <f>decoded[[#This Row],[FRT_DEC]]-B2554</f>
        <v>4</v>
      </c>
      <c r="G25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INFO]]))),G2554)</f>
        <v>298</v>
      </c>
    </row>
    <row r="2556" spans="1:7" x14ac:dyDescent="0.25">
      <c r="A2556" s="4" t="s">
        <v>2843</v>
      </c>
      <c r="B2556" s="5">
        <v>2051313678</v>
      </c>
      <c r="C2556" s="4" t="s">
        <v>8757</v>
      </c>
      <c r="D2556" s="4" t="s">
        <v>12</v>
      </c>
      <c r="E2556" s="6" t="s">
        <v>4</v>
      </c>
      <c r="F2556" s="5">
        <f>decoded[[#This Row],[FRT_DEC]]-B2555</f>
        <v>91</v>
      </c>
      <c r="G25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INFO]]))),G2555)</f>
        <v>298</v>
      </c>
    </row>
    <row r="2557" spans="1:7" x14ac:dyDescent="0.25">
      <c r="A2557" s="4" t="s">
        <v>2844</v>
      </c>
      <c r="B2557" s="5">
        <v>2051313682</v>
      </c>
      <c r="C2557" s="4" t="s">
        <v>8758</v>
      </c>
      <c r="D2557" s="4" t="s">
        <v>14</v>
      </c>
      <c r="E2557" s="6" t="s">
        <v>6</v>
      </c>
      <c r="F2557" s="5">
        <f>decoded[[#This Row],[FRT_DEC]]-B2556</f>
        <v>4</v>
      </c>
      <c r="G25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INFO]]))),G2556)</f>
        <v>298</v>
      </c>
    </row>
    <row r="2558" spans="1:7" x14ac:dyDescent="0.25">
      <c r="A2558" s="4" t="s">
        <v>2845</v>
      </c>
      <c r="B2558" s="5">
        <v>2051313692</v>
      </c>
      <c r="C2558" s="4" t="s">
        <v>8759</v>
      </c>
      <c r="D2558" s="4" t="s">
        <v>14</v>
      </c>
      <c r="E2558" s="6" t="s">
        <v>72</v>
      </c>
      <c r="F2558" s="5">
        <f>decoded[[#This Row],[FRT_DEC]]-B2557</f>
        <v>10</v>
      </c>
      <c r="G25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INFO]]))),G2557)</f>
        <v>298</v>
      </c>
    </row>
    <row r="2559" spans="1:7" x14ac:dyDescent="0.25">
      <c r="A2559" s="4" t="s">
        <v>2846</v>
      </c>
      <c r="B2559" s="5">
        <v>2051313703</v>
      </c>
      <c r="C2559" s="4" t="s">
        <v>8760</v>
      </c>
      <c r="D2559" s="4" t="s">
        <v>74</v>
      </c>
      <c r="E2559" s="6" t="s">
        <v>4650</v>
      </c>
      <c r="F2559" s="5">
        <f>decoded[[#This Row],[FRT_DEC]]-B2558</f>
        <v>11</v>
      </c>
      <c r="G25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INFO]]))),G2558)</f>
        <v>298</v>
      </c>
    </row>
    <row r="2560" spans="1:7" x14ac:dyDescent="0.25">
      <c r="A2560" s="4" t="s">
        <v>2847</v>
      </c>
      <c r="B2560" s="5">
        <v>2051313709</v>
      </c>
      <c r="C2560" s="4" t="s">
        <v>8761</v>
      </c>
      <c r="D2560" s="4" t="s">
        <v>4651</v>
      </c>
      <c r="E2560" s="6" t="s">
        <v>4653</v>
      </c>
      <c r="F2560" s="5">
        <f>decoded[[#This Row],[FRT_DEC]]-B2559</f>
        <v>6</v>
      </c>
      <c r="G25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INFO]]))),G2559)</f>
        <v>298</v>
      </c>
    </row>
    <row r="2561" spans="1:7" x14ac:dyDescent="0.25">
      <c r="A2561" s="4" t="s">
        <v>2848</v>
      </c>
      <c r="B2561" s="5">
        <v>2051313713</v>
      </c>
      <c r="C2561" s="4" t="s">
        <v>8762</v>
      </c>
      <c r="D2561" s="4" t="s">
        <v>8</v>
      </c>
      <c r="E2561" s="6" t="s">
        <v>5988</v>
      </c>
      <c r="F2561" s="5">
        <f>decoded[[#This Row],[FRT_DEC]]-B2560</f>
        <v>4</v>
      </c>
      <c r="G25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INFO]]))),G2560)</f>
        <v>298</v>
      </c>
    </row>
    <row r="2562" spans="1:7" x14ac:dyDescent="0.25">
      <c r="A2562" s="4" t="s">
        <v>2849</v>
      </c>
      <c r="B2562" s="5">
        <v>2051324364</v>
      </c>
      <c r="C2562" s="4" t="s">
        <v>8763</v>
      </c>
      <c r="D2562" s="4" t="s">
        <v>55</v>
      </c>
      <c r="E2562" s="6" t="s">
        <v>56</v>
      </c>
      <c r="F2562" s="5">
        <f>decoded[[#This Row],[FRT_DEC]]-B2561</f>
        <v>10651</v>
      </c>
      <c r="G25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INFO]]))),G2561)</f>
        <v>298</v>
      </c>
    </row>
    <row r="2563" spans="1:7" x14ac:dyDescent="0.25">
      <c r="A2563" s="4" t="s">
        <v>2850</v>
      </c>
      <c r="B2563" s="5">
        <v>2051324403</v>
      </c>
      <c r="C2563" s="4" t="s">
        <v>8764</v>
      </c>
      <c r="D2563" s="4" t="s">
        <v>275</v>
      </c>
      <c r="E2563" s="6" t="s">
        <v>8765</v>
      </c>
      <c r="F2563" s="5">
        <f>decoded[[#This Row],[FRT_DEC]]-B2562</f>
        <v>39</v>
      </c>
      <c r="G25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INFO]]))),G2562)</f>
        <v>298</v>
      </c>
    </row>
    <row r="2564" spans="1:7" x14ac:dyDescent="0.25">
      <c r="A2564" s="4" t="s">
        <v>2851</v>
      </c>
      <c r="B2564" s="5">
        <v>2051324407</v>
      </c>
      <c r="C2564" s="4" t="s">
        <v>8766</v>
      </c>
      <c r="D2564" s="4" t="s">
        <v>277</v>
      </c>
      <c r="E2564" s="6" t="s">
        <v>8767</v>
      </c>
      <c r="F2564" s="5">
        <f>decoded[[#This Row],[FRT_DEC]]-B2563</f>
        <v>4</v>
      </c>
      <c r="G25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INFO]]))),G2563)</f>
        <v>298</v>
      </c>
    </row>
    <row r="2565" spans="1:7" ht="30" x14ac:dyDescent="0.25">
      <c r="A2565" s="4" t="s">
        <v>2852</v>
      </c>
      <c r="B2565" s="5">
        <v>2051324411</v>
      </c>
      <c r="C2565" s="4" t="s">
        <v>8768</v>
      </c>
      <c r="D2565" s="4" t="s">
        <v>271</v>
      </c>
      <c r="E2565" s="6" t="s">
        <v>6612</v>
      </c>
      <c r="F2565" s="5">
        <f>decoded[[#This Row],[FRT_DEC]]-B2564</f>
        <v>4</v>
      </c>
      <c r="G25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INFO]]))),G2564)</f>
        <v>298</v>
      </c>
    </row>
    <row r="2566" spans="1:7" x14ac:dyDescent="0.25">
      <c r="A2566" s="4" t="s">
        <v>2853</v>
      </c>
      <c r="B2566" s="5">
        <v>2051324414</v>
      </c>
      <c r="C2566" s="4" t="s">
        <v>8769</v>
      </c>
      <c r="D2566" s="4" t="s">
        <v>273</v>
      </c>
      <c r="E2566" s="6" t="s">
        <v>289</v>
      </c>
      <c r="F2566" s="5">
        <f>decoded[[#This Row],[FRT_DEC]]-B2565</f>
        <v>3</v>
      </c>
      <c r="G25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INFO]]))),G2565)</f>
        <v>298</v>
      </c>
    </row>
    <row r="2567" spans="1:7" x14ac:dyDescent="0.25">
      <c r="A2567" s="4" t="s">
        <v>2854</v>
      </c>
      <c r="B2567" s="5">
        <v>2051324421</v>
      </c>
      <c r="C2567" s="4" t="s">
        <v>8770</v>
      </c>
      <c r="D2567" s="4" t="s">
        <v>298</v>
      </c>
      <c r="E2567" s="6" t="s">
        <v>8771</v>
      </c>
      <c r="F2567" s="5">
        <f>decoded[[#This Row],[FRT_DEC]]-B2566</f>
        <v>7</v>
      </c>
      <c r="G25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INFO]]))),G2566)</f>
        <v>298</v>
      </c>
    </row>
    <row r="2568" spans="1:7" x14ac:dyDescent="0.25">
      <c r="A2568" s="4" t="s">
        <v>2855</v>
      </c>
      <c r="B2568" s="5">
        <v>2051324426</v>
      </c>
      <c r="C2568" s="4" t="s">
        <v>8772</v>
      </c>
      <c r="D2568" s="4" t="s">
        <v>11</v>
      </c>
      <c r="E2568" s="6" t="s">
        <v>4667</v>
      </c>
      <c r="F2568" s="5">
        <f>decoded[[#This Row],[FRT_DEC]]-B2567</f>
        <v>5</v>
      </c>
      <c r="G25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INFO]]))),G2567)</f>
        <v>298</v>
      </c>
    </row>
    <row r="2569" spans="1:7" x14ac:dyDescent="0.25">
      <c r="A2569" s="4" t="s">
        <v>2856</v>
      </c>
      <c r="B2569" s="5">
        <v>2051324449</v>
      </c>
      <c r="C2569" s="4" t="s">
        <v>8773</v>
      </c>
      <c r="D2569" s="4" t="s">
        <v>52</v>
      </c>
      <c r="E2569" s="6" t="s">
        <v>57</v>
      </c>
      <c r="F2569" s="5">
        <f>decoded[[#This Row],[FRT_DEC]]-B2568</f>
        <v>23</v>
      </c>
      <c r="G25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INFO]]))),G2568)</f>
        <v>298</v>
      </c>
    </row>
    <row r="2570" spans="1:7" x14ac:dyDescent="0.25">
      <c r="A2570" s="4" t="s">
        <v>2857</v>
      </c>
      <c r="B2570" s="5">
        <v>2051324461</v>
      </c>
      <c r="C2570" s="4" t="s">
        <v>8774</v>
      </c>
      <c r="D2570" s="4" t="s">
        <v>1144</v>
      </c>
      <c r="E2570" s="6" t="s">
        <v>6057</v>
      </c>
      <c r="F2570" s="5">
        <f>decoded[[#This Row],[FRT_DEC]]-B2569</f>
        <v>12</v>
      </c>
      <c r="G25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INFO]]))),G2569)</f>
        <v>298</v>
      </c>
    </row>
    <row r="2571" spans="1:7" x14ac:dyDescent="0.25">
      <c r="A2571" s="4" t="s">
        <v>2858</v>
      </c>
      <c r="B2571" s="5">
        <v>2051324466</v>
      </c>
      <c r="C2571" s="4" t="s">
        <v>8775</v>
      </c>
      <c r="D2571" s="4" t="s">
        <v>1144</v>
      </c>
      <c r="E2571" s="6" t="s">
        <v>6059</v>
      </c>
      <c r="F2571" s="5">
        <f>decoded[[#This Row],[FRT_DEC]]-B2570</f>
        <v>5</v>
      </c>
      <c r="G25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INFO]]))),G2570)</f>
        <v>298</v>
      </c>
    </row>
    <row r="2572" spans="1:7" x14ac:dyDescent="0.25">
      <c r="A2572" s="4" t="s">
        <v>2859</v>
      </c>
      <c r="B2572" s="5">
        <v>2051324484</v>
      </c>
      <c r="C2572" s="4" t="s">
        <v>8776</v>
      </c>
      <c r="D2572" s="4" t="s">
        <v>98</v>
      </c>
      <c r="E2572" s="6" t="s">
        <v>5713</v>
      </c>
      <c r="F2572" s="5">
        <f>decoded[[#This Row],[FRT_DEC]]-B2571</f>
        <v>18</v>
      </c>
      <c r="G25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INFO]]))),G2571)</f>
        <v>298</v>
      </c>
    </row>
    <row r="2573" spans="1:7" x14ac:dyDescent="0.25">
      <c r="A2573" s="4" t="s">
        <v>2860</v>
      </c>
      <c r="B2573" s="5">
        <v>2051324504</v>
      </c>
      <c r="C2573" s="4" t="s">
        <v>8777</v>
      </c>
      <c r="D2573" s="4" t="s">
        <v>275</v>
      </c>
      <c r="E2573" s="6" t="s">
        <v>8778</v>
      </c>
      <c r="F2573" s="5">
        <f>decoded[[#This Row],[FRT_DEC]]-B2572</f>
        <v>20</v>
      </c>
      <c r="G25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INFO]]))),G2572)</f>
        <v>298</v>
      </c>
    </row>
    <row r="2574" spans="1:7" x14ac:dyDescent="0.25">
      <c r="A2574" s="4" t="s">
        <v>2861</v>
      </c>
      <c r="B2574" s="5">
        <v>2051325318</v>
      </c>
      <c r="C2574" s="4" t="s">
        <v>8779</v>
      </c>
      <c r="D2574" s="4" t="s">
        <v>280</v>
      </c>
      <c r="E2574" s="6" t="s">
        <v>281</v>
      </c>
      <c r="F2574" s="5">
        <f>decoded[[#This Row],[FRT_DEC]]-B2573</f>
        <v>814</v>
      </c>
      <c r="G25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INFO]]))),G2573)</f>
        <v>298</v>
      </c>
    </row>
    <row r="2575" spans="1:7" x14ac:dyDescent="0.25">
      <c r="A2575" s="4" t="s">
        <v>2862</v>
      </c>
      <c r="B2575" s="5">
        <v>2051325359</v>
      </c>
      <c r="C2575" s="4" t="s">
        <v>8780</v>
      </c>
      <c r="D2575" s="4" t="s">
        <v>12</v>
      </c>
      <c r="E2575" s="6" t="s">
        <v>4</v>
      </c>
      <c r="F2575" s="5">
        <f>decoded[[#This Row],[FRT_DEC]]-B2574</f>
        <v>41</v>
      </c>
      <c r="G25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INFO]]))),G2574)</f>
        <v>298</v>
      </c>
    </row>
    <row r="2576" spans="1:7" x14ac:dyDescent="0.25">
      <c r="A2576" s="4" t="s">
        <v>2863</v>
      </c>
      <c r="B2576" s="5">
        <v>2051325364</v>
      </c>
      <c r="C2576" s="4" t="s">
        <v>8781</v>
      </c>
      <c r="D2576" s="4" t="s">
        <v>8</v>
      </c>
      <c r="E2576" s="6" t="s">
        <v>6165</v>
      </c>
      <c r="F2576" s="5">
        <f>decoded[[#This Row],[FRT_DEC]]-B2575</f>
        <v>5</v>
      </c>
      <c r="G25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INFO]]))),G2575)</f>
        <v>298</v>
      </c>
    </row>
    <row r="2577" spans="1:7" x14ac:dyDescent="0.25">
      <c r="A2577" s="4" t="s">
        <v>2864</v>
      </c>
      <c r="B2577" s="5">
        <v>2051327361</v>
      </c>
      <c r="C2577" s="4" t="s">
        <v>8782</v>
      </c>
      <c r="D2577" s="4" t="s">
        <v>15</v>
      </c>
      <c r="E2577" s="6" t="s">
        <v>8783</v>
      </c>
      <c r="F2577" s="5">
        <f>decoded[[#This Row],[FRT_DEC]]-B2576</f>
        <v>1997</v>
      </c>
      <c r="G25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INFO]]))),G2576)</f>
        <v>298</v>
      </c>
    </row>
    <row r="2578" spans="1:7" x14ac:dyDescent="0.25">
      <c r="A2578" s="4" t="s">
        <v>2865</v>
      </c>
      <c r="B2578" s="5">
        <v>2051327364</v>
      </c>
      <c r="C2578" s="4" t="s">
        <v>8784</v>
      </c>
      <c r="D2578" s="4" t="s">
        <v>15</v>
      </c>
      <c r="E2578" s="6" t="s">
        <v>5995</v>
      </c>
      <c r="F2578" s="5">
        <f>decoded[[#This Row],[FRT_DEC]]-B2577</f>
        <v>3</v>
      </c>
      <c r="G25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INFO]]))),G2577)</f>
        <v>298</v>
      </c>
    </row>
    <row r="2579" spans="1:7" x14ac:dyDescent="0.25">
      <c r="A2579" s="4" t="s">
        <v>2866</v>
      </c>
      <c r="B2579" s="5">
        <v>2051327446</v>
      </c>
      <c r="C2579" s="4" t="s">
        <v>8785</v>
      </c>
      <c r="D2579" s="4" t="s">
        <v>275</v>
      </c>
      <c r="E2579" s="6" t="s">
        <v>8786</v>
      </c>
      <c r="F2579" s="5">
        <f>decoded[[#This Row],[FRT_DEC]]-B2578</f>
        <v>82</v>
      </c>
      <c r="G25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INFO]]))),G2578)</f>
        <v>298</v>
      </c>
    </row>
    <row r="2580" spans="1:7" ht="30" x14ac:dyDescent="0.25">
      <c r="A2580" s="4" t="s">
        <v>2867</v>
      </c>
      <c r="B2580" s="5">
        <v>2051327449</v>
      </c>
      <c r="C2580" s="4" t="s">
        <v>8787</v>
      </c>
      <c r="D2580" s="4" t="s">
        <v>271</v>
      </c>
      <c r="E2580" s="6" t="s">
        <v>6640</v>
      </c>
      <c r="F2580" s="5">
        <f>decoded[[#This Row],[FRT_DEC]]-B2579</f>
        <v>3</v>
      </c>
      <c r="G25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INFO]]))),G2579)</f>
        <v>298</v>
      </c>
    </row>
    <row r="2581" spans="1:7" x14ac:dyDescent="0.25">
      <c r="A2581" s="4" t="s">
        <v>2868</v>
      </c>
      <c r="B2581" s="5">
        <v>2051327453</v>
      </c>
      <c r="C2581" s="4" t="s">
        <v>8788</v>
      </c>
      <c r="D2581" s="4" t="s">
        <v>273</v>
      </c>
      <c r="E2581" s="6" t="s">
        <v>305</v>
      </c>
      <c r="F2581" s="5">
        <f>decoded[[#This Row],[FRT_DEC]]-B2580</f>
        <v>4</v>
      </c>
      <c r="G25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INFO]]))),G2580)</f>
        <v>298</v>
      </c>
    </row>
    <row r="2582" spans="1:7" x14ac:dyDescent="0.25">
      <c r="A2582" s="4" t="s">
        <v>2869</v>
      </c>
      <c r="B2582" s="5">
        <v>2051327460</v>
      </c>
      <c r="C2582" s="4" t="s">
        <v>8789</v>
      </c>
      <c r="D2582" s="4" t="s">
        <v>58</v>
      </c>
      <c r="E2582" s="6" t="s">
        <v>59</v>
      </c>
      <c r="F2582" s="5">
        <f>decoded[[#This Row],[FRT_DEC]]-B2581</f>
        <v>7</v>
      </c>
      <c r="G25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INFO]]))),G2581)</f>
        <v>298</v>
      </c>
    </row>
    <row r="2583" spans="1:7" x14ac:dyDescent="0.25">
      <c r="A2583" s="4" t="s">
        <v>2870</v>
      </c>
      <c r="B2583" s="5">
        <v>2051327466</v>
      </c>
      <c r="C2583" s="4" t="s">
        <v>8790</v>
      </c>
      <c r="D2583" s="4" t="s">
        <v>58</v>
      </c>
      <c r="E2583" s="6" t="s">
        <v>60</v>
      </c>
      <c r="F2583" s="5">
        <f>decoded[[#This Row],[FRT_DEC]]-B2582</f>
        <v>6</v>
      </c>
      <c r="G25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INFO]]))),G2582)</f>
        <v>298</v>
      </c>
    </row>
    <row r="2584" spans="1:7" x14ac:dyDescent="0.25">
      <c r="A2584" s="4" t="s">
        <v>2871</v>
      </c>
      <c r="B2584" s="5">
        <v>2051327472</v>
      </c>
      <c r="C2584" s="4" t="s">
        <v>8791</v>
      </c>
      <c r="D2584" s="4" t="s">
        <v>58</v>
      </c>
      <c r="E2584" s="6" t="s">
        <v>61</v>
      </c>
      <c r="F2584" s="5">
        <f>decoded[[#This Row],[FRT_DEC]]-B2583</f>
        <v>6</v>
      </c>
      <c r="G25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INFO]]))),G2583)</f>
        <v>298</v>
      </c>
    </row>
    <row r="2585" spans="1:7" x14ac:dyDescent="0.25">
      <c r="A2585" s="4" t="s">
        <v>2872</v>
      </c>
      <c r="B2585" s="5">
        <v>2051327476</v>
      </c>
      <c r="C2585" s="4" t="s">
        <v>8792</v>
      </c>
      <c r="D2585" s="4" t="s">
        <v>62</v>
      </c>
      <c r="E2585" s="6" t="s">
        <v>8793</v>
      </c>
      <c r="F2585" s="5">
        <f>decoded[[#This Row],[FRT_DEC]]-B2584</f>
        <v>4</v>
      </c>
      <c r="G25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INFO]]))),G2584)</f>
        <v>298</v>
      </c>
    </row>
    <row r="2586" spans="1:7" x14ac:dyDescent="0.25">
      <c r="A2586" s="4" t="s">
        <v>2873</v>
      </c>
      <c r="B2586" s="5">
        <v>2051327480</v>
      </c>
      <c r="C2586" s="4" t="s">
        <v>8794</v>
      </c>
      <c r="D2586" s="4" t="s">
        <v>63</v>
      </c>
      <c r="E2586" s="6" t="s">
        <v>64</v>
      </c>
      <c r="F2586" s="5">
        <f>decoded[[#This Row],[FRT_DEC]]-B2585</f>
        <v>4</v>
      </c>
      <c r="G25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INFO]]))),G2585)</f>
        <v>298</v>
      </c>
    </row>
    <row r="2587" spans="1:7" x14ac:dyDescent="0.25">
      <c r="A2587" s="4" t="s">
        <v>2874</v>
      </c>
      <c r="B2587" s="5">
        <v>2051327495</v>
      </c>
      <c r="C2587" s="4" t="s">
        <v>8795</v>
      </c>
      <c r="D2587" s="4" t="s">
        <v>1144</v>
      </c>
      <c r="E2587" s="6" t="s">
        <v>6001</v>
      </c>
      <c r="F2587" s="5">
        <f>decoded[[#This Row],[FRT_DEC]]-B2586</f>
        <v>15</v>
      </c>
      <c r="G25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INFO]]))),G2586)</f>
        <v>298</v>
      </c>
    </row>
    <row r="2588" spans="1:7" x14ac:dyDescent="0.25">
      <c r="A2588" s="4" t="s">
        <v>2875</v>
      </c>
      <c r="B2588" s="5">
        <v>2051327501</v>
      </c>
      <c r="C2588" s="4" t="s">
        <v>8796</v>
      </c>
      <c r="D2588" s="4" t="s">
        <v>1144</v>
      </c>
      <c r="E2588" s="6" t="s">
        <v>6082</v>
      </c>
      <c r="F2588" s="5">
        <f>decoded[[#This Row],[FRT_DEC]]-B2587</f>
        <v>6</v>
      </c>
      <c r="G25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INFO]]))),G2587)</f>
        <v>298</v>
      </c>
    </row>
    <row r="2589" spans="1:7" x14ac:dyDescent="0.25">
      <c r="A2589" s="4" t="s">
        <v>2876</v>
      </c>
      <c r="B2589" s="5">
        <v>2051327507</v>
      </c>
      <c r="C2589" s="4" t="s">
        <v>8797</v>
      </c>
      <c r="D2589" s="4" t="s">
        <v>8</v>
      </c>
      <c r="E2589" s="6" t="s">
        <v>4673</v>
      </c>
      <c r="F2589" s="5">
        <f>decoded[[#This Row],[FRT_DEC]]-B2588</f>
        <v>6</v>
      </c>
      <c r="G25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INFO]]))),G2588)</f>
        <v>298</v>
      </c>
    </row>
    <row r="2590" spans="1:7" x14ac:dyDescent="0.25">
      <c r="A2590" s="4" t="s">
        <v>2877</v>
      </c>
      <c r="B2590" s="5">
        <v>2051327512</v>
      </c>
      <c r="C2590" s="4" t="s">
        <v>8798</v>
      </c>
      <c r="D2590" s="4" t="s">
        <v>66</v>
      </c>
      <c r="E2590" s="6" t="s">
        <v>67</v>
      </c>
      <c r="F2590" s="5">
        <f>decoded[[#This Row],[FRT_DEC]]-B2589</f>
        <v>5</v>
      </c>
      <c r="G25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INFO]]))),G2589)</f>
        <v>298</v>
      </c>
    </row>
    <row r="2591" spans="1:7" x14ac:dyDescent="0.25">
      <c r="A2591" s="4" t="s">
        <v>2878</v>
      </c>
      <c r="B2591" s="5">
        <v>2051327523</v>
      </c>
      <c r="C2591" s="4" t="s">
        <v>8799</v>
      </c>
      <c r="D2591" s="4" t="s">
        <v>11</v>
      </c>
      <c r="E2591" s="6" t="s">
        <v>4702</v>
      </c>
      <c r="F2591" s="5">
        <f>decoded[[#This Row],[FRT_DEC]]-B2590</f>
        <v>11</v>
      </c>
      <c r="G25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INFO]]))),G2590)</f>
        <v>298</v>
      </c>
    </row>
    <row r="2592" spans="1:7" x14ac:dyDescent="0.25">
      <c r="A2592" s="4" t="s">
        <v>2879</v>
      </c>
      <c r="B2592" s="5">
        <v>2051327549</v>
      </c>
      <c r="C2592" s="4" t="s">
        <v>8800</v>
      </c>
      <c r="D2592" s="4" t="s">
        <v>52</v>
      </c>
      <c r="E2592" s="6" t="s">
        <v>765</v>
      </c>
      <c r="F2592" s="5">
        <f>decoded[[#This Row],[FRT_DEC]]-B2591</f>
        <v>26</v>
      </c>
      <c r="G25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INFO]]))),G2591)</f>
        <v>298</v>
      </c>
    </row>
    <row r="2593" spans="1:7" x14ac:dyDescent="0.25">
      <c r="A2593" s="4" t="s">
        <v>2880</v>
      </c>
      <c r="B2593" s="5">
        <v>2051327555</v>
      </c>
      <c r="C2593" s="4" t="s">
        <v>8801</v>
      </c>
      <c r="D2593" s="4" t="s">
        <v>11</v>
      </c>
      <c r="E2593" s="6" t="s">
        <v>4654</v>
      </c>
      <c r="F2593" s="5">
        <f>decoded[[#This Row],[FRT_DEC]]-B2592</f>
        <v>6</v>
      </c>
      <c r="G25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INFO]]))),G2592)</f>
        <v>298</v>
      </c>
    </row>
    <row r="2594" spans="1:7" x14ac:dyDescent="0.25">
      <c r="A2594" s="4" t="s">
        <v>2881</v>
      </c>
      <c r="B2594" s="5">
        <v>2051327566</v>
      </c>
      <c r="C2594" s="4" t="s">
        <v>8802</v>
      </c>
      <c r="D2594" s="4" t="s">
        <v>52</v>
      </c>
      <c r="E2594" s="6" t="s">
        <v>65</v>
      </c>
      <c r="F2594" s="5">
        <f>decoded[[#This Row],[FRT_DEC]]-B2593</f>
        <v>11</v>
      </c>
      <c r="G25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INFO]]))),G2593)</f>
        <v>298</v>
      </c>
    </row>
    <row r="2595" spans="1:7" x14ac:dyDescent="0.25">
      <c r="A2595" s="4" t="s">
        <v>2882</v>
      </c>
      <c r="B2595" s="5">
        <v>2051327570</v>
      </c>
      <c r="C2595" s="4" t="s">
        <v>8803</v>
      </c>
      <c r="D2595" s="4" t="s">
        <v>68</v>
      </c>
      <c r="E2595" s="6" t="s">
        <v>8804</v>
      </c>
      <c r="F2595" s="5">
        <f>decoded[[#This Row],[FRT_DEC]]-B2594</f>
        <v>4</v>
      </c>
      <c r="G25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INFO]]))),G2594)</f>
        <v>298</v>
      </c>
    </row>
    <row r="2596" spans="1:7" x14ac:dyDescent="0.25">
      <c r="A2596" s="4" t="s">
        <v>2883</v>
      </c>
      <c r="B2596" s="5">
        <v>2051328878</v>
      </c>
      <c r="C2596" s="4" t="s">
        <v>8805</v>
      </c>
      <c r="D2596" s="4" t="s">
        <v>98</v>
      </c>
      <c r="E2596" s="6" t="s">
        <v>5705</v>
      </c>
      <c r="F2596" s="5">
        <f>decoded[[#This Row],[FRT_DEC]]-B2595</f>
        <v>1308</v>
      </c>
      <c r="G25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INFO]]))),G2595)</f>
        <v>298</v>
      </c>
    </row>
    <row r="2597" spans="1:7" x14ac:dyDescent="0.25">
      <c r="A2597" s="4" t="s">
        <v>2884</v>
      </c>
      <c r="B2597" s="5">
        <v>2051328884</v>
      </c>
      <c r="C2597" s="4" t="s">
        <v>8806</v>
      </c>
      <c r="D2597" s="4" t="s">
        <v>98</v>
      </c>
      <c r="E2597" s="6" t="s">
        <v>5706</v>
      </c>
      <c r="F2597" s="5">
        <f>decoded[[#This Row],[FRT_DEC]]-B2596</f>
        <v>6</v>
      </c>
      <c r="G25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INFO]]))),G2596)</f>
        <v>298</v>
      </c>
    </row>
    <row r="2598" spans="1:7" x14ac:dyDescent="0.25">
      <c r="A2598" s="4" t="s">
        <v>2885</v>
      </c>
      <c r="B2598" s="5">
        <v>2051328898</v>
      </c>
      <c r="C2598" s="4" t="s">
        <v>8807</v>
      </c>
      <c r="D2598" s="4" t="s">
        <v>9</v>
      </c>
      <c r="E2598" s="6" t="s">
        <v>4655</v>
      </c>
      <c r="F2598" s="5">
        <f>decoded[[#This Row],[FRT_DEC]]-B2597</f>
        <v>14</v>
      </c>
      <c r="G25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INFO]]))),G2597)</f>
        <v>298</v>
      </c>
    </row>
    <row r="2599" spans="1:7" x14ac:dyDescent="0.25">
      <c r="A2599" s="4" t="s">
        <v>2886</v>
      </c>
      <c r="B2599" s="5">
        <v>2051328905</v>
      </c>
      <c r="C2599" s="4" t="s">
        <v>8808</v>
      </c>
      <c r="D2599" s="4" t="s">
        <v>98</v>
      </c>
      <c r="E2599" s="6" t="s">
        <v>5707</v>
      </c>
      <c r="F2599" s="5">
        <f>decoded[[#This Row],[FRT_DEC]]-B2598</f>
        <v>7</v>
      </c>
      <c r="G25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INFO]]))),G2598)</f>
        <v>298</v>
      </c>
    </row>
    <row r="2600" spans="1:7" x14ac:dyDescent="0.25">
      <c r="A2600" s="4" t="s">
        <v>2887</v>
      </c>
      <c r="B2600" s="5">
        <v>2051329082</v>
      </c>
      <c r="C2600" s="4" t="s">
        <v>8809</v>
      </c>
      <c r="D2600" s="4" t="s">
        <v>12</v>
      </c>
      <c r="E2600" s="6" t="s">
        <v>4</v>
      </c>
      <c r="F2600" s="5">
        <f>decoded[[#This Row],[FRT_DEC]]-B2599</f>
        <v>177</v>
      </c>
      <c r="G26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INFO]]))),G2599)</f>
        <v>298</v>
      </c>
    </row>
    <row r="2601" spans="1:7" x14ac:dyDescent="0.25">
      <c r="A2601" s="4" t="s">
        <v>2888</v>
      </c>
      <c r="B2601" s="5">
        <v>2051329088</v>
      </c>
      <c r="C2601" s="4" t="s">
        <v>8810</v>
      </c>
      <c r="D2601" s="4" t="s">
        <v>8</v>
      </c>
      <c r="E2601" s="6" t="s">
        <v>6097</v>
      </c>
      <c r="F2601" s="5">
        <f>decoded[[#This Row],[FRT_DEC]]-B2600</f>
        <v>6</v>
      </c>
      <c r="G26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INFO]]))),G2600)</f>
        <v>298</v>
      </c>
    </row>
    <row r="2602" spans="1:7" x14ac:dyDescent="0.25">
      <c r="A2602" s="4" t="s">
        <v>2889</v>
      </c>
      <c r="B2602" s="5">
        <v>2051329199</v>
      </c>
      <c r="C2602" s="4" t="s">
        <v>8811</v>
      </c>
      <c r="D2602" s="4" t="s">
        <v>12</v>
      </c>
      <c r="E2602" s="6" t="s">
        <v>4</v>
      </c>
      <c r="F2602" s="5">
        <f>decoded[[#This Row],[FRT_DEC]]-B2601</f>
        <v>111</v>
      </c>
      <c r="G26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INFO]]))),G2601)</f>
        <v>298</v>
      </c>
    </row>
    <row r="2603" spans="1:7" x14ac:dyDescent="0.25">
      <c r="A2603" s="4" t="s">
        <v>2890</v>
      </c>
      <c r="B2603" s="5">
        <v>2051329205</v>
      </c>
      <c r="C2603" s="4" t="s">
        <v>8812</v>
      </c>
      <c r="D2603" s="4" t="s">
        <v>8</v>
      </c>
      <c r="E2603" s="6" t="s">
        <v>5960</v>
      </c>
      <c r="F2603" s="5">
        <f>decoded[[#This Row],[FRT_DEC]]-B2602</f>
        <v>6</v>
      </c>
      <c r="G26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INFO]]))),G2602)</f>
        <v>298</v>
      </c>
    </row>
    <row r="2604" spans="1:7" x14ac:dyDescent="0.25">
      <c r="A2604" s="4" t="s">
        <v>2891</v>
      </c>
      <c r="B2604" s="5">
        <v>2051329751</v>
      </c>
      <c r="C2604" s="4" t="s">
        <v>8813</v>
      </c>
      <c r="D2604" s="4" t="s">
        <v>13</v>
      </c>
      <c r="E2604" s="6" t="s">
        <v>5</v>
      </c>
      <c r="F2604" s="5">
        <f>decoded[[#This Row],[FRT_DEC]]-B2603</f>
        <v>546</v>
      </c>
      <c r="G26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INFO]]))),G2603)</f>
        <v>298</v>
      </c>
    </row>
    <row r="2605" spans="1:7" x14ac:dyDescent="0.25">
      <c r="A2605" s="4" t="s">
        <v>2892</v>
      </c>
      <c r="B2605" s="5">
        <v>2051329756</v>
      </c>
      <c r="C2605" s="4" t="s">
        <v>8814</v>
      </c>
      <c r="D2605" s="4" t="s">
        <v>11</v>
      </c>
      <c r="E2605" s="6" t="s">
        <v>4715</v>
      </c>
      <c r="F2605" s="5">
        <f>decoded[[#This Row],[FRT_DEC]]-B2604</f>
        <v>5</v>
      </c>
      <c r="G26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INFO]]))),G2604)</f>
        <v>298</v>
      </c>
    </row>
    <row r="2606" spans="1:7" x14ac:dyDescent="0.25">
      <c r="A2606" s="4" t="s">
        <v>2893</v>
      </c>
      <c r="B2606" s="5">
        <v>2051329848</v>
      </c>
      <c r="C2606" s="4" t="s">
        <v>8815</v>
      </c>
      <c r="D2606" s="4" t="s">
        <v>12</v>
      </c>
      <c r="E2606" s="6" t="s">
        <v>4</v>
      </c>
      <c r="F2606" s="5">
        <f>decoded[[#This Row],[FRT_DEC]]-B2605</f>
        <v>92</v>
      </c>
      <c r="G26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INFO]]))),G2605)</f>
        <v>298</v>
      </c>
    </row>
    <row r="2607" spans="1:7" x14ac:dyDescent="0.25">
      <c r="A2607" s="4" t="s">
        <v>2894</v>
      </c>
      <c r="B2607" s="5">
        <v>2051329852</v>
      </c>
      <c r="C2607" s="4" t="s">
        <v>8816</v>
      </c>
      <c r="D2607" s="4" t="s">
        <v>14</v>
      </c>
      <c r="E2607" s="6" t="s">
        <v>6</v>
      </c>
      <c r="F2607" s="5">
        <f>decoded[[#This Row],[FRT_DEC]]-B2606</f>
        <v>4</v>
      </c>
      <c r="G26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INFO]]))),G2606)</f>
        <v>298</v>
      </c>
    </row>
    <row r="2608" spans="1:7" x14ac:dyDescent="0.25">
      <c r="A2608" s="4" t="s">
        <v>2895</v>
      </c>
      <c r="B2608" s="5">
        <v>2051329864</v>
      </c>
      <c r="C2608" s="4" t="s">
        <v>8817</v>
      </c>
      <c r="D2608" s="4" t="s">
        <v>14</v>
      </c>
      <c r="E2608" s="6" t="s">
        <v>72</v>
      </c>
      <c r="F2608" s="5">
        <f>decoded[[#This Row],[FRT_DEC]]-B2607</f>
        <v>12</v>
      </c>
      <c r="G26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INFO]]))),G2607)</f>
        <v>298</v>
      </c>
    </row>
    <row r="2609" spans="1:7" x14ac:dyDescent="0.25">
      <c r="A2609" s="4" t="s">
        <v>2896</v>
      </c>
      <c r="B2609" s="5">
        <v>2051329871</v>
      </c>
      <c r="C2609" s="4" t="s">
        <v>8818</v>
      </c>
      <c r="D2609" s="4" t="s">
        <v>74</v>
      </c>
      <c r="E2609" s="6" t="s">
        <v>327</v>
      </c>
      <c r="F2609" s="5">
        <f>decoded[[#This Row],[FRT_DEC]]-B2608</f>
        <v>7</v>
      </c>
      <c r="G26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INFO]]))),G2608)</f>
        <v>298</v>
      </c>
    </row>
    <row r="2610" spans="1:7" x14ac:dyDescent="0.25">
      <c r="A2610" s="4" t="s">
        <v>2897</v>
      </c>
      <c r="B2610" s="5">
        <v>2051329876</v>
      </c>
      <c r="C2610" s="4" t="s">
        <v>8819</v>
      </c>
      <c r="D2610" s="4" t="s">
        <v>328</v>
      </c>
      <c r="E2610" s="6" t="s">
        <v>8820</v>
      </c>
      <c r="F2610" s="5">
        <f>decoded[[#This Row],[FRT_DEC]]-B2609</f>
        <v>5</v>
      </c>
      <c r="G26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INFO]]))),G2609)</f>
        <v>298</v>
      </c>
    </row>
    <row r="2611" spans="1:7" x14ac:dyDescent="0.25">
      <c r="A2611" s="4" t="s">
        <v>2898</v>
      </c>
      <c r="B2611" s="5">
        <v>2051329880</v>
      </c>
      <c r="C2611" s="4" t="s">
        <v>8821</v>
      </c>
      <c r="D2611" s="4" t="s">
        <v>245</v>
      </c>
      <c r="E2611" s="6" t="s">
        <v>5712</v>
      </c>
      <c r="F2611" s="5">
        <f>decoded[[#This Row],[FRT_DEC]]-B2610</f>
        <v>4</v>
      </c>
      <c r="G26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INFO]]))),G2610)</f>
        <v>298</v>
      </c>
    </row>
    <row r="2612" spans="1:7" x14ac:dyDescent="0.25">
      <c r="A2612" s="4" t="s">
        <v>2899</v>
      </c>
      <c r="B2612" s="5">
        <v>2051329909</v>
      </c>
      <c r="C2612" s="4" t="s">
        <v>8822</v>
      </c>
      <c r="D2612" s="4" t="s">
        <v>75</v>
      </c>
      <c r="E2612" s="6" t="s">
        <v>247</v>
      </c>
      <c r="F2612" s="5">
        <f>decoded[[#This Row],[FRT_DEC]]-B2611</f>
        <v>29</v>
      </c>
      <c r="G26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INFO]]))),G2611)</f>
        <v>298</v>
      </c>
    </row>
    <row r="2613" spans="1:7" x14ac:dyDescent="0.25">
      <c r="A2613" s="4" t="s">
        <v>2900</v>
      </c>
      <c r="B2613" s="5">
        <v>2051329914</v>
      </c>
      <c r="C2613" s="4" t="s">
        <v>8823</v>
      </c>
      <c r="D2613" s="4" t="s">
        <v>75</v>
      </c>
      <c r="E2613" s="6" t="s">
        <v>8824</v>
      </c>
      <c r="F2613" s="5">
        <f>decoded[[#This Row],[FRT_DEC]]-B2612</f>
        <v>5</v>
      </c>
      <c r="G26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INFO]]))),G2612)</f>
        <v>298</v>
      </c>
    </row>
    <row r="2614" spans="1:7" x14ac:dyDescent="0.25">
      <c r="A2614" s="4" t="s">
        <v>2901</v>
      </c>
      <c r="B2614" s="5">
        <v>2051329930</v>
      </c>
      <c r="C2614" s="4" t="s">
        <v>8825</v>
      </c>
      <c r="D2614" s="4" t="s">
        <v>51</v>
      </c>
      <c r="E2614" s="6" t="s">
        <v>4708</v>
      </c>
      <c r="F2614" s="5">
        <f>decoded[[#This Row],[FRT_DEC]]-B2613</f>
        <v>16</v>
      </c>
      <c r="G26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INFO]]))),G2613)</f>
        <v>298</v>
      </c>
    </row>
    <row r="2615" spans="1:7" x14ac:dyDescent="0.25">
      <c r="A2615" s="4" t="s">
        <v>2902</v>
      </c>
      <c r="B2615" s="5">
        <v>2051329946</v>
      </c>
      <c r="C2615" s="4" t="s">
        <v>8826</v>
      </c>
      <c r="D2615" s="4" t="s">
        <v>51</v>
      </c>
      <c r="E2615" s="6" t="s">
        <v>8827</v>
      </c>
      <c r="F2615" s="5">
        <f>decoded[[#This Row],[FRT_DEC]]-B2614</f>
        <v>16</v>
      </c>
      <c r="G26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INFO]]))),G2614)</f>
        <v>298</v>
      </c>
    </row>
    <row r="2616" spans="1:7" x14ac:dyDescent="0.25">
      <c r="A2616" s="4" t="s">
        <v>2903</v>
      </c>
      <c r="B2616" s="5">
        <v>2051329950</v>
      </c>
      <c r="C2616" s="4" t="s">
        <v>8828</v>
      </c>
      <c r="D2616" s="4" t="s">
        <v>251</v>
      </c>
      <c r="E2616" s="6" t="s">
        <v>252</v>
      </c>
      <c r="F2616" s="5">
        <f>decoded[[#This Row],[FRT_DEC]]-B2615</f>
        <v>4</v>
      </c>
      <c r="G26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INFO]]))),G2615)</f>
        <v>298</v>
      </c>
    </row>
    <row r="2617" spans="1:7" x14ac:dyDescent="0.25">
      <c r="A2617" s="4" t="s">
        <v>2904</v>
      </c>
      <c r="B2617" s="5">
        <v>2051329956</v>
      </c>
      <c r="C2617" s="4" t="s">
        <v>8829</v>
      </c>
      <c r="D2617" s="4" t="s">
        <v>11</v>
      </c>
      <c r="E2617" s="6" t="s">
        <v>4661</v>
      </c>
      <c r="F2617" s="5">
        <f>decoded[[#This Row],[FRT_DEC]]-B2616</f>
        <v>6</v>
      </c>
      <c r="G26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INFO]]))),G2616)</f>
        <v>298</v>
      </c>
    </row>
    <row r="2618" spans="1:7" x14ac:dyDescent="0.25">
      <c r="A2618" s="4" t="s">
        <v>2905</v>
      </c>
      <c r="B2618" s="5">
        <v>2051329970</v>
      </c>
      <c r="C2618" s="4" t="s">
        <v>8830</v>
      </c>
      <c r="D2618" s="4" t="s">
        <v>52</v>
      </c>
      <c r="E2618" s="6" t="s">
        <v>329</v>
      </c>
      <c r="F2618" s="5">
        <f>decoded[[#This Row],[FRT_DEC]]-B2617</f>
        <v>14</v>
      </c>
      <c r="G26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INFO]]))),G2617)</f>
        <v>298</v>
      </c>
    </row>
    <row r="2619" spans="1:7" x14ac:dyDescent="0.25">
      <c r="A2619" s="4" t="s">
        <v>2906</v>
      </c>
      <c r="B2619" s="5">
        <v>2051329975</v>
      </c>
      <c r="C2619" s="4" t="s">
        <v>8831</v>
      </c>
      <c r="D2619" s="4" t="s">
        <v>4652</v>
      </c>
      <c r="E2619" s="6" t="s">
        <v>4680</v>
      </c>
      <c r="F2619" s="5">
        <f>decoded[[#This Row],[FRT_DEC]]-B2618</f>
        <v>5</v>
      </c>
      <c r="G26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INFO]]))),G2618)</f>
        <v>298</v>
      </c>
    </row>
    <row r="2620" spans="1:7" x14ac:dyDescent="0.25">
      <c r="A2620" s="4" t="s">
        <v>2907</v>
      </c>
      <c r="B2620" s="5">
        <v>2051329981</v>
      </c>
      <c r="C2620" s="4" t="s">
        <v>8832</v>
      </c>
      <c r="D2620" s="4" t="s">
        <v>330</v>
      </c>
      <c r="E2620" s="6" t="s">
        <v>8833</v>
      </c>
      <c r="F2620" s="5">
        <f>decoded[[#This Row],[FRT_DEC]]-B2619</f>
        <v>6</v>
      </c>
      <c r="G26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INFO]]))),G2619)</f>
        <v>298</v>
      </c>
    </row>
    <row r="2621" spans="1:7" x14ac:dyDescent="0.25">
      <c r="A2621" s="4" t="s">
        <v>2908</v>
      </c>
      <c r="B2621" s="5">
        <v>2051330001</v>
      </c>
      <c r="C2621" s="4" t="s">
        <v>8834</v>
      </c>
      <c r="D2621" s="4" t="s">
        <v>12</v>
      </c>
      <c r="E2621" s="6" t="s">
        <v>4</v>
      </c>
      <c r="F2621" s="5">
        <f>decoded[[#This Row],[FRT_DEC]]-B2620</f>
        <v>20</v>
      </c>
      <c r="G26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INFO]]))),G2620)</f>
        <v>298</v>
      </c>
    </row>
    <row r="2622" spans="1:7" x14ac:dyDescent="0.25">
      <c r="A2622" s="4" t="s">
        <v>2909</v>
      </c>
      <c r="B2622" s="5">
        <v>2051330008</v>
      </c>
      <c r="C2622" s="4" t="s">
        <v>8835</v>
      </c>
      <c r="D2622" s="4" t="s">
        <v>8</v>
      </c>
      <c r="E2622" s="6" t="s">
        <v>5960</v>
      </c>
      <c r="F2622" s="5">
        <f>decoded[[#This Row],[FRT_DEC]]-B2621</f>
        <v>7</v>
      </c>
      <c r="G26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INFO]]))),G2621)</f>
        <v>298</v>
      </c>
    </row>
    <row r="2623" spans="1:7" x14ac:dyDescent="0.25">
      <c r="A2623" s="4" t="s">
        <v>2910</v>
      </c>
      <c r="B2623" s="5">
        <v>2051330947</v>
      </c>
      <c r="C2623" s="4" t="s">
        <v>8836</v>
      </c>
      <c r="D2623" s="4" t="s">
        <v>10</v>
      </c>
      <c r="E2623" s="6" t="s">
        <v>8837</v>
      </c>
      <c r="F2623" s="5">
        <f>decoded[[#This Row],[FRT_DEC]]-B2622</f>
        <v>939</v>
      </c>
      <c r="G26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INFO]]))),G2622)</f>
        <v>298</v>
      </c>
    </row>
    <row r="2624" spans="1:7" ht="30" x14ac:dyDescent="0.25">
      <c r="A2624" s="4" t="s">
        <v>2911</v>
      </c>
      <c r="B2624" s="5">
        <v>2051330951</v>
      </c>
      <c r="C2624" s="4" t="s">
        <v>8838</v>
      </c>
      <c r="D2624" s="4" t="s">
        <v>10</v>
      </c>
      <c r="E2624" s="6" t="s">
        <v>8839</v>
      </c>
      <c r="F2624" s="5">
        <f>decoded[[#This Row],[FRT_DEC]]-B2623</f>
        <v>4</v>
      </c>
      <c r="G26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INFO]]))),G2623)</f>
        <v>298</v>
      </c>
    </row>
    <row r="2625" spans="1:7" x14ac:dyDescent="0.25">
      <c r="A2625" s="4" t="s">
        <v>2912</v>
      </c>
      <c r="B2625" s="5">
        <v>2051330968</v>
      </c>
      <c r="C2625" s="4" t="s">
        <v>8840</v>
      </c>
      <c r="D2625" s="4" t="s">
        <v>10</v>
      </c>
      <c r="E2625" s="6" t="s">
        <v>8841</v>
      </c>
      <c r="F2625" s="5">
        <f>decoded[[#This Row],[FRT_DEC]]-B2624</f>
        <v>17</v>
      </c>
      <c r="G26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INFO]]))),G2624)</f>
        <v>298</v>
      </c>
    </row>
    <row r="2626" spans="1:7" x14ac:dyDescent="0.25">
      <c r="A2626" s="4" t="s">
        <v>2913</v>
      </c>
      <c r="B2626" s="5">
        <v>2051330975</v>
      </c>
      <c r="C2626" s="4" t="s">
        <v>8842</v>
      </c>
      <c r="D2626" s="4" t="s">
        <v>1144</v>
      </c>
      <c r="E2626" s="6" t="s">
        <v>5831</v>
      </c>
      <c r="F2626" s="5">
        <f>decoded[[#This Row],[FRT_DEC]]-B2625</f>
        <v>7</v>
      </c>
      <c r="G26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INFO]]))),G2625)</f>
        <v>298</v>
      </c>
    </row>
    <row r="2627" spans="1:7" x14ac:dyDescent="0.25">
      <c r="A2627" s="4" t="s">
        <v>2914</v>
      </c>
      <c r="B2627" s="5">
        <v>2051330981</v>
      </c>
      <c r="C2627" s="4" t="s">
        <v>8843</v>
      </c>
      <c r="D2627" s="4" t="s">
        <v>1144</v>
      </c>
      <c r="E2627" s="6" t="s">
        <v>5865</v>
      </c>
      <c r="F2627" s="5">
        <f>decoded[[#This Row],[FRT_DEC]]-B2626</f>
        <v>6</v>
      </c>
      <c r="G26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INFO]]))),G2626)</f>
        <v>298</v>
      </c>
    </row>
    <row r="2628" spans="1:7" x14ac:dyDescent="0.25">
      <c r="A2628" s="4" t="s">
        <v>2915</v>
      </c>
      <c r="B2628" s="5">
        <v>2051330988</v>
      </c>
      <c r="C2628" s="4" t="s">
        <v>8844</v>
      </c>
      <c r="D2628" s="4" t="s">
        <v>98</v>
      </c>
      <c r="E2628" s="6" t="s">
        <v>5949</v>
      </c>
      <c r="F2628" s="5">
        <f>decoded[[#This Row],[FRT_DEC]]-B2627</f>
        <v>7</v>
      </c>
      <c r="G26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INFO]]))),G2627)</f>
        <v>298</v>
      </c>
    </row>
    <row r="2629" spans="1:7" x14ac:dyDescent="0.25">
      <c r="A2629" s="4" t="s">
        <v>2916</v>
      </c>
      <c r="B2629" s="5">
        <v>2051330994</v>
      </c>
      <c r="C2629" s="4" t="s">
        <v>8845</v>
      </c>
      <c r="D2629" s="4" t="s">
        <v>11</v>
      </c>
      <c r="E2629" s="6" t="s">
        <v>4666</v>
      </c>
      <c r="F2629" s="5">
        <f>decoded[[#This Row],[FRT_DEC]]-B2628</f>
        <v>6</v>
      </c>
      <c r="G26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INFO]]))),G2628)</f>
        <v>298</v>
      </c>
    </row>
    <row r="2630" spans="1:7" x14ac:dyDescent="0.25">
      <c r="A2630" s="4" t="s">
        <v>2917</v>
      </c>
      <c r="B2630" s="5">
        <v>2051330998</v>
      </c>
      <c r="C2630" s="4" t="s">
        <v>8846</v>
      </c>
      <c r="D2630" s="4" t="s">
        <v>9</v>
      </c>
      <c r="E2630" s="6" t="s">
        <v>4664</v>
      </c>
      <c r="F2630" s="5">
        <f>decoded[[#This Row],[FRT_DEC]]-B2629</f>
        <v>4</v>
      </c>
      <c r="G26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INFO]]))),G2629)</f>
        <v>298</v>
      </c>
    </row>
    <row r="2631" spans="1:7" x14ac:dyDescent="0.25">
      <c r="A2631" s="4" t="s">
        <v>2918</v>
      </c>
      <c r="B2631" s="5">
        <v>2051331004</v>
      </c>
      <c r="C2631" s="4" t="s">
        <v>8847</v>
      </c>
      <c r="D2631" s="4" t="s">
        <v>16</v>
      </c>
      <c r="E2631" s="6" t="s">
        <v>8848</v>
      </c>
      <c r="F2631" s="5">
        <f>decoded[[#This Row],[FRT_DEC]]-B2630</f>
        <v>6</v>
      </c>
      <c r="G26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INFO]]))),G2630)</f>
        <v>299</v>
      </c>
    </row>
    <row r="2632" spans="1:7" x14ac:dyDescent="0.25">
      <c r="A2632" s="4" t="s">
        <v>2919</v>
      </c>
      <c r="B2632" s="5">
        <v>2051331019</v>
      </c>
      <c r="C2632" s="4" t="s">
        <v>8849</v>
      </c>
      <c r="D2632" s="4" t="s">
        <v>98</v>
      </c>
      <c r="E2632" s="6" t="s">
        <v>6233</v>
      </c>
      <c r="F2632" s="5">
        <f>decoded[[#This Row],[FRT_DEC]]-B2631</f>
        <v>15</v>
      </c>
      <c r="G26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INFO]]))),G2631)</f>
        <v>299</v>
      </c>
    </row>
    <row r="2633" spans="1:7" x14ac:dyDescent="0.25">
      <c r="A2633" s="4" t="s">
        <v>2920</v>
      </c>
      <c r="B2633" s="5">
        <v>2051331041</v>
      </c>
      <c r="C2633" s="4" t="s">
        <v>8850</v>
      </c>
      <c r="D2633" s="4" t="s">
        <v>275</v>
      </c>
      <c r="E2633" s="6" t="s">
        <v>8851</v>
      </c>
      <c r="F2633" s="5">
        <f>decoded[[#This Row],[FRT_DEC]]-B2632</f>
        <v>22</v>
      </c>
      <c r="G26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INFO]]))),G2632)</f>
        <v>299</v>
      </c>
    </row>
    <row r="2634" spans="1:7" x14ac:dyDescent="0.25">
      <c r="A2634" s="4" t="s">
        <v>2921</v>
      </c>
      <c r="B2634" s="5">
        <v>2051331936</v>
      </c>
      <c r="C2634" s="4" t="s">
        <v>8852</v>
      </c>
      <c r="D2634" s="4" t="s">
        <v>280</v>
      </c>
      <c r="E2634" s="6" t="s">
        <v>281</v>
      </c>
      <c r="F2634" s="5">
        <f>decoded[[#This Row],[FRT_DEC]]-B2633</f>
        <v>895</v>
      </c>
      <c r="G26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INFO]]))),G2633)</f>
        <v>299</v>
      </c>
    </row>
    <row r="2635" spans="1:7" x14ac:dyDescent="0.25">
      <c r="A2635" s="4" t="s">
        <v>2922</v>
      </c>
      <c r="B2635" s="5">
        <v>2051335019</v>
      </c>
      <c r="C2635" s="4" t="s">
        <v>8853</v>
      </c>
      <c r="D2635" s="4" t="s">
        <v>15</v>
      </c>
      <c r="E2635" s="6" t="s">
        <v>8854</v>
      </c>
      <c r="F2635" s="5">
        <f>decoded[[#This Row],[FRT_DEC]]-B2634</f>
        <v>3083</v>
      </c>
      <c r="G26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INFO]]))),G2634)</f>
        <v>299</v>
      </c>
    </row>
    <row r="2636" spans="1:7" x14ac:dyDescent="0.25">
      <c r="A2636" s="4" t="s">
        <v>2923</v>
      </c>
      <c r="B2636" s="5">
        <v>2051335022</v>
      </c>
      <c r="C2636" s="4" t="s">
        <v>8855</v>
      </c>
      <c r="D2636" s="4" t="s">
        <v>15</v>
      </c>
      <c r="E2636" s="6" t="s">
        <v>5995</v>
      </c>
      <c r="F2636" s="5">
        <f>decoded[[#This Row],[FRT_DEC]]-B2635</f>
        <v>3</v>
      </c>
      <c r="G26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INFO]]))),G2635)</f>
        <v>299</v>
      </c>
    </row>
    <row r="2637" spans="1:7" x14ac:dyDescent="0.25">
      <c r="A2637" s="4" t="s">
        <v>2924</v>
      </c>
      <c r="B2637" s="5">
        <v>2051335100</v>
      </c>
      <c r="C2637" s="4" t="s">
        <v>8856</v>
      </c>
      <c r="D2637" s="4" t="s">
        <v>275</v>
      </c>
      <c r="E2637" s="6" t="s">
        <v>8857</v>
      </c>
      <c r="F2637" s="5">
        <f>decoded[[#This Row],[FRT_DEC]]-B2636</f>
        <v>78</v>
      </c>
      <c r="G26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INFO]]))),G2636)</f>
        <v>299</v>
      </c>
    </row>
    <row r="2638" spans="1:7" x14ac:dyDescent="0.25">
      <c r="A2638" s="4" t="s">
        <v>2925</v>
      </c>
      <c r="B2638" s="5">
        <v>2051335103</v>
      </c>
      <c r="C2638" s="4" t="s">
        <v>8858</v>
      </c>
      <c r="D2638" s="4" t="s">
        <v>271</v>
      </c>
      <c r="E2638" s="6" t="s">
        <v>334</v>
      </c>
      <c r="F2638" s="5">
        <f>decoded[[#This Row],[FRT_DEC]]-B2637</f>
        <v>3</v>
      </c>
      <c r="G26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INFO]]))),G2637)</f>
        <v>299</v>
      </c>
    </row>
    <row r="2639" spans="1:7" x14ac:dyDescent="0.25">
      <c r="A2639" s="4" t="s">
        <v>2926</v>
      </c>
      <c r="B2639" s="5">
        <v>2051335107</v>
      </c>
      <c r="C2639" s="4" t="s">
        <v>8859</v>
      </c>
      <c r="D2639" s="4" t="s">
        <v>273</v>
      </c>
      <c r="E2639" s="6" t="s">
        <v>6244</v>
      </c>
      <c r="F2639" s="5">
        <f>decoded[[#This Row],[FRT_DEC]]-B2638</f>
        <v>4</v>
      </c>
      <c r="G26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INFO]]))),G2638)</f>
        <v>299</v>
      </c>
    </row>
    <row r="2640" spans="1:7" x14ac:dyDescent="0.25">
      <c r="A2640" s="4" t="s">
        <v>2927</v>
      </c>
      <c r="B2640" s="5">
        <v>2051335116</v>
      </c>
      <c r="C2640" s="4" t="s">
        <v>8860</v>
      </c>
      <c r="D2640" s="4" t="s">
        <v>1144</v>
      </c>
      <c r="E2640" s="6" t="s">
        <v>6001</v>
      </c>
      <c r="F2640" s="5">
        <f>decoded[[#This Row],[FRT_DEC]]-B2639</f>
        <v>9</v>
      </c>
      <c r="G26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INFO]]))),G2639)</f>
        <v>299</v>
      </c>
    </row>
    <row r="2641" spans="1:7" x14ac:dyDescent="0.25">
      <c r="A2641" s="4" t="s">
        <v>2928</v>
      </c>
      <c r="B2641" s="5">
        <v>2051335124</v>
      </c>
      <c r="C2641" s="4" t="s">
        <v>8861</v>
      </c>
      <c r="D2641" s="4" t="s">
        <v>98</v>
      </c>
      <c r="E2641" s="6" t="s">
        <v>6003</v>
      </c>
      <c r="F2641" s="5">
        <f>decoded[[#This Row],[FRT_DEC]]-B2640</f>
        <v>8</v>
      </c>
      <c r="G26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INFO]]))),G2640)</f>
        <v>299</v>
      </c>
    </row>
    <row r="2642" spans="1:7" x14ac:dyDescent="0.25">
      <c r="A2642" s="4" t="s">
        <v>2929</v>
      </c>
      <c r="B2642" s="5">
        <v>2051335130</v>
      </c>
      <c r="C2642" s="4" t="s">
        <v>8862</v>
      </c>
      <c r="D2642" s="4" t="s">
        <v>98</v>
      </c>
      <c r="E2642" s="6" t="s">
        <v>6005</v>
      </c>
      <c r="F2642" s="5">
        <f>decoded[[#This Row],[FRT_DEC]]-B2641</f>
        <v>6</v>
      </c>
      <c r="G26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INFO]]))),G2641)</f>
        <v>299</v>
      </c>
    </row>
    <row r="2643" spans="1:7" x14ac:dyDescent="0.25">
      <c r="A2643" s="4" t="s">
        <v>2930</v>
      </c>
      <c r="B2643" s="5">
        <v>2051335142</v>
      </c>
      <c r="C2643" s="4" t="s">
        <v>8863</v>
      </c>
      <c r="D2643" s="4" t="s">
        <v>277</v>
      </c>
      <c r="E2643" s="6" t="s">
        <v>8864</v>
      </c>
      <c r="F2643" s="5">
        <f>decoded[[#This Row],[FRT_DEC]]-B2642</f>
        <v>12</v>
      </c>
      <c r="G26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INFO]]))),G2642)</f>
        <v>299</v>
      </c>
    </row>
    <row r="2644" spans="1:7" x14ac:dyDescent="0.25">
      <c r="A2644" s="4" t="s">
        <v>2931</v>
      </c>
      <c r="B2644" s="5">
        <v>2051335460</v>
      </c>
      <c r="C2644" s="4" t="s">
        <v>8865</v>
      </c>
      <c r="D2644" s="4" t="s">
        <v>1144</v>
      </c>
      <c r="E2644" s="6" t="s">
        <v>6009</v>
      </c>
      <c r="F2644" s="5">
        <f>decoded[[#This Row],[FRT_DEC]]-B2643</f>
        <v>318</v>
      </c>
      <c r="G26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INFO]]))),G2643)</f>
        <v>299</v>
      </c>
    </row>
    <row r="2645" spans="1:7" x14ac:dyDescent="0.25">
      <c r="A2645" s="4" t="s">
        <v>2932</v>
      </c>
      <c r="B2645" s="5">
        <v>2051335467</v>
      </c>
      <c r="C2645" s="4" t="s">
        <v>8866</v>
      </c>
      <c r="D2645" s="4" t="s">
        <v>98</v>
      </c>
      <c r="E2645" s="6" t="s">
        <v>6011</v>
      </c>
      <c r="F2645" s="5">
        <f>decoded[[#This Row],[FRT_DEC]]-B2644</f>
        <v>7</v>
      </c>
      <c r="G26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INFO]]))),G2644)</f>
        <v>299</v>
      </c>
    </row>
    <row r="2646" spans="1:7" x14ac:dyDescent="0.25">
      <c r="A2646" s="4" t="s">
        <v>2933</v>
      </c>
      <c r="B2646" s="5">
        <v>2051335480</v>
      </c>
      <c r="C2646" s="4" t="s">
        <v>8867</v>
      </c>
      <c r="D2646" s="4" t="s">
        <v>275</v>
      </c>
      <c r="E2646" s="6" t="s">
        <v>1102</v>
      </c>
      <c r="F2646" s="5">
        <f>decoded[[#This Row],[FRT_DEC]]-B2645</f>
        <v>13</v>
      </c>
      <c r="G26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INFO]]))),G2645)</f>
        <v>299</v>
      </c>
    </row>
    <row r="2647" spans="1:7" x14ac:dyDescent="0.25">
      <c r="A2647" s="4" t="s">
        <v>2934</v>
      </c>
      <c r="B2647" s="5">
        <v>2051335627</v>
      </c>
      <c r="C2647" s="4" t="s">
        <v>8868</v>
      </c>
      <c r="D2647" s="4" t="s">
        <v>295</v>
      </c>
      <c r="E2647" s="6" t="s">
        <v>296</v>
      </c>
      <c r="F2647" s="5">
        <f>decoded[[#This Row],[FRT_DEC]]-B2646</f>
        <v>147</v>
      </c>
      <c r="G26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INFO]]))),G2646)</f>
        <v>299</v>
      </c>
    </row>
    <row r="2648" spans="1:7" x14ac:dyDescent="0.25">
      <c r="A2648" s="4" t="s">
        <v>2935</v>
      </c>
      <c r="B2648" s="5">
        <v>2051337038</v>
      </c>
      <c r="C2648" s="4" t="s">
        <v>8869</v>
      </c>
      <c r="D2648" s="4" t="s">
        <v>110</v>
      </c>
      <c r="E2648" s="6" t="s">
        <v>335</v>
      </c>
      <c r="F2648" s="5">
        <f>decoded[[#This Row],[FRT_DEC]]-B2647</f>
        <v>1411</v>
      </c>
      <c r="G26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INFO]]))),G2647)</f>
        <v>299</v>
      </c>
    </row>
    <row r="2649" spans="1:7" x14ac:dyDescent="0.25">
      <c r="A2649" s="4" t="s">
        <v>2936</v>
      </c>
      <c r="B2649" s="5">
        <v>2051337055</v>
      </c>
      <c r="C2649" s="4" t="s">
        <v>8870</v>
      </c>
      <c r="D2649" s="4" t="s">
        <v>1144</v>
      </c>
      <c r="E2649" s="6" t="s">
        <v>6017</v>
      </c>
      <c r="F2649" s="5">
        <f>decoded[[#This Row],[FRT_DEC]]-B2648</f>
        <v>17</v>
      </c>
      <c r="G26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INFO]]))),G2648)</f>
        <v>299</v>
      </c>
    </row>
    <row r="2650" spans="1:7" x14ac:dyDescent="0.25">
      <c r="A2650" s="4" t="s">
        <v>2937</v>
      </c>
      <c r="B2650" s="5">
        <v>2051337060</v>
      </c>
      <c r="C2650" s="4" t="s">
        <v>8871</v>
      </c>
      <c r="D2650" s="4" t="s">
        <v>98</v>
      </c>
      <c r="E2650" s="6" t="s">
        <v>6019</v>
      </c>
      <c r="F2650" s="5">
        <f>decoded[[#This Row],[FRT_DEC]]-B2649</f>
        <v>5</v>
      </c>
      <c r="G26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INFO]]))),G2649)</f>
        <v>299</v>
      </c>
    </row>
    <row r="2651" spans="1:7" x14ac:dyDescent="0.25">
      <c r="A2651" s="4" t="s">
        <v>2938</v>
      </c>
      <c r="B2651" s="5">
        <v>2051337130</v>
      </c>
      <c r="C2651" s="4" t="s">
        <v>8872</v>
      </c>
      <c r="D2651" s="4" t="s">
        <v>111</v>
      </c>
      <c r="E2651" s="6" t="s">
        <v>297</v>
      </c>
      <c r="F2651" s="5">
        <f>decoded[[#This Row],[FRT_DEC]]-B2650</f>
        <v>70</v>
      </c>
      <c r="G26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INFO]]))),G2650)</f>
        <v>299</v>
      </c>
    </row>
    <row r="2652" spans="1:7" x14ac:dyDescent="0.25">
      <c r="A2652" s="4" t="s">
        <v>2939</v>
      </c>
      <c r="B2652" s="5">
        <v>2051337145</v>
      </c>
      <c r="C2652" s="4" t="s">
        <v>8873</v>
      </c>
      <c r="D2652" s="4" t="s">
        <v>1144</v>
      </c>
      <c r="E2652" s="6" t="s">
        <v>6022</v>
      </c>
      <c r="F2652" s="5">
        <f>decoded[[#This Row],[FRT_DEC]]-B2651</f>
        <v>15</v>
      </c>
      <c r="G26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INFO]]))),G2651)</f>
        <v>299</v>
      </c>
    </row>
    <row r="2653" spans="1:7" x14ac:dyDescent="0.25">
      <c r="A2653" s="4" t="s">
        <v>2940</v>
      </c>
      <c r="B2653" s="5">
        <v>2051337150</v>
      </c>
      <c r="C2653" s="4" t="s">
        <v>8874</v>
      </c>
      <c r="D2653" s="4" t="s">
        <v>98</v>
      </c>
      <c r="E2653" s="6" t="s">
        <v>6024</v>
      </c>
      <c r="F2653" s="5">
        <f>decoded[[#This Row],[FRT_DEC]]-B2652</f>
        <v>5</v>
      </c>
      <c r="G26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INFO]]))),G2652)</f>
        <v>299</v>
      </c>
    </row>
    <row r="2654" spans="1:7" x14ac:dyDescent="0.25">
      <c r="A2654" s="4" t="s">
        <v>2941</v>
      </c>
      <c r="B2654" s="5">
        <v>2051337786</v>
      </c>
      <c r="C2654" s="4" t="s">
        <v>8875</v>
      </c>
      <c r="D2654" s="4" t="s">
        <v>113</v>
      </c>
      <c r="E2654" s="6" t="s">
        <v>114</v>
      </c>
      <c r="F2654" s="5">
        <f>decoded[[#This Row],[FRT_DEC]]-B2653</f>
        <v>636</v>
      </c>
      <c r="G26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INFO]]))),G2653)</f>
        <v>299</v>
      </c>
    </row>
    <row r="2655" spans="1:7" x14ac:dyDescent="0.25">
      <c r="A2655" s="4" t="s">
        <v>2942</v>
      </c>
      <c r="B2655" s="5">
        <v>2051337803</v>
      </c>
      <c r="C2655" s="4" t="s">
        <v>8876</v>
      </c>
      <c r="D2655" s="4" t="s">
        <v>1144</v>
      </c>
      <c r="E2655" s="6" t="s">
        <v>6027</v>
      </c>
      <c r="F2655" s="5">
        <f>decoded[[#This Row],[FRT_DEC]]-B2654</f>
        <v>17</v>
      </c>
      <c r="G26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INFO]]))),G2654)</f>
        <v>299</v>
      </c>
    </row>
    <row r="2656" spans="1:7" x14ac:dyDescent="0.25">
      <c r="A2656" s="4" t="s">
        <v>2943</v>
      </c>
      <c r="B2656" s="5">
        <v>2051337808</v>
      </c>
      <c r="C2656" s="4" t="s">
        <v>8877</v>
      </c>
      <c r="D2656" s="4" t="s">
        <v>98</v>
      </c>
      <c r="E2656" s="6" t="s">
        <v>6029</v>
      </c>
      <c r="F2656" s="5">
        <f>decoded[[#This Row],[FRT_DEC]]-B2655</f>
        <v>5</v>
      </c>
      <c r="G26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INFO]]))),G2655)</f>
        <v>299</v>
      </c>
    </row>
    <row r="2657" spans="1:7" x14ac:dyDescent="0.25">
      <c r="A2657" s="4" t="s">
        <v>2944</v>
      </c>
      <c r="B2657" s="5">
        <v>2051337816</v>
      </c>
      <c r="C2657" s="4" t="s">
        <v>8878</v>
      </c>
      <c r="D2657" s="4" t="s">
        <v>11</v>
      </c>
      <c r="E2657" s="6" t="s">
        <v>4665</v>
      </c>
      <c r="F2657" s="5">
        <f>decoded[[#This Row],[FRT_DEC]]-B2656</f>
        <v>8</v>
      </c>
      <c r="G26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INFO]]))),G2656)</f>
        <v>299</v>
      </c>
    </row>
    <row r="2658" spans="1:7" x14ac:dyDescent="0.25">
      <c r="A2658" s="4" t="s">
        <v>2945</v>
      </c>
      <c r="B2658" s="5">
        <v>2051337826</v>
      </c>
      <c r="C2658" s="4" t="s">
        <v>8879</v>
      </c>
      <c r="D2658" s="4" t="s">
        <v>52</v>
      </c>
      <c r="E2658" s="6" t="s">
        <v>4648</v>
      </c>
      <c r="F2658" s="5">
        <f>decoded[[#This Row],[FRT_DEC]]-B2657</f>
        <v>10</v>
      </c>
      <c r="G26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INFO]]))),G2657)</f>
        <v>299</v>
      </c>
    </row>
    <row r="2659" spans="1:7" x14ac:dyDescent="0.25">
      <c r="A2659" s="4" t="s">
        <v>2946</v>
      </c>
      <c r="B2659" s="5">
        <v>2051337830</v>
      </c>
      <c r="C2659" s="4" t="s">
        <v>8880</v>
      </c>
      <c r="D2659" s="4" t="s">
        <v>4649</v>
      </c>
      <c r="E2659" s="6" t="s">
        <v>8881</v>
      </c>
      <c r="F2659" s="5">
        <f>decoded[[#This Row],[FRT_DEC]]-B2658</f>
        <v>4</v>
      </c>
      <c r="G26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INFO]]))),G2658)</f>
        <v>299</v>
      </c>
    </row>
    <row r="2660" spans="1:7" x14ac:dyDescent="0.25">
      <c r="A2660" s="4" t="s">
        <v>2947</v>
      </c>
      <c r="B2660" s="5">
        <v>2051337876</v>
      </c>
      <c r="C2660" s="4" t="s">
        <v>8882</v>
      </c>
      <c r="D2660" s="4" t="s">
        <v>12</v>
      </c>
      <c r="E2660" s="6" t="s">
        <v>4</v>
      </c>
      <c r="F2660" s="5">
        <f>decoded[[#This Row],[FRT_DEC]]-B2659</f>
        <v>46</v>
      </c>
      <c r="G26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INFO]]))),G2659)</f>
        <v>299</v>
      </c>
    </row>
    <row r="2661" spans="1:7" x14ac:dyDescent="0.25">
      <c r="A2661" s="4" t="s">
        <v>2948</v>
      </c>
      <c r="B2661" s="5">
        <v>2051337882</v>
      </c>
      <c r="C2661" s="4" t="s">
        <v>8883</v>
      </c>
      <c r="D2661" s="4" t="s">
        <v>8</v>
      </c>
      <c r="E2661" s="6" t="s">
        <v>5960</v>
      </c>
      <c r="F2661" s="5">
        <f>decoded[[#This Row],[FRT_DEC]]-B2660</f>
        <v>6</v>
      </c>
      <c r="G26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INFO]]))),G2660)</f>
        <v>299</v>
      </c>
    </row>
    <row r="2662" spans="1:7" x14ac:dyDescent="0.25">
      <c r="A2662" s="4" t="s">
        <v>2949</v>
      </c>
      <c r="B2662" s="5">
        <v>2051338074</v>
      </c>
      <c r="C2662" s="4" t="s">
        <v>8884</v>
      </c>
      <c r="D2662" s="4" t="s">
        <v>13</v>
      </c>
      <c r="E2662" s="6" t="s">
        <v>5</v>
      </c>
      <c r="F2662" s="5">
        <f>decoded[[#This Row],[FRT_DEC]]-B2661</f>
        <v>192</v>
      </c>
      <c r="G26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INFO]]))),G2661)</f>
        <v>299</v>
      </c>
    </row>
    <row r="2663" spans="1:7" x14ac:dyDescent="0.25">
      <c r="A2663" s="4" t="s">
        <v>2950</v>
      </c>
      <c r="B2663" s="5">
        <v>2051338078</v>
      </c>
      <c r="C2663" s="4" t="s">
        <v>8885</v>
      </c>
      <c r="D2663" s="4" t="s">
        <v>11</v>
      </c>
      <c r="E2663" s="6" t="s">
        <v>4660</v>
      </c>
      <c r="F2663" s="5">
        <f>decoded[[#This Row],[FRT_DEC]]-B2662</f>
        <v>4</v>
      </c>
      <c r="G26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INFO]]))),G2662)</f>
        <v>299</v>
      </c>
    </row>
    <row r="2664" spans="1:7" x14ac:dyDescent="0.25">
      <c r="A2664" s="4" t="s">
        <v>2951</v>
      </c>
      <c r="B2664" s="5">
        <v>2051338169</v>
      </c>
      <c r="C2664" s="4" t="s">
        <v>8886</v>
      </c>
      <c r="D2664" s="4" t="s">
        <v>12</v>
      </c>
      <c r="E2664" s="6" t="s">
        <v>4</v>
      </c>
      <c r="F2664" s="5">
        <f>decoded[[#This Row],[FRT_DEC]]-B2663</f>
        <v>91</v>
      </c>
      <c r="G26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INFO]]))),G2663)</f>
        <v>299</v>
      </c>
    </row>
    <row r="2665" spans="1:7" x14ac:dyDescent="0.25">
      <c r="A2665" s="4" t="s">
        <v>2952</v>
      </c>
      <c r="B2665" s="5">
        <v>2051338173</v>
      </c>
      <c r="C2665" s="4" t="s">
        <v>8887</v>
      </c>
      <c r="D2665" s="4" t="s">
        <v>14</v>
      </c>
      <c r="E2665" s="6" t="s">
        <v>6</v>
      </c>
      <c r="F2665" s="5">
        <f>decoded[[#This Row],[FRT_DEC]]-B2664</f>
        <v>4</v>
      </c>
      <c r="G26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INFO]]))),G2664)</f>
        <v>299</v>
      </c>
    </row>
    <row r="2666" spans="1:7" x14ac:dyDescent="0.25">
      <c r="A2666" s="4" t="s">
        <v>2953</v>
      </c>
      <c r="B2666" s="5">
        <v>2051338188</v>
      </c>
      <c r="C2666" s="4" t="s">
        <v>8888</v>
      </c>
      <c r="D2666" s="4" t="s">
        <v>14</v>
      </c>
      <c r="E2666" s="6" t="s">
        <v>72</v>
      </c>
      <c r="F2666" s="5">
        <f>decoded[[#This Row],[FRT_DEC]]-B2665</f>
        <v>15</v>
      </c>
      <c r="G26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INFO]]))),G2665)</f>
        <v>299</v>
      </c>
    </row>
    <row r="2667" spans="1:7" x14ac:dyDescent="0.25">
      <c r="A2667" s="4" t="s">
        <v>2954</v>
      </c>
      <c r="B2667" s="5">
        <v>2051338211</v>
      </c>
      <c r="C2667" s="4" t="s">
        <v>8889</v>
      </c>
      <c r="D2667" s="4" t="s">
        <v>74</v>
      </c>
      <c r="E2667" s="6" t="s">
        <v>4650</v>
      </c>
      <c r="F2667" s="5">
        <f>decoded[[#This Row],[FRT_DEC]]-B2666</f>
        <v>23</v>
      </c>
      <c r="G26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INFO]]))),G2666)</f>
        <v>299</v>
      </c>
    </row>
    <row r="2668" spans="1:7" x14ac:dyDescent="0.25">
      <c r="A2668" s="4" t="s">
        <v>2955</v>
      </c>
      <c r="B2668" s="5">
        <v>2051338218</v>
      </c>
      <c r="C2668" s="4" t="s">
        <v>8890</v>
      </c>
      <c r="D2668" s="4" t="s">
        <v>4651</v>
      </c>
      <c r="E2668" s="6" t="s">
        <v>4672</v>
      </c>
      <c r="F2668" s="5">
        <f>decoded[[#This Row],[FRT_DEC]]-B2667</f>
        <v>7</v>
      </c>
      <c r="G26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INFO]]))),G2667)</f>
        <v>299</v>
      </c>
    </row>
    <row r="2669" spans="1:7" x14ac:dyDescent="0.25">
      <c r="A2669" s="4" t="s">
        <v>2956</v>
      </c>
      <c r="B2669" s="5">
        <v>2051338484</v>
      </c>
      <c r="C2669" s="4" t="s">
        <v>8891</v>
      </c>
      <c r="D2669" s="4" t="s">
        <v>55</v>
      </c>
      <c r="E2669" s="6" t="s">
        <v>56</v>
      </c>
      <c r="F2669" s="5">
        <f>decoded[[#This Row],[FRT_DEC]]-B2668</f>
        <v>266</v>
      </c>
      <c r="G26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INFO]]))),G2668)</f>
        <v>299</v>
      </c>
    </row>
    <row r="2670" spans="1:7" x14ac:dyDescent="0.25">
      <c r="A2670" s="4" t="s">
        <v>2957</v>
      </c>
      <c r="B2670" s="5">
        <v>2051338507</v>
      </c>
      <c r="C2670" s="4" t="s">
        <v>8892</v>
      </c>
      <c r="D2670" s="4" t="s">
        <v>275</v>
      </c>
      <c r="E2670" s="6" t="s">
        <v>8893</v>
      </c>
      <c r="F2670" s="5">
        <f>decoded[[#This Row],[FRT_DEC]]-B2669</f>
        <v>23</v>
      </c>
      <c r="G26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INFO]]))),G2669)</f>
        <v>299</v>
      </c>
    </row>
    <row r="2671" spans="1:7" x14ac:dyDescent="0.25">
      <c r="A2671" s="4" t="s">
        <v>2958</v>
      </c>
      <c r="B2671" s="5">
        <v>2051338511</v>
      </c>
      <c r="C2671" s="4" t="s">
        <v>8894</v>
      </c>
      <c r="D2671" s="4" t="s">
        <v>277</v>
      </c>
      <c r="E2671" s="6" t="s">
        <v>8895</v>
      </c>
      <c r="F2671" s="5">
        <f>decoded[[#This Row],[FRT_DEC]]-B2670</f>
        <v>4</v>
      </c>
      <c r="G26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INFO]]))),G2670)</f>
        <v>299</v>
      </c>
    </row>
    <row r="2672" spans="1:7" ht="30" x14ac:dyDescent="0.25">
      <c r="A2672" s="4" t="s">
        <v>2959</v>
      </c>
      <c r="B2672" s="5">
        <v>2051338514</v>
      </c>
      <c r="C2672" s="4" t="s">
        <v>8896</v>
      </c>
      <c r="D2672" s="4" t="s">
        <v>271</v>
      </c>
      <c r="E2672" s="6" t="s">
        <v>341</v>
      </c>
      <c r="F2672" s="5">
        <f>decoded[[#This Row],[FRT_DEC]]-B2671</f>
        <v>3</v>
      </c>
      <c r="G26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INFO]]))),G2671)</f>
        <v>299</v>
      </c>
    </row>
    <row r="2673" spans="1:7" x14ac:dyDescent="0.25">
      <c r="A2673" s="4" t="s">
        <v>2960</v>
      </c>
      <c r="B2673" s="5">
        <v>2051338518</v>
      </c>
      <c r="C2673" s="4" t="s">
        <v>8897</v>
      </c>
      <c r="D2673" s="4" t="s">
        <v>273</v>
      </c>
      <c r="E2673" s="6" t="s">
        <v>289</v>
      </c>
      <c r="F2673" s="5">
        <f>decoded[[#This Row],[FRT_DEC]]-B2672</f>
        <v>4</v>
      </c>
      <c r="G26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INFO]]))),G2672)</f>
        <v>299</v>
      </c>
    </row>
    <row r="2674" spans="1:7" x14ac:dyDescent="0.25">
      <c r="A2674" s="4" t="s">
        <v>2961</v>
      </c>
      <c r="B2674" s="5">
        <v>2051338541</v>
      </c>
      <c r="C2674" s="4" t="s">
        <v>8898</v>
      </c>
      <c r="D2674" s="4" t="s">
        <v>11</v>
      </c>
      <c r="E2674" s="6" t="s">
        <v>4683</v>
      </c>
      <c r="F2674" s="5">
        <f>decoded[[#This Row],[FRT_DEC]]-B2673</f>
        <v>23</v>
      </c>
      <c r="G26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INFO]]))),G2673)</f>
        <v>299</v>
      </c>
    </row>
    <row r="2675" spans="1:7" x14ac:dyDescent="0.25">
      <c r="A2675" s="4" t="s">
        <v>2962</v>
      </c>
      <c r="B2675" s="5">
        <v>2051338563</v>
      </c>
      <c r="C2675" s="4" t="s">
        <v>8899</v>
      </c>
      <c r="D2675" s="4" t="s">
        <v>52</v>
      </c>
      <c r="E2675" s="6" t="s">
        <v>57</v>
      </c>
      <c r="F2675" s="5">
        <f>decoded[[#This Row],[FRT_DEC]]-B2674</f>
        <v>22</v>
      </c>
      <c r="G26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INFO]]))),G2674)</f>
        <v>299</v>
      </c>
    </row>
    <row r="2676" spans="1:7" x14ac:dyDescent="0.25">
      <c r="A2676" s="4" t="s">
        <v>2963</v>
      </c>
      <c r="B2676" s="5">
        <v>2051338575</v>
      </c>
      <c r="C2676" s="4" t="s">
        <v>8900</v>
      </c>
      <c r="D2676" s="4" t="s">
        <v>1144</v>
      </c>
      <c r="E2676" s="6" t="s">
        <v>6057</v>
      </c>
      <c r="F2676" s="5">
        <f>decoded[[#This Row],[FRT_DEC]]-B2675</f>
        <v>12</v>
      </c>
      <c r="G26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INFO]]))),G2675)</f>
        <v>299</v>
      </c>
    </row>
    <row r="2677" spans="1:7" x14ac:dyDescent="0.25">
      <c r="A2677" s="4" t="s">
        <v>2964</v>
      </c>
      <c r="B2677" s="5">
        <v>2051338581</v>
      </c>
      <c r="C2677" s="4" t="s">
        <v>8901</v>
      </c>
      <c r="D2677" s="4" t="s">
        <v>1144</v>
      </c>
      <c r="E2677" s="6" t="s">
        <v>6059</v>
      </c>
      <c r="F2677" s="5">
        <f>decoded[[#This Row],[FRT_DEC]]-B2676</f>
        <v>6</v>
      </c>
      <c r="G26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INFO]]))),G2676)</f>
        <v>299</v>
      </c>
    </row>
    <row r="2678" spans="1:7" x14ac:dyDescent="0.25">
      <c r="A2678" s="4" t="s">
        <v>2965</v>
      </c>
      <c r="B2678" s="5">
        <v>2051338599</v>
      </c>
      <c r="C2678" s="4" t="s">
        <v>8902</v>
      </c>
      <c r="D2678" s="4" t="s">
        <v>98</v>
      </c>
      <c r="E2678" s="6" t="s">
        <v>5713</v>
      </c>
      <c r="F2678" s="5">
        <f>decoded[[#This Row],[FRT_DEC]]-B2677</f>
        <v>18</v>
      </c>
      <c r="G26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INFO]]))),G2677)</f>
        <v>299</v>
      </c>
    </row>
    <row r="2679" spans="1:7" x14ac:dyDescent="0.25">
      <c r="A2679" s="4" t="s">
        <v>2966</v>
      </c>
      <c r="B2679" s="5">
        <v>2051338629</v>
      </c>
      <c r="C2679" s="4" t="s">
        <v>8903</v>
      </c>
      <c r="D2679" s="4" t="s">
        <v>4652</v>
      </c>
      <c r="E2679" s="6" t="s">
        <v>4716</v>
      </c>
      <c r="F2679" s="5">
        <f>decoded[[#This Row],[FRT_DEC]]-B2678</f>
        <v>30</v>
      </c>
      <c r="G26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INFO]]))),G2678)</f>
        <v>299</v>
      </c>
    </row>
    <row r="2680" spans="1:7" x14ac:dyDescent="0.25">
      <c r="A2680" s="4" t="s">
        <v>2967</v>
      </c>
      <c r="B2680" s="5">
        <v>2051338636</v>
      </c>
      <c r="C2680" s="4" t="s">
        <v>8904</v>
      </c>
      <c r="D2680" s="4" t="s">
        <v>275</v>
      </c>
      <c r="E2680" s="6" t="s">
        <v>8905</v>
      </c>
      <c r="F2680" s="5">
        <f>decoded[[#This Row],[FRT_DEC]]-B2679</f>
        <v>7</v>
      </c>
      <c r="G26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INFO]]))),G2679)</f>
        <v>299</v>
      </c>
    </row>
    <row r="2681" spans="1:7" x14ac:dyDescent="0.25">
      <c r="A2681" s="4" t="s">
        <v>2968</v>
      </c>
      <c r="B2681" s="5">
        <v>2051339438</v>
      </c>
      <c r="C2681" s="4" t="s">
        <v>8906</v>
      </c>
      <c r="D2681" s="4" t="s">
        <v>280</v>
      </c>
      <c r="E2681" s="6" t="s">
        <v>281</v>
      </c>
      <c r="F2681" s="5">
        <f>decoded[[#This Row],[FRT_DEC]]-B2680</f>
        <v>802</v>
      </c>
      <c r="G26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INFO]]))),G2680)</f>
        <v>299</v>
      </c>
    </row>
    <row r="2682" spans="1:7" x14ac:dyDescent="0.25">
      <c r="A2682" s="4" t="s">
        <v>2969</v>
      </c>
      <c r="B2682" s="5">
        <v>2051339479</v>
      </c>
      <c r="C2682" s="4" t="s">
        <v>8907</v>
      </c>
      <c r="D2682" s="4" t="s">
        <v>12</v>
      </c>
      <c r="E2682" s="6" t="s">
        <v>4</v>
      </c>
      <c r="F2682" s="5">
        <f>decoded[[#This Row],[FRT_DEC]]-B2681</f>
        <v>41</v>
      </c>
      <c r="G26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INFO]]))),G2681)</f>
        <v>299</v>
      </c>
    </row>
    <row r="2683" spans="1:7" x14ac:dyDescent="0.25">
      <c r="A2683" s="4" t="s">
        <v>2970</v>
      </c>
      <c r="B2683" s="5">
        <v>2051339486</v>
      </c>
      <c r="C2683" s="4" t="s">
        <v>8908</v>
      </c>
      <c r="D2683" s="4" t="s">
        <v>8</v>
      </c>
      <c r="E2683" s="6" t="s">
        <v>6294</v>
      </c>
      <c r="F2683" s="5">
        <f>decoded[[#This Row],[FRT_DEC]]-B2682</f>
        <v>7</v>
      </c>
      <c r="G26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INFO]]))),G2682)</f>
        <v>299</v>
      </c>
    </row>
    <row r="2684" spans="1:7" x14ac:dyDescent="0.25">
      <c r="A2684" s="4" t="s">
        <v>2971</v>
      </c>
      <c r="B2684" s="5">
        <v>2051348361</v>
      </c>
      <c r="C2684" s="4" t="s">
        <v>8909</v>
      </c>
      <c r="D2684" s="4" t="s">
        <v>15</v>
      </c>
      <c r="E2684" s="6" t="s">
        <v>8910</v>
      </c>
      <c r="F2684" s="5">
        <f>decoded[[#This Row],[FRT_DEC]]-B2683</f>
        <v>8875</v>
      </c>
      <c r="G26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INFO]]))),G2683)</f>
        <v>299</v>
      </c>
    </row>
    <row r="2685" spans="1:7" x14ac:dyDescent="0.25">
      <c r="A2685" s="4" t="s">
        <v>2972</v>
      </c>
      <c r="B2685" s="5">
        <v>2051348364</v>
      </c>
      <c r="C2685" s="4" t="s">
        <v>8911</v>
      </c>
      <c r="D2685" s="4" t="s">
        <v>15</v>
      </c>
      <c r="E2685" s="6" t="s">
        <v>5995</v>
      </c>
      <c r="F2685" s="5">
        <f>decoded[[#This Row],[FRT_DEC]]-B2684</f>
        <v>3</v>
      </c>
      <c r="G26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INFO]]))),G2684)</f>
        <v>299</v>
      </c>
    </row>
    <row r="2686" spans="1:7" x14ac:dyDescent="0.25">
      <c r="A2686" s="4" t="s">
        <v>2973</v>
      </c>
      <c r="B2686" s="5">
        <v>2051348446</v>
      </c>
      <c r="C2686" s="4" t="s">
        <v>8912</v>
      </c>
      <c r="D2686" s="4" t="s">
        <v>275</v>
      </c>
      <c r="E2686" s="6" t="s">
        <v>8913</v>
      </c>
      <c r="F2686" s="5">
        <f>decoded[[#This Row],[FRT_DEC]]-B2685</f>
        <v>82</v>
      </c>
      <c r="G26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INFO]]))),G2685)</f>
        <v>299</v>
      </c>
    </row>
    <row r="2687" spans="1:7" ht="30" x14ac:dyDescent="0.25">
      <c r="A2687" s="4" t="s">
        <v>2974</v>
      </c>
      <c r="B2687" s="5">
        <v>2051348449</v>
      </c>
      <c r="C2687" s="4" t="s">
        <v>8914</v>
      </c>
      <c r="D2687" s="4" t="s">
        <v>271</v>
      </c>
      <c r="E2687" s="6" t="s">
        <v>5714</v>
      </c>
      <c r="F2687" s="5">
        <f>decoded[[#This Row],[FRT_DEC]]-B2686</f>
        <v>3</v>
      </c>
      <c r="G26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INFO]]))),G2686)</f>
        <v>299</v>
      </c>
    </row>
    <row r="2688" spans="1:7" x14ac:dyDescent="0.25">
      <c r="A2688" s="4" t="s">
        <v>2975</v>
      </c>
      <c r="B2688" s="5">
        <v>2051348453</v>
      </c>
      <c r="C2688" s="4" t="s">
        <v>8915</v>
      </c>
      <c r="D2688" s="4" t="s">
        <v>273</v>
      </c>
      <c r="E2688" s="6" t="s">
        <v>6244</v>
      </c>
      <c r="F2688" s="5">
        <f>decoded[[#This Row],[FRT_DEC]]-B2687</f>
        <v>4</v>
      </c>
      <c r="G26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INFO]]))),G2687)</f>
        <v>299</v>
      </c>
    </row>
    <row r="2689" spans="1:7" x14ac:dyDescent="0.25">
      <c r="A2689" s="4" t="s">
        <v>2976</v>
      </c>
      <c r="B2689" s="5">
        <v>2051348461</v>
      </c>
      <c r="C2689" s="4" t="s">
        <v>8916</v>
      </c>
      <c r="D2689" s="4" t="s">
        <v>1144</v>
      </c>
      <c r="E2689" s="6" t="s">
        <v>6001</v>
      </c>
      <c r="F2689" s="5">
        <f>decoded[[#This Row],[FRT_DEC]]-B2688</f>
        <v>8</v>
      </c>
      <c r="G26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INFO]]))),G2688)</f>
        <v>299</v>
      </c>
    </row>
    <row r="2690" spans="1:7" x14ac:dyDescent="0.25">
      <c r="A2690" s="4" t="s">
        <v>2977</v>
      </c>
      <c r="B2690" s="5">
        <v>2051348469</v>
      </c>
      <c r="C2690" s="4" t="s">
        <v>8917</v>
      </c>
      <c r="D2690" s="4" t="s">
        <v>98</v>
      </c>
      <c r="E2690" s="6" t="s">
        <v>6003</v>
      </c>
      <c r="F2690" s="5">
        <f>decoded[[#This Row],[FRT_DEC]]-B2689</f>
        <v>8</v>
      </c>
      <c r="G26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INFO]]))),G2689)</f>
        <v>299</v>
      </c>
    </row>
    <row r="2691" spans="1:7" x14ac:dyDescent="0.25">
      <c r="A2691" s="4" t="s">
        <v>2978</v>
      </c>
      <c r="B2691" s="5">
        <v>2051348475</v>
      </c>
      <c r="C2691" s="4" t="s">
        <v>8918</v>
      </c>
      <c r="D2691" s="4" t="s">
        <v>98</v>
      </c>
      <c r="E2691" s="6" t="s">
        <v>6005</v>
      </c>
      <c r="F2691" s="5">
        <f>decoded[[#This Row],[FRT_DEC]]-B2690</f>
        <v>6</v>
      </c>
      <c r="G26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INFO]]))),G2690)</f>
        <v>299</v>
      </c>
    </row>
    <row r="2692" spans="1:7" x14ac:dyDescent="0.25">
      <c r="A2692" s="4" t="s">
        <v>2979</v>
      </c>
      <c r="B2692" s="5">
        <v>2051348500</v>
      </c>
      <c r="C2692" s="4" t="s">
        <v>8919</v>
      </c>
      <c r="D2692" s="4" t="s">
        <v>277</v>
      </c>
      <c r="E2692" s="6" t="s">
        <v>8920</v>
      </c>
      <c r="F2692" s="5">
        <f>decoded[[#This Row],[FRT_DEC]]-B2691</f>
        <v>25</v>
      </c>
      <c r="G26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INFO]]))),G2691)</f>
        <v>299</v>
      </c>
    </row>
    <row r="2693" spans="1:7" x14ac:dyDescent="0.25">
      <c r="A2693" s="4" t="s">
        <v>2980</v>
      </c>
      <c r="B2693" s="5">
        <v>2051348800</v>
      </c>
      <c r="C2693" s="4" t="s">
        <v>8921</v>
      </c>
      <c r="D2693" s="4" t="s">
        <v>1144</v>
      </c>
      <c r="E2693" s="6" t="s">
        <v>6009</v>
      </c>
      <c r="F2693" s="5">
        <f>decoded[[#This Row],[FRT_DEC]]-B2692</f>
        <v>300</v>
      </c>
      <c r="G26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INFO]]))),G2692)</f>
        <v>299</v>
      </c>
    </row>
    <row r="2694" spans="1:7" x14ac:dyDescent="0.25">
      <c r="A2694" s="4" t="s">
        <v>2981</v>
      </c>
      <c r="B2694" s="5">
        <v>2051348808</v>
      </c>
      <c r="C2694" s="4" t="s">
        <v>8922</v>
      </c>
      <c r="D2694" s="4" t="s">
        <v>98</v>
      </c>
      <c r="E2694" s="6" t="s">
        <v>6011</v>
      </c>
      <c r="F2694" s="5">
        <f>decoded[[#This Row],[FRT_DEC]]-B2693</f>
        <v>8</v>
      </c>
      <c r="G26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INFO]]))),G2693)</f>
        <v>299</v>
      </c>
    </row>
    <row r="2695" spans="1:7" x14ac:dyDescent="0.25">
      <c r="A2695" s="4" t="s">
        <v>2982</v>
      </c>
      <c r="B2695" s="5">
        <v>2051348820</v>
      </c>
      <c r="C2695" s="4" t="s">
        <v>8923</v>
      </c>
      <c r="D2695" s="4" t="s">
        <v>275</v>
      </c>
      <c r="E2695" s="6" t="s">
        <v>1102</v>
      </c>
      <c r="F2695" s="5">
        <f>decoded[[#This Row],[FRT_DEC]]-B2694</f>
        <v>12</v>
      </c>
      <c r="G26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INFO]]))),G2694)</f>
        <v>299</v>
      </c>
    </row>
    <row r="2696" spans="1:7" x14ac:dyDescent="0.25">
      <c r="A2696" s="4" t="s">
        <v>2983</v>
      </c>
      <c r="B2696" s="5">
        <v>2051348836</v>
      </c>
      <c r="C2696" s="4" t="s">
        <v>8924</v>
      </c>
      <c r="D2696" s="4" t="s">
        <v>295</v>
      </c>
      <c r="E2696" s="6" t="s">
        <v>296</v>
      </c>
      <c r="F2696" s="5">
        <f>decoded[[#This Row],[FRT_DEC]]-B2695</f>
        <v>16</v>
      </c>
      <c r="G26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INFO]]))),G2695)</f>
        <v>299</v>
      </c>
    </row>
    <row r="2697" spans="1:7" x14ac:dyDescent="0.25">
      <c r="A2697" s="4" t="s">
        <v>2984</v>
      </c>
      <c r="B2697" s="5">
        <v>2051350357</v>
      </c>
      <c r="C2697" s="4" t="s">
        <v>8925</v>
      </c>
      <c r="D2697" s="4" t="s">
        <v>110</v>
      </c>
      <c r="E2697" s="6" t="s">
        <v>2725</v>
      </c>
      <c r="F2697" s="5">
        <f>decoded[[#This Row],[FRT_DEC]]-B2696</f>
        <v>1521</v>
      </c>
      <c r="G26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INFO]]))),G2696)</f>
        <v>299</v>
      </c>
    </row>
    <row r="2698" spans="1:7" x14ac:dyDescent="0.25">
      <c r="A2698" s="4" t="s">
        <v>2985</v>
      </c>
      <c r="B2698" s="5">
        <v>2051350374</v>
      </c>
      <c r="C2698" s="4" t="s">
        <v>8926</v>
      </c>
      <c r="D2698" s="4" t="s">
        <v>1144</v>
      </c>
      <c r="E2698" s="6" t="s">
        <v>6017</v>
      </c>
      <c r="F2698" s="5">
        <f>decoded[[#This Row],[FRT_DEC]]-B2697</f>
        <v>17</v>
      </c>
      <c r="G26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INFO]]))),G2697)</f>
        <v>299</v>
      </c>
    </row>
    <row r="2699" spans="1:7" x14ac:dyDescent="0.25">
      <c r="A2699" s="4" t="s">
        <v>2986</v>
      </c>
      <c r="B2699" s="5">
        <v>2051350380</v>
      </c>
      <c r="C2699" s="4" t="s">
        <v>8927</v>
      </c>
      <c r="D2699" s="4" t="s">
        <v>98</v>
      </c>
      <c r="E2699" s="6" t="s">
        <v>6019</v>
      </c>
      <c r="F2699" s="5">
        <f>decoded[[#This Row],[FRT_DEC]]-B2698</f>
        <v>6</v>
      </c>
      <c r="G26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INFO]]))),G2698)</f>
        <v>299</v>
      </c>
    </row>
    <row r="2700" spans="1:7" x14ac:dyDescent="0.25">
      <c r="A2700" s="4" t="s">
        <v>2987</v>
      </c>
      <c r="B2700" s="5">
        <v>2051350449</v>
      </c>
      <c r="C2700" s="4" t="s">
        <v>8928</v>
      </c>
      <c r="D2700" s="4" t="s">
        <v>111</v>
      </c>
      <c r="E2700" s="6" t="s">
        <v>297</v>
      </c>
      <c r="F2700" s="5">
        <f>decoded[[#This Row],[FRT_DEC]]-B2699</f>
        <v>69</v>
      </c>
      <c r="G27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INFO]]))),G2699)</f>
        <v>299</v>
      </c>
    </row>
    <row r="2701" spans="1:7" x14ac:dyDescent="0.25">
      <c r="A2701" s="4" t="s">
        <v>2988</v>
      </c>
      <c r="B2701" s="5">
        <v>2051350464</v>
      </c>
      <c r="C2701" s="4" t="s">
        <v>8929</v>
      </c>
      <c r="D2701" s="4" t="s">
        <v>1144</v>
      </c>
      <c r="E2701" s="6" t="s">
        <v>6022</v>
      </c>
      <c r="F2701" s="5">
        <f>decoded[[#This Row],[FRT_DEC]]-B2700</f>
        <v>15</v>
      </c>
      <c r="G27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INFO]]))),G2700)</f>
        <v>299</v>
      </c>
    </row>
    <row r="2702" spans="1:7" x14ac:dyDescent="0.25">
      <c r="A2702" s="4" t="s">
        <v>2989</v>
      </c>
      <c r="B2702" s="5">
        <v>2051350470</v>
      </c>
      <c r="C2702" s="4" t="s">
        <v>8930</v>
      </c>
      <c r="D2702" s="4" t="s">
        <v>98</v>
      </c>
      <c r="E2702" s="6" t="s">
        <v>6024</v>
      </c>
      <c r="F2702" s="5">
        <f>decoded[[#This Row],[FRT_DEC]]-B2701</f>
        <v>6</v>
      </c>
      <c r="G27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INFO]]))),G2701)</f>
        <v>299</v>
      </c>
    </row>
    <row r="2703" spans="1:7" x14ac:dyDescent="0.25">
      <c r="A2703" s="4" t="s">
        <v>2990</v>
      </c>
      <c r="B2703" s="5">
        <v>2051351105</v>
      </c>
      <c r="C2703" s="4" t="s">
        <v>8931</v>
      </c>
      <c r="D2703" s="4" t="s">
        <v>113</v>
      </c>
      <c r="E2703" s="6" t="s">
        <v>114</v>
      </c>
      <c r="F2703" s="5">
        <f>decoded[[#This Row],[FRT_DEC]]-B2702</f>
        <v>635</v>
      </c>
      <c r="G27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INFO]]))),G2702)</f>
        <v>299</v>
      </c>
    </row>
    <row r="2704" spans="1:7" x14ac:dyDescent="0.25">
      <c r="A2704" s="4" t="s">
        <v>2991</v>
      </c>
      <c r="B2704" s="5">
        <v>2051351122</v>
      </c>
      <c r="C2704" s="4" t="s">
        <v>8932</v>
      </c>
      <c r="D2704" s="4" t="s">
        <v>1144</v>
      </c>
      <c r="E2704" s="6" t="s">
        <v>6027</v>
      </c>
      <c r="F2704" s="5">
        <f>decoded[[#This Row],[FRT_DEC]]-B2703</f>
        <v>17</v>
      </c>
      <c r="G27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INFO]]))),G2703)</f>
        <v>299</v>
      </c>
    </row>
    <row r="2705" spans="1:7" x14ac:dyDescent="0.25">
      <c r="A2705" s="4" t="s">
        <v>2992</v>
      </c>
      <c r="B2705" s="5">
        <v>2051351128</v>
      </c>
      <c r="C2705" s="4" t="s">
        <v>8933</v>
      </c>
      <c r="D2705" s="4" t="s">
        <v>98</v>
      </c>
      <c r="E2705" s="6" t="s">
        <v>6029</v>
      </c>
      <c r="F2705" s="5">
        <f>decoded[[#This Row],[FRT_DEC]]-B2704</f>
        <v>6</v>
      </c>
      <c r="G27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INFO]]))),G2704)</f>
        <v>299</v>
      </c>
    </row>
    <row r="2706" spans="1:7" x14ac:dyDescent="0.25">
      <c r="A2706" s="4" t="s">
        <v>2993</v>
      </c>
      <c r="B2706" s="5">
        <v>2051351133</v>
      </c>
      <c r="C2706" s="4" t="s">
        <v>8934</v>
      </c>
      <c r="D2706" s="4" t="s">
        <v>298</v>
      </c>
      <c r="E2706" s="6" t="s">
        <v>8935</v>
      </c>
      <c r="F2706" s="5">
        <f>decoded[[#This Row],[FRT_DEC]]-B2705</f>
        <v>5</v>
      </c>
      <c r="G27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INFO]]))),G2705)</f>
        <v>299</v>
      </c>
    </row>
    <row r="2707" spans="1:7" x14ac:dyDescent="0.25">
      <c r="A2707" s="4" t="s">
        <v>2994</v>
      </c>
      <c r="B2707" s="5">
        <v>2051351138</v>
      </c>
      <c r="C2707" s="4" t="s">
        <v>8936</v>
      </c>
      <c r="D2707" s="4" t="s">
        <v>11</v>
      </c>
      <c r="E2707" s="6" t="s">
        <v>4670</v>
      </c>
      <c r="F2707" s="5">
        <f>decoded[[#This Row],[FRT_DEC]]-B2706</f>
        <v>5</v>
      </c>
      <c r="G27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INFO]]))),G2706)</f>
        <v>299</v>
      </c>
    </row>
    <row r="2708" spans="1:7" x14ac:dyDescent="0.25">
      <c r="A2708" s="4" t="s">
        <v>2995</v>
      </c>
      <c r="B2708" s="5">
        <v>2051351149</v>
      </c>
      <c r="C2708" s="4" t="s">
        <v>8937</v>
      </c>
      <c r="D2708" s="4" t="s">
        <v>52</v>
      </c>
      <c r="E2708" s="6" t="s">
        <v>367</v>
      </c>
      <c r="F2708" s="5">
        <f>decoded[[#This Row],[FRT_DEC]]-B2707</f>
        <v>11</v>
      </c>
      <c r="G27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INFO]]))),G2707)</f>
        <v>299</v>
      </c>
    </row>
    <row r="2709" spans="1:7" x14ac:dyDescent="0.25">
      <c r="A2709" s="4" t="s">
        <v>2996</v>
      </c>
      <c r="B2709" s="5">
        <v>2051351152</v>
      </c>
      <c r="C2709" s="4" t="s">
        <v>8938</v>
      </c>
      <c r="D2709" s="4" t="s">
        <v>369</v>
      </c>
      <c r="E2709" s="6" t="s">
        <v>8939</v>
      </c>
      <c r="F2709" s="5">
        <f>decoded[[#This Row],[FRT_DEC]]-B2708</f>
        <v>3</v>
      </c>
      <c r="G27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INFO]]))),G2708)</f>
        <v>299</v>
      </c>
    </row>
    <row r="2710" spans="1:7" x14ac:dyDescent="0.25">
      <c r="A2710" s="4" t="s">
        <v>2997</v>
      </c>
      <c r="B2710" s="5">
        <v>2051351157</v>
      </c>
      <c r="C2710" s="4" t="s">
        <v>8940</v>
      </c>
      <c r="D2710" s="4" t="s">
        <v>8</v>
      </c>
      <c r="E2710" s="6" t="s">
        <v>4685</v>
      </c>
      <c r="F2710" s="5">
        <f>decoded[[#This Row],[FRT_DEC]]-B2709</f>
        <v>5</v>
      </c>
      <c r="G27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INFO]]))),G2709)</f>
        <v>299</v>
      </c>
    </row>
    <row r="2711" spans="1:7" x14ac:dyDescent="0.25">
      <c r="A2711" s="4" t="s">
        <v>2998</v>
      </c>
      <c r="B2711" s="5">
        <v>2051351163</v>
      </c>
      <c r="C2711" s="4" t="s">
        <v>8941</v>
      </c>
      <c r="D2711" s="4" t="s">
        <v>4652</v>
      </c>
      <c r="E2711" s="6" t="s">
        <v>4662</v>
      </c>
      <c r="F2711" s="5">
        <f>decoded[[#This Row],[FRT_DEC]]-B2710</f>
        <v>6</v>
      </c>
      <c r="G27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INFO]]))),G2710)</f>
        <v>299</v>
      </c>
    </row>
    <row r="2712" spans="1:7" x14ac:dyDescent="0.25">
      <c r="A2712" s="4" t="s">
        <v>2999</v>
      </c>
      <c r="B2712" s="5">
        <v>2051351166</v>
      </c>
      <c r="C2712" s="4" t="s">
        <v>8942</v>
      </c>
      <c r="D2712" s="4" t="s">
        <v>4652</v>
      </c>
      <c r="E2712" s="6" t="s">
        <v>4686</v>
      </c>
      <c r="F2712" s="5">
        <f>decoded[[#This Row],[FRT_DEC]]-B2711</f>
        <v>3</v>
      </c>
      <c r="G27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INFO]]))),G2711)</f>
        <v>299</v>
      </c>
    </row>
    <row r="2713" spans="1:7" x14ac:dyDescent="0.25">
      <c r="A2713" s="4" t="s">
        <v>3000</v>
      </c>
      <c r="B2713" s="5">
        <v>2051351193</v>
      </c>
      <c r="C2713" s="4" t="s">
        <v>8943</v>
      </c>
      <c r="D2713" s="4" t="s">
        <v>11</v>
      </c>
      <c r="E2713" s="6" t="s">
        <v>4678</v>
      </c>
      <c r="F2713" s="5">
        <f>decoded[[#This Row],[FRT_DEC]]-B2712</f>
        <v>27</v>
      </c>
      <c r="G27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INFO]]))),G2712)</f>
        <v>299</v>
      </c>
    </row>
    <row r="2714" spans="1:7" x14ac:dyDescent="0.25">
      <c r="A2714" s="4" t="s">
        <v>3001</v>
      </c>
      <c r="B2714" s="5">
        <v>2051351202</v>
      </c>
      <c r="C2714" s="4" t="s">
        <v>8944</v>
      </c>
      <c r="D2714" s="4" t="s">
        <v>52</v>
      </c>
      <c r="E2714" s="6" t="s">
        <v>4648</v>
      </c>
      <c r="F2714" s="5">
        <f>decoded[[#This Row],[FRT_DEC]]-B2713</f>
        <v>9</v>
      </c>
      <c r="G27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INFO]]))),G2713)</f>
        <v>299</v>
      </c>
    </row>
    <row r="2715" spans="1:7" x14ac:dyDescent="0.25">
      <c r="A2715" s="4" t="s">
        <v>3002</v>
      </c>
      <c r="B2715" s="5">
        <v>2051351205</v>
      </c>
      <c r="C2715" s="4" t="s">
        <v>8945</v>
      </c>
      <c r="D2715" s="4" t="s">
        <v>4649</v>
      </c>
      <c r="E2715" s="6" t="s">
        <v>8881</v>
      </c>
      <c r="F2715" s="5">
        <f>decoded[[#This Row],[FRT_DEC]]-B2714</f>
        <v>3</v>
      </c>
      <c r="G27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INFO]]))),G2714)</f>
        <v>299</v>
      </c>
    </row>
    <row r="2716" spans="1:7" x14ac:dyDescent="0.25">
      <c r="A2716" s="4" t="s">
        <v>3003</v>
      </c>
      <c r="B2716" s="5">
        <v>2051351232</v>
      </c>
      <c r="C2716" s="4" t="s">
        <v>8946</v>
      </c>
      <c r="D2716" s="4" t="s">
        <v>12</v>
      </c>
      <c r="E2716" s="6" t="s">
        <v>4</v>
      </c>
      <c r="F2716" s="5">
        <f>decoded[[#This Row],[FRT_DEC]]-B2715</f>
        <v>27</v>
      </c>
      <c r="G27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INFO]]))),G2715)</f>
        <v>299</v>
      </c>
    </row>
    <row r="2717" spans="1:7" x14ac:dyDescent="0.25">
      <c r="A2717" s="4" t="s">
        <v>3004</v>
      </c>
      <c r="B2717" s="5">
        <v>2051351238</v>
      </c>
      <c r="C2717" s="4" t="s">
        <v>8947</v>
      </c>
      <c r="D2717" s="4" t="s">
        <v>8</v>
      </c>
      <c r="E2717" s="6" t="s">
        <v>5960</v>
      </c>
      <c r="F2717" s="5">
        <f>decoded[[#This Row],[FRT_DEC]]-B2716</f>
        <v>6</v>
      </c>
      <c r="G27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INFO]]))),G2716)</f>
        <v>299</v>
      </c>
    </row>
    <row r="2718" spans="1:7" x14ac:dyDescent="0.25">
      <c r="A2718" s="4" t="s">
        <v>3005</v>
      </c>
      <c r="B2718" s="5">
        <v>2051351490</v>
      </c>
      <c r="C2718" s="4" t="s">
        <v>8948</v>
      </c>
      <c r="D2718" s="4" t="s">
        <v>12</v>
      </c>
      <c r="E2718" s="6" t="s">
        <v>4</v>
      </c>
      <c r="F2718" s="5">
        <f>decoded[[#This Row],[FRT_DEC]]-B2717</f>
        <v>252</v>
      </c>
      <c r="G27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INFO]]))),G2717)</f>
        <v>299</v>
      </c>
    </row>
    <row r="2719" spans="1:7" x14ac:dyDescent="0.25">
      <c r="A2719" s="4" t="s">
        <v>3006</v>
      </c>
      <c r="B2719" s="5">
        <v>2051351495</v>
      </c>
      <c r="C2719" s="4" t="s">
        <v>8949</v>
      </c>
      <c r="D2719" s="4" t="s">
        <v>8</v>
      </c>
      <c r="E2719" s="6" t="s">
        <v>5963</v>
      </c>
      <c r="F2719" s="5">
        <f>decoded[[#This Row],[FRT_DEC]]-B2718</f>
        <v>5</v>
      </c>
      <c r="G27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INFO]]))),G2718)</f>
        <v>299</v>
      </c>
    </row>
    <row r="2720" spans="1:7" x14ac:dyDescent="0.25">
      <c r="A2720" s="4" t="s">
        <v>3007</v>
      </c>
      <c r="B2720" s="5">
        <v>2051351884</v>
      </c>
      <c r="C2720" s="4" t="s">
        <v>8950</v>
      </c>
      <c r="D2720" s="4" t="s">
        <v>13</v>
      </c>
      <c r="E2720" s="6" t="s">
        <v>5</v>
      </c>
      <c r="F2720" s="5">
        <f>decoded[[#This Row],[FRT_DEC]]-B2719</f>
        <v>389</v>
      </c>
      <c r="G27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INFO]]))),G2719)</f>
        <v>299</v>
      </c>
    </row>
    <row r="2721" spans="1:7" x14ac:dyDescent="0.25">
      <c r="A2721" s="4" t="s">
        <v>3008</v>
      </c>
      <c r="B2721" s="5">
        <v>2051351889</v>
      </c>
      <c r="C2721" s="4" t="s">
        <v>8951</v>
      </c>
      <c r="D2721" s="4" t="s">
        <v>11</v>
      </c>
      <c r="E2721" s="6" t="s">
        <v>4715</v>
      </c>
      <c r="F2721" s="5">
        <f>decoded[[#This Row],[FRT_DEC]]-B2720</f>
        <v>5</v>
      </c>
      <c r="G27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INFO]]))),G2720)</f>
        <v>299</v>
      </c>
    </row>
    <row r="2722" spans="1:7" x14ac:dyDescent="0.25">
      <c r="A2722" s="4" t="s">
        <v>3009</v>
      </c>
      <c r="B2722" s="5">
        <v>2051351977</v>
      </c>
      <c r="C2722" s="4" t="s">
        <v>8952</v>
      </c>
      <c r="D2722" s="4" t="s">
        <v>12</v>
      </c>
      <c r="E2722" s="6" t="s">
        <v>4</v>
      </c>
      <c r="F2722" s="5">
        <f>decoded[[#This Row],[FRT_DEC]]-B2721</f>
        <v>88</v>
      </c>
      <c r="G27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INFO]]))),G2721)</f>
        <v>299</v>
      </c>
    </row>
    <row r="2723" spans="1:7" x14ac:dyDescent="0.25">
      <c r="A2723" s="4" t="s">
        <v>3010</v>
      </c>
      <c r="B2723" s="5">
        <v>2051351981</v>
      </c>
      <c r="C2723" s="4" t="s">
        <v>8953</v>
      </c>
      <c r="D2723" s="4" t="s">
        <v>14</v>
      </c>
      <c r="E2723" s="6" t="s">
        <v>6</v>
      </c>
      <c r="F2723" s="5">
        <f>decoded[[#This Row],[FRT_DEC]]-B2722</f>
        <v>4</v>
      </c>
      <c r="G27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INFO]]))),G2722)</f>
        <v>299</v>
      </c>
    </row>
    <row r="2724" spans="1:7" x14ac:dyDescent="0.25">
      <c r="A2724" s="4" t="s">
        <v>3011</v>
      </c>
      <c r="B2724" s="5">
        <v>2051351996</v>
      </c>
      <c r="C2724" s="4" t="s">
        <v>8954</v>
      </c>
      <c r="D2724" s="4" t="s">
        <v>14</v>
      </c>
      <c r="E2724" s="6" t="s">
        <v>72</v>
      </c>
      <c r="F2724" s="5">
        <f>decoded[[#This Row],[FRT_DEC]]-B2723</f>
        <v>15</v>
      </c>
      <c r="G27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INFO]]))),G2723)</f>
        <v>299</v>
      </c>
    </row>
    <row r="2725" spans="1:7" x14ac:dyDescent="0.25">
      <c r="A2725" s="4" t="s">
        <v>3012</v>
      </c>
      <c r="B2725" s="5">
        <v>2051352020</v>
      </c>
      <c r="C2725" s="4" t="s">
        <v>8955</v>
      </c>
      <c r="D2725" s="4" t="s">
        <v>74</v>
      </c>
      <c r="E2725" s="6" t="s">
        <v>4650</v>
      </c>
      <c r="F2725" s="5">
        <f>decoded[[#This Row],[FRT_DEC]]-B2724</f>
        <v>24</v>
      </c>
      <c r="G27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INFO]]))),G2724)</f>
        <v>299</v>
      </c>
    </row>
    <row r="2726" spans="1:7" x14ac:dyDescent="0.25">
      <c r="A2726" s="4" t="s">
        <v>3013</v>
      </c>
      <c r="B2726" s="5">
        <v>2051352027</v>
      </c>
      <c r="C2726" s="4" t="s">
        <v>8956</v>
      </c>
      <c r="D2726" s="4" t="s">
        <v>4651</v>
      </c>
      <c r="E2726" s="6" t="s">
        <v>4679</v>
      </c>
      <c r="F2726" s="5">
        <f>decoded[[#This Row],[FRT_DEC]]-B2725</f>
        <v>7</v>
      </c>
      <c r="G27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INFO]]))),G2725)</f>
        <v>299</v>
      </c>
    </row>
    <row r="2727" spans="1:7" x14ac:dyDescent="0.25">
      <c r="A2727" s="4" t="s">
        <v>3014</v>
      </c>
      <c r="B2727" s="5">
        <v>2051352364</v>
      </c>
      <c r="C2727" s="4" t="s">
        <v>8957</v>
      </c>
      <c r="D2727" s="4" t="s">
        <v>55</v>
      </c>
      <c r="E2727" s="6" t="s">
        <v>56</v>
      </c>
      <c r="F2727" s="5">
        <f>decoded[[#This Row],[FRT_DEC]]-B2726</f>
        <v>337</v>
      </c>
      <c r="G27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INFO]]))),G2726)</f>
        <v>299</v>
      </c>
    </row>
    <row r="2728" spans="1:7" x14ac:dyDescent="0.25">
      <c r="A2728" s="4" t="s">
        <v>3015</v>
      </c>
      <c r="B2728" s="5">
        <v>2051352389</v>
      </c>
      <c r="C2728" s="4" t="s">
        <v>8958</v>
      </c>
      <c r="D2728" s="4" t="s">
        <v>275</v>
      </c>
      <c r="E2728" s="6" t="s">
        <v>8959</v>
      </c>
      <c r="F2728" s="5">
        <f>decoded[[#This Row],[FRT_DEC]]-B2727</f>
        <v>25</v>
      </c>
      <c r="G27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INFO]]))),G2727)</f>
        <v>299</v>
      </c>
    </row>
    <row r="2729" spans="1:7" x14ac:dyDescent="0.25">
      <c r="A2729" s="4" t="s">
        <v>3016</v>
      </c>
      <c r="B2729" s="5">
        <v>2051352393</v>
      </c>
      <c r="C2729" s="4" t="s">
        <v>8960</v>
      </c>
      <c r="D2729" s="4" t="s">
        <v>277</v>
      </c>
      <c r="E2729" s="6" t="s">
        <v>8961</v>
      </c>
      <c r="F2729" s="5">
        <f>decoded[[#This Row],[FRT_DEC]]-B2728</f>
        <v>4</v>
      </c>
      <c r="G27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INFO]]))),G2728)</f>
        <v>299</v>
      </c>
    </row>
    <row r="2730" spans="1:7" ht="30" x14ac:dyDescent="0.25">
      <c r="A2730" s="4" t="s">
        <v>3017</v>
      </c>
      <c r="B2730" s="5">
        <v>2051352397</v>
      </c>
      <c r="C2730" s="4" t="s">
        <v>8962</v>
      </c>
      <c r="D2730" s="4" t="s">
        <v>271</v>
      </c>
      <c r="E2730" s="6" t="s">
        <v>5723</v>
      </c>
      <c r="F2730" s="5">
        <f>decoded[[#This Row],[FRT_DEC]]-B2729</f>
        <v>4</v>
      </c>
      <c r="G27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INFO]]))),G2729)</f>
        <v>299</v>
      </c>
    </row>
    <row r="2731" spans="1:7" x14ac:dyDescent="0.25">
      <c r="A2731" s="4" t="s">
        <v>3018</v>
      </c>
      <c r="B2731" s="5">
        <v>2051352400</v>
      </c>
      <c r="C2731" s="4" t="s">
        <v>8963</v>
      </c>
      <c r="D2731" s="4" t="s">
        <v>273</v>
      </c>
      <c r="E2731" s="6" t="s">
        <v>289</v>
      </c>
      <c r="F2731" s="5">
        <f>decoded[[#This Row],[FRT_DEC]]-B2730</f>
        <v>3</v>
      </c>
      <c r="G27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INFO]]))),G2730)</f>
        <v>299</v>
      </c>
    </row>
    <row r="2732" spans="1:7" x14ac:dyDescent="0.25">
      <c r="A2732" s="4" t="s">
        <v>3019</v>
      </c>
      <c r="B2732" s="5">
        <v>2051352425</v>
      </c>
      <c r="C2732" s="4" t="s">
        <v>8964</v>
      </c>
      <c r="D2732" s="4" t="s">
        <v>11</v>
      </c>
      <c r="E2732" s="6" t="s">
        <v>4683</v>
      </c>
      <c r="F2732" s="5">
        <f>decoded[[#This Row],[FRT_DEC]]-B2731</f>
        <v>25</v>
      </c>
      <c r="G27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INFO]]))),G2731)</f>
        <v>299</v>
      </c>
    </row>
    <row r="2733" spans="1:7" x14ac:dyDescent="0.25">
      <c r="A2733" s="4" t="s">
        <v>3020</v>
      </c>
      <c r="B2733" s="5">
        <v>2051352447</v>
      </c>
      <c r="C2733" s="4" t="s">
        <v>8965</v>
      </c>
      <c r="D2733" s="4" t="s">
        <v>52</v>
      </c>
      <c r="E2733" s="6" t="s">
        <v>57</v>
      </c>
      <c r="F2733" s="5">
        <f>decoded[[#This Row],[FRT_DEC]]-B2732</f>
        <v>22</v>
      </c>
      <c r="G27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INFO]]))),G2732)</f>
        <v>299</v>
      </c>
    </row>
    <row r="2734" spans="1:7" x14ac:dyDescent="0.25">
      <c r="A2734" s="4" t="s">
        <v>3021</v>
      </c>
      <c r="B2734" s="5">
        <v>2051352470</v>
      </c>
      <c r="C2734" s="4" t="s">
        <v>8966</v>
      </c>
      <c r="D2734" s="4" t="s">
        <v>1144</v>
      </c>
      <c r="E2734" s="6" t="s">
        <v>6057</v>
      </c>
      <c r="F2734" s="5">
        <f>decoded[[#This Row],[FRT_DEC]]-B2733</f>
        <v>23</v>
      </c>
      <c r="G27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INFO]]))),G2733)</f>
        <v>299</v>
      </c>
    </row>
    <row r="2735" spans="1:7" x14ac:dyDescent="0.25">
      <c r="A2735" s="4" t="s">
        <v>3022</v>
      </c>
      <c r="B2735" s="5">
        <v>2051352476</v>
      </c>
      <c r="C2735" s="4" t="s">
        <v>8967</v>
      </c>
      <c r="D2735" s="4" t="s">
        <v>1144</v>
      </c>
      <c r="E2735" s="6" t="s">
        <v>6059</v>
      </c>
      <c r="F2735" s="5">
        <f>decoded[[#This Row],[FRT_DEC]]-B2734</f>
        <v>6</v>
      </c>
      <c r="G27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INFO]]))),G2734)</f>
        <v>299</v>
      </c>
    </row>
    <row r="2736" spans="1:7" x14ac:dyDescent="0.25">
      <c r="A2736" s="4" t="s">
        <v>3023</v>
      </c>
      <c r="B2736" s="5">
        <v>2051352494</v>
      </c>
      <c r="C2736" s="4" t="s">
        <v>8968</v>
      </c>
      <c r="D2736" s="4" t="s">
        <v>98</v>
      </c>
      <c r="E2736" s="6" t="s">
        <v>5713</v>
      </c>
      <c r="F2736" s="5">
        <f>decoded[[#This Row],[FRT_DEC]]-B2735</f>
        <v>18</v>
      </c>
      <c r="G27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INFO]]))),G2735)</f>
        <v>299</v>
      </c>
    </row>
    <row r="2737" spans="1:7" x14ac:dyDescent="0.25">
      <c r="A2737" s="4" t="s">
        <v>3024</v>
      </c>
      <c r="B2737" s="5">
        <v>2051352520</v>
      </c>
      <c r="C2737" s="4" t="s">
        <v>8969</v>
      </c>
      <c r="D2737" s="4" t="s">
        <v>4652</v>
      </c>
      <c r="E2737" s="6" t="s">
        <v>4686</v>
      </c>
      <c r="F2737" s="5">
        <f>decoded[[#This Row],[FRT_DEC]]-B2736</f>
        <v>26</v>
      </c>
      <c r="G27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INFO]]))),G2736)</f>
        <v>299</v>
      </c>
    </row>
    <row r="2738" spans="1:7" x14ac:dyDescent="0.25">
      <c r="A2738" s="4" t="s">
        <v>3025</v>
      </c>
      <c r="B2738" s="5">
        <v>2051352527</v>
      </c>
      <c r="C2738" s="4" t="s">
        <v>8970</v>
      </c>
      <c r="D2738" s="4" t="s">
        <v>275</v>
      </c>
      <c r="E2738" s="6" t="s">
        <v>8971</v>
      </c>
      <c r="F2738" s="5">
        <f>decoded[[#This Row],[FRT_DEC]]-B2737</f>
        <v>7</v>
      </c>
      <c r="G27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INFO]]))),G2737)</f>
        <v>299</v>
      </c>
    </row>
    <row r="2739" spans="1:7" x14ac:dyDescent="0.25">
      <c r="A2739" s="4" t="s">
        <v>3026</v>
      </c>
      <c r="B2739" s="5">
        <v>2051353318</v>
      </c>
      <c r="C2739" s="4" t="s">
        <v>8972</v>
      </c>
      <c r="D2739" s="4" t="s">
        <v>280</v>
      </c>
      <c r="E2739" s="6" t="s">
        <v>281</v>
      </c>
      <c r="F2739" s="5">
        <f>decoded[[#This Row],[FRT_DEC]]-B2738</f>
        <v>791</v>
      </c>
      <c r="G27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INFO]]))),G2738)</f>
        <v>299</v>
      </c>
    </row>
    <row r="2740" spans="1:7" x14ac:dyDescent="0.25">
      <c r="A2740" s="4" t="s">
        <v>3027</v>
      </c>
      <c r="B2740" s="5">
        <v>2051353360</v>
      </c>
      <c r="C2740" s="4" t="s">
        <v>8973</v>
      </c>
      <c r="D2740" s="4" t="s">
        <v>12</v>
      </c>
      <c r="E2740" s="6" t="s">
        <v>4</v>
      </c>
      <c r="F2740" s="5">
        <f>decoded[[#This Row],[FRT_DEC]]-B2739</f>
        <v>42</v>
      </c>
      <c r="G27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INFO]]))),G2739)</f>
        <v>299</v>
      </c>
    </row>
    <row r="2741" spans="1:7" x14ac:dyDescent="0.25">
      <c r="A2741" s="4" t="s">
        <v>3028</v>
      </c>
      <c r="B2741" s="5">
        <v>2051353365</v>
      </c>
      <c r="C2741" s="4" t="s">
        <v>8974</v>
      </c>
      <c r="D2741" s="4" t="s">
        <v>8</v>
      </c>
      <c r="E2741" s="6" t="s">
        <v>6294</v>
      </c>
      <c r="F2741" s="5">
        <f>decoded[[#This Row],[FRT_DEC]]-B2740</f>
        <v>5</v>
      </c>
      <c r="G27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INFO]]))),G2740)</f>
        <v>299</v>
      </c>
    </row>
    <row r="2742" spans="1:7" x14ac:dyDescent="0.25">
      <c r="A2742" s="4" t="s">
        <v>3029</v>
      </c>
      <c r="B2742" s="5">
        <v>2051361681</v>
      </c>
      <c r="C2742" s="4" t="s">
        <v>8975</v>
      </c>
      <c r="D2742" s="4" t="s">
        <v>15</v>
      </c>
      <c r="E2742" s="6" t="s">
        <v>8976</v>
      </c>
      <c r="F2742" s="5">
        <f>decoded[[#This Row],[FRT_DEC]]-B2741</f>
        <v>8316</v>
      </c>
      <c r="G27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INFO]]))),G2741)</f>
        <v>299</v>
      </c>
    </row>
    <row r="2743" spans="1:7" x14ac:dyDescent="0.25">
      <c r="A2743" s="4" t="s">
        <v>3030</v>
      </c>
      <c r="B2743" s="5">
        <v>2051361684</v>
      </c>
      <c r="C2743" s="4" t="s">
        <v>8977</v>
      </c>
      <c r="D2743" s="4" t="s">
        <v>15</v>
      </c>
      <c r="E2743" s="6" t="s">
        <v>5995</v>
      </c>
      <c r="F2743" s="5">
        <f>decoded[[#This Row],[FRT_DEC]]-B2742</f>
        <v>3</v>
      </c>
      <c r="G27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INFO]]))),G2742)</f>
        <v>299</v>
      </c>
    </row>
    <row r="2744" spans="1:7" x14ac:dyDescent="0.25">
      <c r="A2744" s="4" t="s">
        <v>3031</v>
      </c>
      <c r="B2744" s="5">
        <v>2051361765</v>
      </c>
      <c r="C2744" s="4" t="s">
        <v>8978</v>
      </c>
      <c r="D2744" s="4" t="s">
        <v>275</v>
      </c>
      <c r="E2744" s="6" t="s">
        <v>8979</v>
      </c>
      <c r="F2744" s="5">
        <f>decoded[[#This Row],[FRT_DEC]]-B2743</f>
        <v>81</v>
      </c>
      <c r="G27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INFO]]))),G2743)</f>
        <v>299</v>
      </c>
    </row>
    <row r="2745" spans="1:7" ht="30" x14ac:dyDescent="0.25">
      <c r="A2745" s="4" t="s">
        <v>3032</v>
      </c>
      <c r="B2745" s="5">
        <v>2051361768</v>
      </c>
      <c r="C2745" s="4" t="s">
        <v>8980</v>
      </c>
      <c r="D2745" s="4" t="s">
        <v>271</v>
      </c>
      <c r="E2745" s="6" t="s">
        <v>5723</v>
      </c>
      <c r="F2745" s="5">
        <f>decoded[[#This Row],[FRT_DEC]]-B2744</f>
        <v>3</v>
      </c>
      <c r="G27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INFO]]))),G2744)</f>
        <v>299</v>
      </c>
    </row>
    <row r="2746" spans="1:7" x14ac:dyDescent="0.25">
      <c r="A2746" s="4" t="s">
        <v>3033</v>
      </c>
      <c r="B2746" s="5">
        <v>2051361774</v>
      </c>
      <c r="C2746" s="4" t="s">
        <v>8981</v>
      </c>
      <c r="D2746" s="4" t="s">
        <v>273</v>
      </c>
      <c r="E2746" s="6" t="s">
        <v>6244</v>
      </c>
      <c r="F2746" s="5">
        <f>decoded[[#This Row],[FRT_DEC]]-B2745</f>
        <v>6</v>
      </c>
      <c r="G27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INFO]]))),G2745)</f>
        <v>299</v>
      </c>
    </row>
    <row r="2747" spans="1:7" x14ac:dyDescent="0.25">
      <c r="A2747" s="4" t="s">
        <v>3034</v>
      </c>
      <c r="B2747" s="5">
        <v>2051361782</v>
      </c>
      <c r="C2747" s="4" t="s">
        <v>8982</v>
      </c>
      <c r="D2747" s="4" t="s">
        <v>1144</v>
      </c>
      <c r="E2747" s="6" t="s">
        <v>6001</v>
      </c>
      <c r="F2747" s="5">
        <f>decoded[[#This Row],[FRT_DEC]]-B2746</f>
        <v>8</v>
      </c>
      <c r="G27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INFO]]))),G2746)</f>
        <v>299</v>
      </c>
    </row>
    <row r="2748" spans="1:7" x14ac:dyDescent="0.25">
      <c r="A2748" s="4" t="s">
        <v>3035</v>
      </c>
      <c r="B2748" s="5">
        <v>2051361788</v>
      </c>
      <c r="C2748" s="4" t="s">
        <v>8983</v>
      </c>
      <c r="D2748" s="4" t="s">
        <v>98</v>
      </c>
      <c r="E2748" s="6" t="s">
        <v>6003</v>
      </c>
      <c r="F2748" s="5">
        <f>decoded[[#This Row],[FRT_DEC]]-B2747</f>
        <v>6</v>
      </c>
      <c r="G27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INFO]]))),G2747)</f>
        <v>299</v>
      </c>
    </row>
    <row r="2749" spans="1:7" x14ac:dyDescent="0.25">
      <c r="A2749" s="4" t="s">
        <v>3036</v>
      </c>
      <c r="B2749" s="5">
        <v>2051361794</v>
      </c>
      <c r="C2749" s="4" t="s">
        <v>8984</v>
      </c>
      <c r="D2749" s="4" t="s">
        <v>98</v>
      </c>
      <c r="E2749" s="6" t="s">
        <v>6005</v>
      </c>
      <c r="F2749" s="5">
        <f>decoded[[#This Row],[FRT_DEC]]-B2748</f>
        <v>6</v>
      </c>
      <c r="G27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INFO]]))),G2748)</f>
        <v>299</v>
      </c>
    </row>
    <row r="2750" spans="1:7" x14ac:dyDescent="0.25">
      <c r="A2750" s="4" t="s">
        <v>3037</v>
      </c>
      <c r="B2750" s="5">
        <v>2051361806</v>
      </c>
      <c r="C2750" s="4" t="s">
        <v>8985</v>
      </c>
      <c r="D2750" s="4" t="s">
        <v>277</v>
      </c>
      <c r="E2750" s="6" t="s">
        <v>8986</v>
      </c>
      <c r="F2750" s="5">
        <f>decoded[[#This Row],[FRT_DEC]]-B2749</f>
        <v>12</v>
      </c>
      <c r="G27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INFO]]))),G2749)</f>
        <v>299</v>
      </c>
    </row>
    <row r="2751" spans="1:7" x14ac:dyDescent="0.25">
      <c r="A2751" s="4" t="s">
        <v>3038</v>
      </c>
      <c r="B2751" s="5">
        <v>2051362121</v>
      </c>
      <c r="C2751" s="4" t="s">
        <v>8987</v>
      </c>
      <c r="D2751" s="4" t="s">
        <v>1144</v>
      </c>
      <c r="E2751" s="6" t="s">
        <v>6009</v>
      </c>
      <c r="F2751" s="5">
        <f>decoded[[#This Row],[FRT_DEC]]-B2750</f>
        <v>315</v>
      </c>
      <c r="G27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INFO]]))),G2750)</f>
        <v>299</v>
      </c>
    </row>
    <row r="2752" spans="1:7" x14ac:dyDescent="0.25">
      <c r="A2752" s="4" t="s">
        <v>3039</v>
      </c>
      <c r="B2752" s="5">
        <v>2051362128</v>
      </c>
      <c r="C2752" s="4" t="s">
        <v>8988</v>
      </c>
      <c r="D2752" s="4" t="s">
        <v>98</v>
      </c>
      <c r="E2752" s="6" t="s">
        <v>6011</v>
      </c>
      <c r="F2752" s="5">
        <f>decoded[[#This Row],[FRT_DEC]]-B2751</f>
        <v>7</v>
      </c>
      <c r="G27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INFO]]))),G2751)</f>
        <v>299</v>
      </c>
    </row>
    <row r="2753" spans="1:7" x14ac:dyDescent="0.25">
      <c r="A2753" s="4" t="s">
        <v>3040</v>
      </c>
      <c r="B2753" s="5">
        <v>2051362142</v>
      </c>
      <c r="C2753" s="4" t="s">
        <v>8989</v>
      </c>
      <c r="D2753" s="4" t="s">
        <v>275</v>
      </c>
      <c r="E2753" s="6" t="s">
        <v>1102</v>
      </c>
      <c r="F2753" s="5">
        <f>decoded[[#This Row],[FRT_DEC]]-B2752</f>
        <v>14</v>
      </c>
      <c r="G27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INFO]]))),G2752)</f>
        <v>299</v>
      </c>
    </row>
    <row r="2754" spans="1:7" x14ac:dyDescent="0.25">
      <c r="A2754" s="4" t="s">
        <v>3041</v>
      </c>
      <c r="B2754" s="5">
        <v>2051362159</v>
      </c>
      <c r="C2754" s="4" t="s">
        <v>8990</v>
      </c>
      <c r="D2754" s="4" t="s">
        <v>295</v>
      </c>
      <c r="E2754" s="6" t="s">
        <v>296</v>
      </c>
      <c r="F2754" s="5">
        <f>decoded[[#This Row],[FRT_DEC]]-B2753</f>
        <v>17</v>
      </c>
      <c r="G27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INFO]]))),G2753)</f>
        <v>299</v>
      </c>
    </row>
    <row r="2755" spans="1:7" x14ac:dyDescent="0.25">
      <c r="A2755" s="4" t="s">
        <v>3042</v>
      </c>
      <c r="B2755" s="5">
        <v>2051363678</v>
      </c>
      <c r="C2755" s="4" t="s">
        <v>8991</v>
      </c>
      <c r="D2755" s="4" t="s">
        <v>110</v>
      </c>
      <c r="E2755" s="6" t="s">
        <v>335</v>
      </c>
      <c r="F2755" s="5">
        <f>decoded[[#This Row],[FRT_DEC]]-B2754</f>
        <v>1519</v>
      </c>
      <c r="G27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INFO]]))),G2754)</f>
        <v>299</v>
      </c>
    </row>
    <row r="2756" spans="1:7" x14ac:dyDescent="0.25">
      <c r="A2756" s="4" t="s">
        <v>3043</v>
      </c>
      <c r="B2756" s="5">
        <v>2051363695</v>
      </c>
      <c r="C2756" s="4" t="s">
        <v>8992</v>
      </c>
      <c r="D2756" s="4" t="s">
        <v>1144</v>
      </c>
      <c r="E2756" s="6" t="s">
        <v>6017</v>
      </c>
      <c r="F2756" s="5">
        <f>decoded[[#This Row],[FRT_DEC]]-B2755</f>
        <v>17</v>
      </c>
      <c r="G27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INFO]]))),G2755)</f>
        <v>299</v>
      </c>
    </row>
    <row r="2757" spans="1:7" x14ac:dyDescent="0.25">
      <c r="A2757" s="4" t="s">
        <v>3044</v>
      </c>
      <c r="B2757" s="5">
        <v>2051363701</v>
      </c>
      <c r="C2757" s="4" t="s">
        <v>8993</v>
      </c>
      <c r="D2757" s="4" t="s">
        <v>98</v>
      </c>
      <c r="E2757" s="6" t="s">
        <v>6019</v>
      </c>
      <c r="F2757" s="5">
        <f>decoded[[#This Row],[FRT_DEC]]-B2756</f>
        <v>6</v>
      </c>
      <c r="G27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INFO]]))),G2756)</f>
        <v>299</v>
      </c>
    </row>
    <row r="2758" spans="1:7" x14ac:dyDescent="0.25">
      <c r="A2758" s="4" t="s">
        <v>3045</v>
      </c>
      <c r="B2758" s="5">
        <v>2051363770</v>
      </c>
      <c r="C2758" s="4" t="s">
        <v>8994</v>
      </c>
      <c r="D2758" s="4" t="s">
        <v>111</v>
      </c>
      <c r="E2758" s="6" t="s">
        <v>297</v>
      </c>
      <c r="F2758" s="5">
        <f>decoded[[#This Row],[FRT_DEC]]-B2757</f>
        <v>69</v>
      </c>
      <c r="G27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INFO]]))),G2757)</f>
        <v>299</v>
      </c>
    </row>
    <row r="2759" spans="1:7" x14ac:dyDescent="0.25">
      <c r="A2759" s="4" t="s">
        <v>3046</v>
      </c>
      <c r="B2759" s="5">
        <v>2051363786</v>
      </c>
      <c r="C2759" s="4" t="s">
        <v>8995</v>
      </c>
      <c r="D2759" s="4" t="s">
        <v>1144</v>
      </c>
      <c r="E2759" s="6" t="s">
        <v>6022</v>
      </c>
      <c r="F2759" s="5">
        <f>decoded[[#This Row],[FRT_DEC]]-B2758</f>
        <v>16</v>
      </c>
      <c r="G27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INFO]]))),G2758)</f>
        <v>299</v>
      </c>
    </row>
    <row r="2760" spans="1:7" x14ac:dyDescent="0.25">
      <c r="A2760" s="4" t="s">
        <v>3047</v>
      </c>
      <c r="B2760" s="5">
        <v>2051363793</v>
      </c>
      <c r="C2760" s="4" t="s">
        <v>8996</v>
      </c>
      <c r="D2760" s="4" t="s">
        <v>98</v>
      </c>
      <c r="E2760" s="6" t="s">
        <v>6024</v>
      </c>
      <c r="F2760" s="5">
        <f>decoded[[#This Row],[FRT_DEC]]-B2759</f>
        <v>7</v>
      </c>
      <c r="G27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INFO]]))),G2759)</f>
        <v>299</v>
      </c>
    </row>
    <row r="2761" spans="1:7" x14ac:dyDescent="0.25">
      <c r="A2761" s="4" t="s">
        <v>3048</v>
      </c>
      <c r="B2761" s="5">
        <v>2051364426</v>
      </c>
      <c r="C2761" s="4" t="s">
        <v>8997</v>
      </c>
      <c r="D2761" s="4" t="s">
        <v>113</v>
      </c>
      <c r="E2761" s="6" t="s">
        <v>114</v>
      </c>
      <c r="F2761" s="5">
        <f>decoded[[#This Row],[FRT_DEC]]-B2760</f>
        <v>633</v>
      </c>
      <c r="G27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INFO]]))),G2760)</f>
        <v>299</v>
      </c>
    </row>
    <row r="2762" spans="1:7" x14ac:dyDescent="0.25">
      <c r="A2762" s="4" t="s">
        <v>3049</v>
      </c>
      <c r="B2762" s="5">
        <v>2051364442</v>
      </c>
      <c r="C2762" s="4" t="s">
        <v>8998</v>
      </c>
      <c r="D2762" s="4" t="s">
        <v>1144</v>
      </c>
      <c r="E2762" s="6" t="s">
        <v>6027</v>
      </c>
      <c r="F2762" s="5">
        <f>decoded[[#This Row],[FRT_DEC]]-B2761</f>
        <v>16</v>
      </c>
      <c r="G27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INFO]]))),G2761)</f>
        <v>299</v>
      </c>
    </row>
    <row r="2763" spans="1:7" x14ac:dyDescent="0.25">
      <c r="A2763" s="4" t="s">
        <v>3050</v>
      </c>
      <c r="B2763" s="5">
        <v>2051364448</v>
      </c>
      <c r="C2763" s="4" t="s">
        <v>8999</v>
      </c>
      <c r="D2763" s="4" t="s">
        <v>98</v>
      </c>
      <c r="E2763" s="6" t="s">
        <v>6029</v>
      </c>
      <c r="F2763" s="5">
        <f>decoded[[#This Row],[FRT_DEC]]-B2762</f>
        <v>6</v>
      </c>
      <c r="G27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INFO]]))),G2762)</f>
        <v>299</v>
      </c>
    </row>
    <row r="2764" spans="1:7" x14ac:dyDescent="0.25">
      <c r="A2764" s="4" t="s">
        <v>3051</v>
      </c>
      <c r="B2764" s="5">
        <v>2051364452</v>
      </c>
      <c r="C2764" s="4" t="s">
        <v>9000</v>
      </c>
      <c r="D2764" s="4" t="s">
        <v>298</v>
      </c>
      <c r="E2764" s="6" t="s">
        <v>9001</v>
      </c>
      <c r="F2764" s="5">
        <f>decoded[[#This Row],[FRT_DEC]]-B2763</f>
        <v>4</v>
      </c>
      <c r="G27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INFO]]))),G2763)</f>
        <v>299</v>
      </c>
    </row>
    <row r="2765" spans="1:7" x14ac:dyDescent="0.25">
      <c r="A2765" s="4" t="s">
        <v>3052</v>
      </c>
      <c r="B2765" s="5">
        <v>2051364458</v>
      </c>
      <c r="C2765" s="4" t="s">
        <v>9002</v>
      </c>
      <c r="D2765" s="4" t="s">
        <v>11</v>
      </c>
      <c r="E2765" s="6" t="s">
        <v>4684</v>
      </c>
      <c r="F2765" s="5">
        <f>decoded[[#This Row],[FRT_DEC]]-B2764</f>
        <v>6</v>
      </c>
      <c r="G27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INFO]]))),G2764)</f>
        <v>299</v>
      </c>
    </row>
    <row r="2766" spans="1:7" x14ac:dyDescent="0.25">
      <c r="A2766" s="4" t="s">
        <v>3053</v>
      </c>
      <c r="B2766" s="5">
        <v>2051364468</v>
      </c>
      <c r="C2766" s="4" t="s">
        <v>9003</v>
      </c>
      <c r="D2766" s="4" t="s">
        <v>52</v>
      </c>
      <c r="E2766" s="6" t="s">
        <v>367</v>
      </c>
      <c r="F2766" s="5">
        <f>decoded[[#This Row],[FRT_DEC]]-B2765</f>
        <v>10</v>
      </c>
      <c r="G27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INFO]]))),G2765)</f>
        <v>299</v>
      </c>
    </row>
    <row r="2767" spans="1:7" x14ac:dyDescent="0.25">
      <c r="A2767" s="4" t="s">
        <v>3054</v>
      </c>
      <c r="B2767" s="5">
        <v>2051364473</v>
      </c>
      <c r="C2767" s="4" t="s">
        <v>9004</v>
      </c>
      <c r="D2767" s="4" t="s">
        <v>369</v>
      </c>
      <c r="E2767" s="6" t="s">
        <v>8939</v>
      </c>
      <c r="F2767" s="5">
        <f>decoded[[#This Row],[FRT_DEC]]-B2766</f>
        <v>5</v>
      </c>
      <c r="G27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INFO]]))),G2766)</f>
        <v>299</v>
      </c>
    </row>
    <row r="2768" spans="1:7" x14ac:dyDescent="0.25">
      <c r="A2768" s="4" t="s">
        <v>3055</v>
      </c>
      <c r="B2768" s="5">
        <v>2051364478</v>
      </c>
      <c r="C2768" s="4" t="s">
        <v>9005</v>
      </c>
      <c r="D2768" s="4" t="s">
        <v>8</v>
      </c>
      <c r="E2768" s="6" t="s">
        <v>4671</v>
      </c>
      <c r="F2768" s="5">
        <f>decoded[[#This Row],[FRT_DEC]]-B2767</f>
        <v>5</v>
      </c>
      <c r="G27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INFO]]))),G2767)</f>
        <v>299</v>
      </c>
    </row>
    <row r="2769" spans="1:7" x14ac:dyDescent="0.25">
      <c r="A2769" s="4" t="s">
        <v>3056</v>
      </c>
      <c r="B2769" s="5">
        <v>2051364482</v>
      </c>
      <c r="C2769" s="4" t="s">
        <v>9006</v>
      </c>
      <c r="D2769" s="4" t="s">
        <v>4652</v>
      </c>
      <c r="E2769" s="6" t="s">
        <v>4680</v>
      </c>
      <c r="F2769" s="5">
        <f>decoded[[#This Row],[FRT_DEC]]-B2768</f>
        <v>4</v>
      </c>
      <c r="G27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INFO]]))),G2768)</f>
        <v>299</v>
      </c>
    </row>
    <row r="2770" spans="1:7" x14ac:dyDescent="0.25">
      <c r="A2770" s="4" t="s">
        <v>3057</v>
      </c>
      <c r="B2770" s="5">
        <v>2051364485</v>
      </c>
      <c r="C2770" s="4" t="s">
        <v>9007</v>
      </c>
      <c r="D2770" s="4" t="s">
        <v>4652</v>
      </c>
      <c r="E2770" s="6" t="s">
        <v>4681</v>
      </c>
      <c r="F2770" s="5">
        <f>decoded[[#This Row],[FRT_DEC]]-B2769</f>
        <v>3</v>
      </c>
      <c r="G27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INFO]]))),G2769)</f>
        <v>299</v>
      </c>
    </row>
    <row r="2771" spans="1:7" x14ac:dyDescent="0.25">
      <c r="A2771" s="4" t="s">
        <v>3058</v>
      </c>
      <c r="B2771" s="5">
        <v>2051364512</v>
      </c>
      <c r="C2771" s="4" t="s">
        <v>9008</v>
      </c>
      <c r="D2771" s="4" t="s">
        <v>11</v>
      </c>
      <c r="E2771" s="6" t="s">
        <v>4665</v>
      </c>
      <c r="F2771" s="5">
        <f>decoded[[#This Row],[FRT_DEC]]-B2770</f>
        <v>27</v>
      </c>
      <c r="G27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INFO]]))),G2770)</f>
        <v>299</v>
      </c>
    </row>
    <row r="2772" spans="1:7" x14ac:dyDescent="0.25">
      <c r="A2772" s="4" t="s">
        <v>3059</v>
      </c>
      <c r="B2772" s="5">
        <v>2051364522</v>
      </c>
      <c r="C2772" s="4" t="s">
        <v>9009</v>
      </c>
      <c r="D2772" s="4" t="s">
        <v>52</v>
      </c>
      <c r="E2772" s="6" t="s">
        <v>4648</v>
      </c>
      <c r="F2772" s="5">
        <f>decoded[[#This Row],[FRT_DEC]]-B2771</f>
        <v>10</v>
      </c>
      <c r="G27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INFO]]))),G2771)</f>
        <v>299</v>
      </c>
    </row>
    <row r="2773" spans="1:7" x14ac:dyDescent="0.25">
      <c r="A2773" s="4" t="s">
        <v>3060</v>
      </c>
      <c r="B2773" s="5">
        <v>2051364526</v>
      </c>
      <c r="C2773" s="4" t="s">
        <v>9010</v>
      </c>
      <c r="D2773" s="4" t="s">
        <v>4649</v>
      </c>
      <c r="E2773" s="6" t="s">
        <v>8881</v>
      </c>
      <c r="F2773" s="5">
        <f>decoded[[#This Row],[FRT_DEC]]-B2772</f>
        <v>4</v>
      </c>
      <c r="G27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INFO]]))),G2772)</f>
        <v>299</v>
      </c>
    </row>
    <row r="2774" spans="1:7" x14ac:dyDescent="0.25">
      <c r="A2774" s="4" t="s">
        <v>3061</v>
      </c>
      <c r="B2774" s="5">
        <v>2051364553</v>
      </c>
      <c r="C2774" s="4" t="s">
        <v>9011</v>
      </c>
      <c r="D2774" s="4" t="s">
        <v>12</v>
      </c>
      <c r="E2774" s="6" t="s">
        <v>4</v>
      </c>
      <c r="F2774" s="5">
        <f>decoded[[#This Row],[FRT_DEC]]-B2773</f>
        <v>27</v>
      </c>
      <c r="G27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INFO]]))),G2773)</f>
        <v>299</v>
      </c>
    </row>
    <row r="2775" spans="1:7" x14ac:dyDescent="0.25">
      <c r="A2775" s="4" t="s">
        <v>3062</v>
      </c>
      <c r="B2775" s="5">
        <v>2051364559</v>
      </c>
      <c r="C2775" s="4" t="s">
        <v>9012</v>
      </c>
      <c r="D2775" s="4" t="s">
        <v>8</v>
      </c>
      <c r="E2775" s="6" t="s">
        <v>5963</v>
      </c>
      <c r="F2775" s="5">
        <f>decoded[[#This Row],[FRT_DEC]]-B2774</f>
        <v>6</v>
      </c>
      <c r="G27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INFO]]))),G2774)</f>
        <v>299</v>
      </c>
    </row>
    <row r="2776" spans="1:7" x14ac:dyDescent="0.25">
      <c r="A2776" s="4" t="s">
        <v>3063</v>
      </c>
      <c r="B2776" s="5">
        <v>2051364810</v>
      </c>
      <c r="C2776" s="4" t="s">
        <v>9013</v>
      </c>
      <c r="D2776" s="4" t="s">
        <v>12</v>
      </c>
      <c r="E2776" s="6" t="s">
        <v>4</v>
      </c>
      <c r="F2776" s="5">
        <f>decoded[[#This Row],[FRT_DEC]]-B2775</f>
        <v>251</v>
      </c>
      <c r="G27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INFO]]))),G2775)</f>
        <v>299</v>
      </c>
    </row>
    <row r="2777" spans="1:7" x14ac:dyDescent="0.25">
      <c r="A2777" s="4" t="s">
        <v>3064</v>
      </c>
      <c r="B2777" s="5">
        <v>2051364815</v>
      </c>
      <c r="C2777" s="4" t="s">
        <v>9014</v>
      </c>
      <c r="D2777" s="4" t="s">
        <v>8</v>
      </c>
      <c r="E2777" s="6" t="s">
        <v>5960</v>
      </c>
      <c r="F2777" s="5">
        <f>decoded[[#This Row],[FRT_DEC]]-B2776</f>
        <v>5</v>
      </c>
      <c r="G27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INFO]]))),G2776)</f>
        <v>299</v>
      </c>
    </row>
    <row r="2778" spans="1:7" x14ac:dyDescent="0.25">
      <c r="A2778" s="4" t="s">
        <v>3065</v>
      </c>
      <c r="B2778" s="5">
        <v>2051365125</v>
      </c>
      <c r="C2778" s="4" t="s">
        <v>9015</v>
      </c>
      <c r="D2778" s="4" t="s">
        <v>55</v>
      </c>
      <c r="E2778" s="6" t="s">
        <v>56</v>
      </c>
      <c r="F2778" s="5">
        <f>decoded[[#This Row],[FRT_DEC]]-B2777</f>
        <v>310</v>
      </c>
      <c r="G27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INFO]]))),G2777)</f>
        <v>299</v>
      </c>
    </row>
    <row r="2779" spans="1:7" x14ac:dyDescent="0.25">
      <c r="A2779" s="4" t="s">
        <v>3066</v>
      </c>
      <c r="B2779" s="5">
        <v>2051365148</v>
      </c>
      <c r="C2779" s="4" t="s">
        <v>9016</v>
      </c>
      <c r="D2779" s="4" t="s">
        <v>275</v>
      </c>
      <c r="E2779" s="6" t="s">
        <v>9017</v>
      </c>
      <c r="F2779" s="5">
        <f>decoded[[#This Row],[FRT_DEC]]-B2778</f>
        <v>23</v>
      </c>
      <c r="G27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INFO]]))),G2778)</f>
        <v>299</v>
      </c>
    </row>
    <row r="2780" spans="1:7" x14ac:dyDescent="0.25">
      <c r="A2780" s="4" t="s">
        <v>3067</v>
      </c>
      <c r="B2780" s="5">
        <v>2051365152</v>
      </c>
      <c r="C2780" s="4" t="s">
        <v>9018</v>
      </c>
      <c r="D2780" s="4" t="s">
        <v>277</v>
      </c>
      <c r="E2780" s="6" t="s">
        <v>9019</v>
      </c>
      <c r="F2780" s="5">
        <f>decoded[[#This Row],[FRT_DEC]]-B2779</f>
        <v>4</v>
      </c>
      <c r="G27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INFO]]))),G2779)</f>
        <v>299</v>
      </c>
    </row>
    <row r="2781" spans="1:7" ht="30" x14ac:dyDescent="0.25">
      <c r="A2781" s="4" t="s">
        <v>3068</v>
      </c>
      <c r="B2781" s="5">
        <v>2051365157</v>
      </c>
      <c r="C2781" s="4" t="s">
        <v>9020</v>
      </c>
      <c r="D2781" s="4" t="s">
        <v>271</v>
      </c>
      <c r="E2781" s="6" t="s">
        <v>5714</v>
      </c>
      <c r="F2781" s="5">
        <f>decoded[[#This Row],[FRT_DEC]]-B2780</f>
        <v>5</v>
      </c>
      <c r="G27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INFO]]))),G2780)</f>
        <v>299</v>
      </c>
    </row>
    <row r="2782" spans="1:7" x14ac:dyDescent="0.25">
      <c r="A2782" s="4" t="s">
        <v>3069</v>
      </c>
      <c r="B2782" s="5">
        <v>2051365161</v>
      </c>
      <c r="C2782" s="4" t="s">
        <v>9021</v>
      </c>
      <c r="D2782" s="4" t="s">
        <v>273</v>
      </c>
      <c r="E2782" s="6" t="s">
        <v>289</v>
      </c>
      <c r="F2782" s="5">
        <f>decoded[[#This Row],[FRT_DEC]]-B2781</f>
        <v>4</v>
      </c>
      <c r="G27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INFO]]))),G2781)</f>
        <v>299</v>
      </c>
    </row>
    <row r="2783" spans="1:7" x14ac:dyDescent="0.25">
      <c r="A2783" s="4" t="s">
        <v>3070</v>
      </c>
      <c r="B2783" s="5">
        <v>2051365184</v>
      </c>
      <c r="C2783" s="4" t="s">
        <v>9022</v>
      </c>
      <c r="D2783" s="4" t="s">
        <v>11</v>
      </c>
      <c r="E2783" s="6" t="s">
        <v>4682</v>
      </c>
      <c r="F2783" s="5">
        <f>decoded[[#This Row],[FRT_DEC]]-B2782</f>
        <v>23</v>
      </c>
      <c r="G27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INFO]]))),G2782)</f>
        <v>299</v>
      </c>
    </row>
    <row r="2784" spans="1:7" x14ac:dyDescent="0.25">
      <c r="A2784" s="4" t="s">
        <v>3071</v>
      </c>
      <c r="B2784" s="5">
        <v>2051365206</v>
      </c>
      <c r="C2784" s="4" t="s">
        <v>9023</v>
      </c>
      <c r="D2784" s="4" t="s">
        <v>52</v>
      </c>
      <c r="E2784" s="6" t="s">
        <v>57</v>
      </c>
      <c r="F2784" s="5">
        <f>decoded[[#This Row],[FRT_DEC]]-B2783</f>
        <v>22</v>
      </c>
      <c r="G27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INFO]]))),G2783)</f>
        <v>299</v>
      </c>
    </row>
    <row r="2785" spans="1:7" x14ac:dyDescent="0.25">
      <c r="A2785" s="4" t="s">
        <v>3072</v>
      </c>
      <c r="B2785" s="5">
        <v>2051365216</v>
      </c>
      <c r="C2785" s="4" t="s">
        <v>9024</v>
      </c>
      <c r="D2785" s="4" t="s">
        <v>1144</v>
      </c>
      <c r="E2785" s="6" t="s">
        <v>6057</v>
      </c>
      <c r="F2785" s="5">
        <f>decoded[[#This Row],[FRT_DEC]]-B2784</f>
        <v>10</v>
      </c>
      <c r="G27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INFO]]))),G2784)</f>
        <v>299</v>
      </c>
    </row>
    <row r="2786" spans="1:7" x14ac:dyDescent="0.25">
      <c r="A2786" s="4" t="s">
        <v>3073</v>
      </c>
      <c r="B2786" s="5">
        <v>2051365225</v>
      </c>
      <c r="C2786" s="4" t="s">
        <v>9025</v>
      </c>
      <c r="D2786" s="4" t="s">
        <v>13</v>
      </c>
      <c r="E2786" s="6" t="s">
        <v>5</v>
      </c>
      <c r="F2786" s="5">
        <f>decoded[[#This Row],[FRT_DEC]]-B2785</f>
        <v>9</v>
      </c>
      <c r="G27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INFO]]))),G2785)</f>
        <v>299</v>
      </c>
    </row>
    <row r="2787" spans="1:7" x14ac:dyDescent="0.25">
      <c r="A2787" s="4" t="s">
        <v>3074</v>
      </c>
      <c r="B2787" s="5">
        <v>2051365231</v>
      </c>
      <c r="C2787" s="4" t="s">
        <v>9026</v>
      </c>
      <c r="D2787" s="4" t="s">
        <v>11</v>
      </c>
      <c r="E2787" s="6" t="s">
        <v>4688</v>
      </c>
      <c r="F2787" s="5">
        <f>decoded[[#This Row],[FRT_DEC]]-B2786</f>
        <v>6</v>
      </c>
      <c r="G27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INFO]]))),G2786)</f>
        <v>299</v>
      </c>
    </row>
    <row r="2788" spans="1:7" x14ac:dyDescent="0.25">
      <c r="A2788" s="4" t="s">
        <v>3075</v>
      </c>
      <c r="B2788" s="5">
        <v>2051365222</v>
      </c>
      <c r="C2788" s="4" t="s">
        <v>9027</v>
      </c>
      <c r="D2788" s="4" t="s">
        <v>1144</v>
      </c>
      <c r="E2788" s="6" t="s">
        <v>6059</v>
      </c>
      <c r="F2788" s="5">
        <f>decoded[[#This Row],[FRT_DEC]]-B2787</f>
        <v>-9</v>
      </c>
      <c r="G27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INFO]]))),G2787)</f>
        <v>299</v>
      </c>
    </row>
    <row r="2789" spans="1:7" x14ac:dyDescent="0.25">
      <c r="A2789" s="4" t="s">
        <v>3076</v>
      </c>
      <c r="B2789" s="5">
        <v>2051365264</v>
      </c>
      <c r="C2789" s="4" t="s">
        <v>9028</v>
      </c>
      <c r="D2789" s="4" t="s">
        <v>98</v>
      </c>
      <c r="E2789" s="6" t="s">
        <v>5713</v>
      </c>
      <c r="F2789" s="5">
        <f>decoded[[#This Row],[FRT_DEC]]-B2788</f>
        <v>42</v>
      </c>
      <c r="G27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INFO]]))),G2788)</f>
        <v>299</v>
      </c>
    </row>
    <row r="2790" spans="1:7" x14ac:dyDescent="0.25">
      <c r="A2790" s="4" t="s">
        <v>3077</v>
      </c>
      <c r="B2790" s="5">
        <v>2051365293</v>
      </c>
      <c r="C2790" s="4" t="s">
        <v>9029</v>
      </c>
      <c r="D2790" s="4" t="s">
        <v>4652</v>
      </c>
      <c r="E2790" s="6" t="s">
        <v>4681</v>
      </c>
      <c r="F2790" s="5">
        <f>decoded[[#This Row],[FRT_DEC]]-B2789</f>
        <v>29</v>
      </c>
      <c r="G27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INFO]]))),G2789)</f>
        <v>299</v>
      </c>
    </row>
    <row r="2791" spans="1:7" x14ac:dyDescent="0.25">
      <c r="A2791" s="4" t="s">
        <v>3078</v>
      </c>
      <c r="B2791" s="5">
        <v>2051365302</v>
      </c>
      <c r="C2791" s="4" t="s">
        <v>9030</v>
      </c>
      <c r="D2791" s="4" t="s">
        <v>275</v>
      </c>
      <c r="E2791" s="6" t="s">
        <v>9031</v>
      </c>
      <c r="F2791" s="5">
        <f>decoded[[#This Row],[FRT_DEC]]-B2790</f>
        <v>9</v>
      </c>
      <c r="G27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INFO]]))),G2790)</f>
        <v>299</v>
      </c>
    </row>
    <row r="2792" spans="1:7" x14ac:dyDescent="0.25">
      <c r="A2792" s="4" t="s">
        <v>3079</v>
      </c>
      <c r="B2792" s="5">
        <v>2051365326</v>
      </c>
      <c r="C2792" s="4" t="s">
        <v>9032</v>
      </c>
      <c r="D2792" s="4" t="s">
        <v>12</v>
      </c>
      <c r="E2792" s="6" t="s">
        <v>4</v>
      </c>
      <c r="F2792" s="5">
        <f>decoded[[#This Row],[FRT_DEC]]-B2791</f>
        <v>24</v>
      </c>
      <c r="G27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INFO]]))),G2791)</f>
        <v>299</v>
      </c>
    </row>
    <row r="2793" spans="1:7" x14ac:dyDescent="0.25">
      <c r="A2793" s="4" t="s">
        <v>3080</v>
      </c>
      <c r="B2793" s="5">
        <v>2051365330</v>
      </c>
      <c r="C2793" s="4" t="s">
        <v>9033</v>
      </c>
      <c r="D2793" s="4" t="s">
        <v>14</v>
      </c>
      <c r="E2793" s="6" t="s">
        <v>6</v>
      </c>
      <c r="F2793" s="5">
        <f>decoded[[#This Row],[FRT_DEC]]-B2792</f>
        <v>4</v>
      </c>
      <c r="G27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INFO]]))),G2792)</f>
        <v>299</v>
      </c>
    </row>
    <row r="2794" spans="1:7" x14ac:dyDescent="0.25">
      <c r="A2794" s="4" t="s">
        <v>3081</v>
      </c>
      <c r="B2794" s="5">
        <v>2051365353</v>
      </c>
      <c r="C2794" s="4" t="s">
        <v>9034</v>
      </c>
      <c r="D2794" s="4" t="s">
        <v>14</v>
      </c>
      <c r="E2794" s="6" t="s">
        <v>72</v>
      </c>
      <c r="F2794" s="5">
        <f>decoded[[#This Row],[FRT_DEC]]-B2793</f>
        <v>23</v>
      </c>
      <c r="G27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INFO]]))),G2793)</f>
        <v>299</v>
      </c>
    </row>
    <row r="2795" spans="1:7" x14ac:dyDescent="0.25">
      <c r="A2795" s="4" t="s">
        <v>3082</v>
      </c>
      <c r="B2795" s="5">
        <v>2051366078</v>
      </c>
      <c r="C2795" s="4" t="s">
        <v>9035</v>
      </c>
      <c r="D2795" s="4" t="s">
        <v>280</v>
      </c>
      <c r="E2795" s="6" t="s">
        <v>281</v>
      </c>
      <c r="F2795" s="5">
        <f>decoded[[#This Row],[FRT_DEC]]-B2794</f>
        <v>725</v>
      </c>
      <c r="G27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INFO]]))),G2794)</f>
        <v>299</v>
      </c>
    </row>
    <row r="2796" spans="1:7" x14ac:dyDescent="0.25">
      <c r="A2796" s="4" t="s">
        <v>3083</v>
      </c>
      <c r="B2796" s="5">
        <v>2051366085</v>
      </c>
      <c r="C2796" s="4" t="s">
        <v>9036</v>
      </c>
      <c r="D2796" s="4" t="s">
        <v>74</v>
      </c>
      <c r="E2796" s="6" t="s">
        <v>4650</v>
      </c>
      <c r="F2796" s="5">
        <f>decoded[[#This Row],[FRT_DEC]]-B2795</f>
        <v>7</v>
      </c>
      <c r="G27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INFO]]))),G2795)</f>
        <v>299</v>
      </c>
    </row>
    <row r="2797" spans="1:7" x14ac:dyDescent="0.25">
      <c r="A2797" s="4" t="s">
        <v>3084</v>
      </c>
      <c r="B2797" s="5">
        <v>2051366091</v>
      </c>
      <c r="C2797" s="4" t="s">
        <v>9037</v>
      </c>
      <c r="D2797" s="4" t="s">
        <v>4651</v>
      </c>
      <c r="E2797" s="6" t="s">
        <v>4693</v>
      </c>
      <c r="F2797" s="5">
        <f>decoded[[#This Row],[FRT_DEC]]-B2796</f>
        <v>6</v>
      </c>
      <c r="G27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INFO]]))),G2796)</f>
        <v>299</v>
      </c>
    </row>
    <row r="2798" spans="1:7" x14ac:dyDescent="0.25">
      <c r="A2798" s="4" t="s">
        <v>3085</v>
      </c>
      <c r="B2798" s="5">
        <v>2051366133</v>
      </c>
      <c r="C2798" s="4" t="s">
        <v>9038</v>
      </c>
      <c r="D2798" s="4" t="s">
        <v>12</v>
      </c>
      <c r="E2798" s="6" t="s">
        <v>4</v>
      </c>
      <c r="F2798" s="5">
        <f>decoded[[#This Row],[FRT_DEC]]-B2797</f>
        <v>42</v>
      </c>
      <c r="G27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INFO]]))),G2797)</f>
        <v>299</v>
      </c>
    </row>
    <row r="2799" spans="1:7" x14ac:dyDescent="0.25">
      <c r="A2799" s="4" t="s">
        <v>3086</v>
      </c>
      <c r="B2799" s="5">
        <v>2051366138</v>
      </c>
      <c r="C2799" s="4" t="s">
        <v>9039</v>
      </c>
      <c r="D2799" s="4" t="s">
        <v>8</v>
      </c>
      <c r="E2799" s="6" t="s">
        <v>5856</v>
      </c>
      <c r="F2799" s="5">
        <f>decoded[[#This Row],[FRT_DEC]]-B2798</f>
        <v>5</v>
      </c>
      <c r="G27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INFO]]))),G2798)</f>
        <v>299</v>
      </c>
    </row>
    <row r="2800" spans="1:7" x14ac:dyDescent="0.25">
      <c r="A2800" s="4" t="s">
        <v>3087</v>
      </c>
      <c r="B2800" s="5">
        <v>2051374441</v>
      </c>
      <c r="C2800" s="4" t="s">
        <v>9040</v>
      </c>
      <c r="D2800" s="4" t="s">
        <v>15</v>
      </c>
      <c r="E2800" s="6" t="s">
        <v>9041</v>
      </c>
      <c r="F2800" s="5">
        <f>decoded[[#This Row],[FRT_DEC]]-B2799</f>
        <v>8303</v>
      </c>
      <c r="G28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INFO]]))),G2799)</f>
        <v>299</v>
      </c>
    </row>
    <row r="2801" spans="1:7" x14ac:dyDescent="0.25">
      <c r="A2801" s="4" t="s">
        <v>3088</v>
      </c>
      <c r="B2801" s="5">
        <v>2051374444</v>
      </c>
      <c r="C2801" s="4" t="s">
        <v>9042</v>
      </c>
      <c r="D2801" s="4" t="s">
        <v>15</v>
      </c>
      <c r="E2801" s="6" t="s">
        <v>5995</v>
      </c>
      <c r="F2801" s="5">
        <f>decoded[[#This Row],[FRT_DEC]]-B2800</f>
        <v>3</v>
      </c>
      <c r="G28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INFO]]))),G2800)</f>
        <v>299</v>
      </c>
    </row>
    <row r="2802" spans="1:7" x14ac:dyDescent="0.25">
      <c r="A2802" s="4" t="s">
        <v>3089</v>
      </c>
      <c r="B2802" s="5">
        <v>2051374527</v>
      </c>
      <c r="C2802" s="4" t="s">
        <v>9043</v>
      </c>
      <c r="D2802" s="4" t="s">
        <v>275</v>
      </c>
      <c r="E2802" s="6" t="s">
        <v>9044</v>
      </c>
      <c r="F2802" s="5">
        <f>decoded[[#This Row],[FRT_DEC]]-B2801</f>
        <v>83</v>
      </c>
      <c r="G28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INFO]]))),G2801)</f>
        <v>299</v>
      </c>
    </row>
    <row r="2803" spans="1:7" ht="30" x14ac:dyDescent="0.25">
      <c r="A2803" s="4" t="s">
        <v>3090</v>
      </c>
      <c r="B2803" s="5">
        <v>2051374530</v>
      </c>
      <c r="C2803" s="4" t="s">
        <v>9045</v>
      </c>
      <c r="D2803" s="4" t="s">
        <v>271</v>
      </c>
      <c r="E2803" s="6" t="s">
        <v>5714</v>
      </c>
      <c r="F2803" s="5">
        <f>decoded[[#This Row],[FRT_DEC]]-B2802</f>
        <v>3</v>
      </c>
      <c r="G28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INFO]]))),G2802)</f>
        <v>299</v>
      </c>
    </row>
    <row r="2804" spans="1:7" x14ac:dyDescent="0.25">
      <c r="A2804" s="4" t="s">
        <v>3091</v>
      </c>
      <c r="B2804" s="5">
        <v>2051374534</v>
      </c>
      <c r="C2804" s="4" t="s">
        <v>9046</v>
      </c>
      <c r="D2804" s="4" t="s">
        <v>273</v>
      </c>
      <c r="E2804" s="6" t="s">
        <v>6244</v>
      </c>
      <c r="F2804" s="5">
        <f>decoded[[#This Row],[FRT_DEC]]-B2803</f>
        <v>4</v>
      </c>
      <c r="G28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INFO]]))),G2803)</f>
        <v>299</v>
      </c>
    </row>
    <row r="2805" spans="1:7" x14ac:dyDescent="0.25">
      <c r="A2805" s="4" t="s">
        <v>3092</v>
      </c>
      <c r="B2805" s="5">
        <v>2051374542</v>
      </c>
      <c r="C2805" s="4" t="s">
        <v>9047</v>
      </c>
      <c r="D2805" s="4" t="s">
        <v>1144</v>
      </c>
      <c r="E2805" s="6" t="s">
        <v>6001</v>
      </c>
      <c r="F2805" s="5">
        <f>decoded[[#This Row],[FRT_DEC]]-B2804</f>
        <v>8</v>
      </c>
      <c r="G28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INFO]]))),G2804)</f>
        <v>299</v>
      </c>
    </row>
    <row r="2806" spans="1:7" x14ac:dyDescent="0.25">
      <c r="A2806" s="4" t="s">
        <v>3093</v>
      </c>
      <c r="B2806" s="5">
        <v>2051374549</v>
      </c>
      <c r="C2806" s="4" t="s">
        <v>9048</v>
      </c>
      <c r="D2806" s="4" t="s">
        <v>98</v>
      </c>
      <c r="E2806" s="6" t="s">
        <v>6003</v>
      </c>
      <c r="F2806" s="5">
        <f>decoded[[#This Row],[FRT_DEC]]-B2805</f>
        <v>7</v>
      </c>
      <c r="G28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INFO]]))),G2805)</f>
        <v>299</v>
      </c>
    </row>
    <row r="2807" spans="1:7" x14ac:dyDescent="0.25">
      <c r="A2807" s="4" t="s">
        <v>3094</v>
      </c>
      <c r="B2807" s="5">
        <v>2051374554</v>
      </c>
      <c r="C2807" s="4" t="s">
        <v>9049</v>
      </c>
      <c r="D2807" s="4" t="s">
        <v>98</v>
      </c>
      <c r="E2807" s="6" t="s">
        <v>6005</v>
      </c>
      <c r="F2807" s="5">
        <f>decoded[[#This Row],[FRT_DEC]]-B2806</f>
        <v>5</v>
      </c>
      <c r="G28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INFO]]))),G2806)</f>
        <v>299</v>
      </c>
    </row>
    <row r="2808" spans="1:7" x14ac:dyDescent="0.25">
      <c r="A2808" s="4" t="s">
        <v>3095</v>
      </c>
      <c r="B2808" s="5">
        <v>2051374566</v>
      </c>
      <c r="C2808" s="4" t="s">
        <v>9050</v>
      </c>
      <c r="D2808" s="4" t="s">
        <v>277</v>
      </c>
      <c r="E2808" s="6" t="s">
        <v>9051</v>
      </c>
      <c r="F2808" s="5">
        <f>decoded[[#This Row],[FRT_DEC]]-B2807</f>
        <v>12</v>
      </c>
      <c r="G28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INFO]]))),G2807)</f>
        <v>299</v>
      </c>
    </row>
    <row r="2809" spans="1:7" x14ac:dyDescent="0.25">
      <c r="A2809" s="4" t="s">
        <v>3096</v>
      </c>
      <c r="B2809" s="5">
        <v>2051374883</v>
      </c>
      <c r="C2809" s="4" t="s">
        <v>9052</v>
      </c>
      <c r="D2809" s="4" t="s">
        <v>1144</v>
      </c>
      <c r="E2809" s="6" t="s">
        <v>6009</v>
      </c>
      <c r="F2809" s="5">
        <f>decoded[[#This Row],[FRT_DEC]]-B2808</f>
        <v>317</v>
      </c>
      <c r="G28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INFO]]))),G2808)</f>
        <v>299</v>
      </c>
    </row>
    <row r="2810" spans="1:7" x14ac:dyDescent="0.25">
      <c r="A2810" s="4" t="s">
        <v>3097</v>
      </c>
      <c r="B2810" s="5">
        <v>2051374890</v>
      </c>
      <c r="C2810" s="4" t="s">
        <v>9053</v>
      </c>
      <c r="D2810" s="4" t="s">
        <v>98</v>
      </c>
      <c r="E2810" s="6" t="s">
        <v>6011</v>
      </c>
      <c r="F2810" s="5">
        <f>decoded[[#This Row],[FRT_DEC]]-B2809</f>
        <v>7</v>
      </c>
      <c r="G28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INFO]]))),G2809)</f>
        <v>299</v>
      </c>
    </row>
    <row r="2811" spans="1:7" x14ac:dyDescent="0.25">
      <c r="A2811" s="4" t="s">
        <v>3098</v>
      </c>
      <c r="B2811" s="5">
        <v>2051374903</v>
      </c>
      <c r="C2811" s="4" t="s">
        <v>9054</v>
      </c>
      <c r="D2811" s="4" t="s">
        <v>275</v>
      </c>
      <c r="E2811" s="6" t="s">
        <v>1102</v>
      </c>
      <c r="F2811" s="5">
        <f>decoded[[#This Row],[FRT_DEC]]-B2810</f>
        <v>13</v>
      </c>
      <c r="G28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INFO]]))),G2810)</f>
        <v>299</v>
      </c>
    </row>
    <row r="2812" spans="1:7" x14ac:dyDescent="0.25">
      <c r="A2812" s="4" t="s">
        <v>3099</v>
      </c>
      <c r="B2812" s="5">
        <v>2051374919</v>
      </c>
      <c r="C2812" s="4" t="s">
        <v>9055</v>
      </c>
      <c r="D2812" s="4" t="s">
        <v>295</v>
      </c>
      <c r="E2812" s="6" t="s">
        <v>296</v>
      </c>
      <c r="F2812" s="5">
        <f>decoded[[#This Row],[FRT_DEC]]-B2811</f>
        <v>16</v>
      </c>
      <c r="G28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INFO]]))),G2811)</f>
        <v>299</v>
      </c>
    </row>
    <row r="2813" spans="1:7" x14ac:dyDescent="0.25">
      <c r="A2813" s="4" t="s">
        <v>3100</v>
      </c>
      <c r="B2813" s="5">
        <v>2051376437</v>
      </c>
      <c r="C2813" s="4" t="s">
        <v>9056</v>
      </c>
      <c r="D2813" s="4" t="s">
        <v>110</v>
      </c>
      <c r="E2813" s="6" t="s">
        <v>335</v>
      </c>
      <c r="F2813" s="5">
        <f>decoded[[#This Row],[FRT_DEC]]-B2812</f>
        <v>1518</v>
      </c>
      <c r="G28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INFO]]))),G2812)</f>
        <v>299</v>
      </c>
    </row>
    <row r="2814" spans="1:7" x14ac:dyDescent="0.25">
      <c r="A2814" s="4" t="s">
        <v>3101</v>
      </c>
      <c r="B2814" s="5">
        <v>2051376454</v>
      </c>
      <c r="C2814" s="4" t="s">
        <v>9057</v>
      </c>
      <c r="D2814" s="4" t="s">
        <v>1144</v>
      </c>
      <c r="E2814" s="6" t="s">
        <v>6017</v>
      </c>
      <c r="F2814" s="5">
        <f>decoded[[#This Row],[FRT_DEC]]-B2813</f>
        <v>17</v>
      </c>
      <c r="G28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INFO]]))),G2813)</f>
        <v>299</v>
      </c>
    </row>
    <row r="2815" spans="1:7" x14ac:dyDescent="0.25">
      <c r="A2815" s="4" t="s">
        <v>3102</v>
      </c>
      <c r="B2815" s="5">
        <v>2051376459</v>
      </c>
      <c r="C2815" s="4" t="s">
        <v>9058</v>
      </c>
      <c r="D2815" s="4" t="s">
        <v>98</v>
      </c>
      <c r="E2815" s="6" t="s">
        <v>6019</v>
      </c>
      <c r="F2815" s="5">
        <f>decoded[[#This Row],[FRT_DEC]]-B2814</f>
        <v>5</v>
      </c>
      <c r="G28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INFO]]))),G2814)</f>
        <v>299</v>
      </c>
    </row>
    <row r="2816" spans="1:7" x14ac:dyDescent="0.25">
      <c r="A2816" s="4" t="s">
        <v>3103</v>
      </c>
      <c r="B2816" s="5">
        <v>2051376529</v>
      </c>
      <c r="C2816" s="4" t="s">
        <v>9059</v>
      </c>
      <c r="D2816" s="4" t="s">
        <v>111</v>
      </c>
      <c r="E2816" s="6" t="s">
        <v>297</v>
      </c>
      <c r="F2816" s="5">
        <f>decoded[[#This Row],[FRT_DEC]]-B2815</f>
        <v>70</v>
      </c>
      <c r="G28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INFO]]))),G2815)</f>
        <v>299</v>
      </c>
    </row>
    <row r="2817" spans="1:7" x14ac:dyDescent="0.25">
      <c r="A2817" s="4" t="s">
        <v>3104</v>
      </c>
      <c r="B2817" s="5">
        <v>2051376544</v>
      </c>
      <c r="C2817" s="4" t="s">
        <v>9060</v>
      </c>
      <c r="D2817" s="4" t="s">
        <v>1144</v>
      </c>
      <c r="E2817" s="6" t="s">
        <v>6022</v>
      </c>
      <c r="F2817" s="5">
        <f>decoded[[#This Row],[FRT_DEC]]-B2816</f>
        <v>15</v>
      </c>
      <c r="G28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INFO]]))),G2816)</f>
        <v>299</v>
      </c>
    </row>
    <row r="2818" spans="1:7" x14ac:dyDescent="0.25">
      <c r="A2818" s="4" t="s">
        <v>3105</v>
      </c>
      <c r="B2818" s="5">
        <v>2051376550</v>
      </c>
      <c r="C2818" s="4" t="s">
        <v>9061</v>
      </c>
      <c r="D2818" s="4" t="s">
        <v>98</v>
      </c>
      <c r="E2818" s="6" t="s">
        <v>6024</v>
      </c>
      <c r="F2818" s="5">
        <f>decoded[[#This Row],[FRT_DEC]]-B2817</f>
        <v>6</v>
      </c>
      <c r="G28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INFO]]))),G2817)</f>
        <v>299</v>
      </c>
    </row>
    <row r="2819" spans="1:7" x14ac:dyDescent="0.25">
      <c r="A2819" s="4" t="s">
        <v>3106</v>
      </c>
      <c r="B2819" s="5">
        <v>2051377185</v>
      </c>
      <c r="C2819" s="4" t="s">
        <v>9062</v>
      </c>
      <c r="D2819" s="4" t="s">
        <v>113</v>
      </c>
      <c r="E2819" s="6" t="s">
        <v>114</v>
      </c>
      <c r="F2819" s="5">
        <f>decoded[[#This Row],[FRT_DEC]]-B2818</f>
        <v>635</v>
      </c>
      <c r="G28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INFO]]))),G2818)</f>
        <v>299</v>
      </c>
    </row>
    <row r="2820" spans="1:7" x14ac:dyDescent="0.25">
      <c r="A2820" s="4" t="s">
        <v>3107</v>
      </c>
      <c r="B2820" s="5">
        <v>2051377200</v>
      </c>
      <c r="C2820" s="4" t="s">
        <v>9063</v>
      </c>
      <c r="D2820" s="4" t="s">
        <v>1144</v>
      </c>
      <c r="E2820" s="6" t="s">
        <v>6027</v>
      </c>
      <c r="F2820" s="5">
        <f>decoded[[#This Row],[FRT_DEC]]-B2819</f>
        <v>15</v>
      </c>
      <c r="G28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INFO]]))),G2819)</f>
        <v>299</v>
      </c>
    </row>
    <row r="2821" spans="1:7" x14ac:dyDescent="0.25">
      <c r="A2821" s="4" t="s">
        <v>3108</v>
      </c>
      <c r="B2821" s="5">
        <v>2051377206</v>
      </c>
      <c r="C2821" s="4" t="s">
        <v>9064</v>
      </c>
      <c r="D2821" s="4" t="s">
        <v>98</v>
      </c>
      <c r="E2821" s="6" t="s">
        <v>6029</v>
      </c>
      <c r="F2821" s="5">
        <f>decoded[[#This Row],[FRT_DEC]]-B2820</f>
        <v>6</v>
      </c>
      <c r="G28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INFO]]))),G2820)</f>
        <v>299</v>
      </c>
    </row>
    <row r="2822" spans="1:7" x14ac:dyDescent="0.25">
      <c r="A2822" s="4" t="s">
        <v>3109</v>
      </c>
      <c r="B2822" s="5">
        <v>2051377211</v>
      </c>
      <c r="C2822" s="4" t="s">
        <v>9065</v>
      </c>
      <c r="D2822" s="4" t="s">
        <v>298</v>
      </c>
      <c r="E2822" s="6" t="s">
        <v>9066</v>
      </c>
      <c r="F2822" s="5">
        <f>decoded[[#This Row],[FRT_DEC]]-B2821</f>
        <v>5</v>
      </c>
      <c r="G28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INFO]]))),G2821)</f>
        <v>299</v>
      </c>
    </row>
    <row r="2823" spans="1:7" x14ac:dyDescent="0.25">
      <c r="A2823" s="4" t="s">
        <v>3110</v>
      </c>
      <c r="B2823" s="5">
        <v>2051377218</v>
      </c>
      <c r="C2823" s="4" t="s">
        <v>9067</v>
      </c>
      <c r="D2823" s="4" t="s">
        <v>11</v>
      </c>
      <c r="E2823" s="6" t="s">
        <v>4670</v>
      </c>
      <c r="F2823" s="5">
        <f>decoded[[#This Row],[FRT_DEC]]-B2822</f>
        <v>7</v>
      </c>
      <c r="G28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INFO]]))),G2822)</f>
        <v>299</v>
      </c>
    </row>
    <row r="2824" spans="1:7" x14ac:dyDescent="0.25">
      <c r="A2824" s="4" t="s">
        <v>3111</v>
      </c>
      <c r="B2824" s="5">
        <v>2051377229</v>
      </c>
      <c r="C2824" s="4" t="s">
        <v>9068</v>
      </c>
      <c r="D2824" s="4" t="s">
        <v>52</v>
      </c>
      <c r="E2824" s="6" t="s">
        <v>367</v>
      </c>
      <c r="F2824" s="5">
        <f>decoded[[#This Row],[FRT_DEC]]-B2823</f>
        <v>11</v>
      </c>
      <c r="G28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INFO]]))),G2823)</f>
        <v>299</v>
      </c>
    </row>
    <row r="2825" spans="1:7" x14ac:dyDescent="0.25">
      <c r="A2825" s="4" t="s">
        <v>3112</v>
      </c>
      <c r="B2825" s="5">
        <v>2051377232</v>
      </c>
      <c r="C2825" s="4" t="s">
        <v>9069</v>
      </c>
      <c r="D2825" s="4" t="s">
        <v>369</v>
      </c>
      <c r="E2825" s="6" t="s">
        <v>8939</v>
      </c>
      <c r="F2825" s="5">
        <f>decoded[[#This Row],[FRT_DEC]]-B2824</f>
        <v>3</v>
      </c>
      <c r="G28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INFO]]))),G2824)</f>
        <v>299</v>
      </c>
    </row>
    <row r="2826" spans="1:7" x14ac:dyDescent="0.25">
      <c r="A2826" s="4" t="s">
        <v>3113</v>
      </c>
      <c r="B2826" s="5">
        <v>2051377236</v>
      </c>
      <c r="C2826" s="4" t="s">
        <v>9070</v>
      </c>
      <c r="D2826" s="4" t="s">
        <v>8</v>
      </c>
      <c r="E2826" s="6" t="s">
        <v>4685</v>
      </c>
      <c r="F2826" s="5">
        <f>decoded[[#This Row],[FRT_DEC]]-B2825</f>
        <v>4</v>
      </c>
      <c r="G28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INFO]]))),G2825)</f>
        <v>299</v>
      </c>
    </row>
    <row r="2827" spans="1:7" x14ac:dyDescent="0.25">
      <c r="A2827" s="4" t="s">
        <v>3114</v>
      </c>
      <c r="B2827" s="5">
        <v>2051377241</v>
      </c>
      <c r="C2827" s="4" t="s">
        <v>9071</v>
      </c>
      <c r="D2827" s="4" t="s">
        <v>4652</v>
      </c>
      <c r="E2827" s="6" t="s">
        <v>4689</v>
      </c>
      <c r="F2827" s="5">
        <f>decoded[[#This Row],[FRT_DEC]]-B2826</f>
        <v>5</v>
      </c>
      <c r="G28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INFO]]))),G2826)</f>
        <v>299</v>
      </c>
    </row>
    <row r="2828" spans="1:7" x14ac:dyDescent="0.25">
      <c r="A2828" s="4" t="s">
        <v>3115</v>
      </c>
      <c r="B2828" s="5">
        <v>2051377244</v>
      </c>
      <c r="C2828" s="4" t="s">
        <v>9072</v>
      </c>
      <c r="D2828" s="4" t="s">
        <v>4652</v>
      </c>
      <c r="E2828" s="6" t="s">
        <v>4694</v>
      </c>
      <c r="F2828" s="5">
        <f>decoded[[#This Row],[FRT_DEC]]-B2827</f>
        <v>3</v>
      </c>
      <c r="G28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INFO]]))),G2827)</f>
        <v>299</v>
      </c>
    </row>
    <row r="2829" spans="1:7" x14ac:dyDescent="0.25">
      <c r="A2829" s="4" t="s">
        <v>3116</v>
      </c>
      <c r="B2829" s="5">
        <v>2051377271</v>
      </c>
      <c r="C2829" s="4" t="s">
        <v>9073</v>
      </c>
      <c r="D2829" s="4" t="s">
        <v>11</v>
      </c>
      <c r="E2829" s="6" t="s">
        <v>4678</v>
      </c>
      <c r="F2829" s="5">
        <f>decoded[[#This Row],[FRT_DEC]]-B2828</f>
        <v>27</v>
      </c>
      <c r="G28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INFO]]))),G2828)</f>
        <v>299</v>
      </c>
    </row>
    <row r="2830" spans="1:7" x14ac:dyDescent="0.25">
      <c r="A2830" s="4" t="s">
        <v>3117</v>
      </c>
      <c r="B2830" s="5">
        <v>2051377283</v>
      </c>
      <c r="C2830" s="4" t="s">
        <v>9074</v>
      </c>
      <c r="D2830" s="4" t="s">
        <v>52</v>
      </c>
      <c r="E2830" s="6" t="s">
        <v>4648</v>
      </c>
      <c r="F2830" s="5">
        <f>decoded[[#This Row],[FRT_DEC]]-B2829</f>
        <v>12</v>
      </c>
      <c r="G28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INFO]]))),G2829)</f>
        <v>299</v>
      </c>
    </row>
    <row r="2831" spans="1:7" x14ac:dyDescent="0.25">
      <c r="A2831" s="4" t="s">
        <v>3118</v>
      </c>
      <c r="B2831" s="5">
        <v>2051377286</v>
      </c>
      <c r="C2831" s="4" t="s">
        <v>9075</v>
      </c>
      <c r="D2831" s="4" t="s">
        <v>4649</v>
      </c>
      <c r="E2831" s="6" t="s">
        <v>8881</v>
      </c>
      <c r="F2831" s="5">
        <f>decoded[[#This Row],[FRT_DEC]]-B2830</f>
        <v>3</v>
      </c>
      <c r="G28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INFO]]))),G2830)</f>
        <v>299</v>
      </c>
    </row>
    <row r="2832" spans="1:7" x14ac:dyDescent="0.25">
      <c r="A2832" s="4" t="s">
        <v>3119</v>
      </c>
      <c r="B2832" s="5">
        <v>2051377312</v>
      </c>
      <c r="C2832" s="4" t="s">
        <v>9076</v>
      </c>
      <c r="D2832" s="4" t="s">
        <v>12</v>
      </c>
      <c r="E2832" s="6" t="s">
        <v>4</v>
      </c>
      <c r="F2832" s="5">
        <f>decoded[[#This Row],[FRT_DEC]]-B2831</f>
        <v>26</v>
      </c>
      <c r="G28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INFO]]))),G2831)</f>
        <v>299</v>
      </c>
    </row>
    <row r="2833" spans="1:7" x14ac:dyDescent="0.25">
      <c r="A2833" s="4" t="s">
        <v>3120</v>
      </c>
      <c r="B2833" s="5">
        <v>2051377317</v>
      </c>
      <c r="C2833" s="4" t="s">
        <v>9077</v>
      </c>
      <c r="D2833" s="4" t="s">
        <v>8</v>
      </c>
      <c r="E2833" s="6" t="s">
        <v>5960</v>
      </c>
      <c r="F2833" s="5">
        <f>decoded[[#This Row],[FRT_DEC]]-B2832</f>
        <v>5</v>
      </c>
      <c r="G28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INFO]]))),G2832)</f>
        <v>299</v>
      </c>
    </row>
    <row r="2834" spans="1:7" x14ac:dyDescent="0.25">
      <c r="A2834" s="4" t="s">
        <v>3121</v>
      </c>
      <c r="B2834" s="5">
        <v>2051377449</v>
      </c>
      <c r="C2834" s="4" t="s">
        <v>9078</v>
      </c>
      <c r="D2834" s="4" t="s">
        <v>12</v>
      </c>
      <c r="E2834" s="6" t="s">
        <v>4</v>
      </c>
      <c r="F2834" s="5">
        <f>decoded[[#This Row],[FRT_DEC]]-B2833</f>
        <v>132</v>
      </c>
      <c r="G28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INFO]]))),G2833)</f>
        <v>299</v>
      </c>
    </row>
    <row r="2835" spans="1:7" x14ac:dyDescent="0.25">
      <c r="A2835" s="4" t="s">
        <v>3122</v>
      </c>
      <c r="B2835" s="5">
        <v>2051377455</v>
      </c>
      <c r="C2835" s="4" t="s">
        <v>9079</v>
      </c>
      <c r="D2835" s="4" t="s">
        <v>8</v>
      </c>
      <c r="E2835" s="6" t="s">
        <v>5963</v>
      </c>
      <c r="F2835" s="5">
        <f>decoded[[#This Row],[FRT_DEC]]-B2834</f>
        <v>6</v>
      </c>
      <c r="G28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INFO]]))),G2834)</f>
        <v>299</v>
      </c>
    </row>
    <row r="2836" spans="1:7" x14ac:dyDescent="0.25">
      <c r="A2836" s="4" t="s">
        <v>3123</v>
      </c>
      <c r="B2836" s="5">
        <v>2051377611</v>
      </c>
      <c r="C2836" s="4" t="s">
        <v>9080</v>
      </c>
      <c r="D2836" s="4" t="s">
        <v>13</v>
      </c>
      <c r="E2836" s="6" t="s">
        <v>5</v>
      </c>
      <c r="F2836" s="5">
        <f>decoded[[#This Row],[FRT_DEC]]-B2835</f>
        <v>156</v>
      </c>
      <c r="G28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INFO]]))),G2835)</f>
        <v>299</v>
      </c>
    </row>
    <row r="2837" spans="1:7" x14ac:dyDescent="0.25">
      <c r="A2837" s="4" t="s">
        <v>3124</v>
      </c>
      <c r="B2837" s="5">
        <v>2051377617</v>
      </c>
      <c r="C2837" s="4" t="s">
        <v>9081</v>
      </c>
      <c r="D2837" s="4" t="s">
        <v>11</v>
      </c>
      <c r="E2837" s="6" t="s">
        <v>4715</v>
      </c>
      <c r="F2837" s="5">
        <f>decoded[[#This Row],[FRT_DEC]]-B2836</f>
        <v>6</v>
      </c>
      <c r="G28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INFO]]))),G2836)</f>
        <v>299</v>
      </c>
    </row>
    <row r="2838" spans="1:7" x14ac:dyDescent="0.25">
      <c r="A2838" s="4" t="s">
        <v>3125</v>
      </c>
      <c r="B2838" s="5">
        <v>2051377705</v>
      </c>
      <c r="C2838" s="4" t="s">
        <v>9082</v>
      </c>
      <c r="D2838" s="4" t="s">
        <v>12</v>
      </c>
      <c r="E2838" s="6" t="s">
        <v>4</v>
      </c>
      <c r="F2838" s="5">
        <f>decoded[[#This Row],[FRT_DEC]]-B2837</f>
        <v>88</v>
      </c>
      <c r="G28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INFO]]))),G2837)</f>
        <v>299</v>
      </c>
    </row>
    <row r="2839" spans="1:7" x14ac:dyDescent="0.25">
      <c r="A2839" s="4" t="s">
        <v>3126</v>
      </c>
      <c r="B2839" s="5">
        <v>2051377709</v>
      </c>
      <c r="C2839" s="4" t="s">
        <v>9083</v>
      </c>
      <c r="D2839" s="4" t="s">
        <v>14</v>
      </c>
      <c r="E2839" s="6" t="s">
        <v>6</v>
      </c>
      <c r="F2839" s="5">
        <f>decoded[[#This Row],[FRT_DEC]]-B2838</f>
        <v>4</v>
      </c>
      <c r="G28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INFO]]))),G2838)</f>
        <v>299</v>
      </c>
    </row>
    <row r="2840" spans="1:7" x14ac:dyDescent="0.25">
      <c r="A2840" s="4" t="s">
        <v>3127</v>
      </c>
      <c r="B2840" s="5">
        <v>2051377720</v>
      </c>
      <c r="C2840" s="4" t="s">
        <v>9084</v>
      </c>
      <c r="D2840" s="4" t="s">
        <v>14</v>
      </c>
      <c r="E2840" s="6" t="s">
        <v>72</v>
      </c>
      <c r="F2840" s="5">
        <f>decoded[[#This Row],[FRT_DEC]]-B2839</f>
        <v>11</v>
      </c>
      <c r="G28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INFO]]))),G2839)</f>
        <v>299</v>
      </c>
    </row>
    <row r="2841" spans="1:7" x14ac:dyDescent="0.25">
      <c r="A2841" s="4" t="s">
        <v>3128</v>
      </c>
      <c r="B2841" s="5">
        <v>2051377726</v>
      </c>
      <c r="C2841" s="4" t="s">
        <v>9085</v>
      </c>
      <c r="D2841" s="4" t="s">
        <v>74</v>
      </c>
      <c r="E2841" s="6" t="s">
        <v>4650</v>
      </c>
      <c r="F2841" s="5">
        <f>decoded[[#This Row],[FRT_DEC]]-B2840</f>
        <v>6</v>
      </c>
      <c r="G28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INFO]]))),G2840)</f>
        <v>299</v>
      </c>
    </row>
    <row r="2842" spans="1:7" x14ac:dyDescent="0.25">
      <c r="A2842" s="4" t="s">
        <v>3129</v>
      </c>
      <c r="B2842" s="5">
        <v>2051377731</v>
      </c>
      <c r="C2842" s="4" t="s">
        <v>9086</v>
      </c>
      <c r="D2842" s="4" t="s">
        <v>4651</v>
      </c>
      <c r="E2842" s="6" t="s">
        <v>4653</v>
      </c>
      <c r="F2842" s="5">
        <f>decoded[[#This Row],[FRT_DEC]]-B2841</f>
        <v>5</v>
      </c>
      <c r="G28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INFO]]))),G2841)</f>
        <v>299</v>
      </c>
    </row>
    <row r="2843" spans="1:7" x14ac:dyDescent="0.25">
      <c r="A2843" s="4" t="s">
        <v>3130</v>
      </c>
      <c r="B2843" s="5">
        <v>2051377736</v>
      </c>
      <c r="C2843" s="4" t="s">
        <v>9087</v>
      </c>
      <c r="D2843" s="4" t="s">
        <v>8</v>
      </c>
      <c r="E2843" s="6" t="s">
        <v>6043</v>
      </c>
      <c r="F2843" s="5">
        <f>decoded[[#This Row],[FRT_DEC]]-B2842</f>
        <v>5</v>
      </c>
      <c r="G28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INFO]]))),G2842)</f>
        <v>299</v>
      </c>
    </row>
    <row r="2844" spans="1:7" x14ac:dyDescent="0.25">
      <c r="A2844" s="4" t="s">
        <v>3131</v>
      </c>
      <c r="B2844" s="5">
        <v>2051377883</v>
      </c>
      <c r="C2844" s="4" t="s">
        <v>9088</v>
      </c>
      <c r="D2844" s="4" t="s">
        <v>55</v>
      </c>
      <c r="E2844" s="6" t="s">
        <v>56</v>
      </c>
      <c r="F2844" s="5">
        <f>decoded[[#This Row],[FRT_DEC]]-B2843</f>
        <v>147</v>
      </c>
      <c r="G28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INFO]]))),G2843)</f>
        <v>299</v>
      </c>
    </row>
    <row r="2845" spans="1:7" x14ac:dyDescent="0.25">
      <c r="A2845" s="4" t="s">
        <v>3132</v>
      </c>
      <c r="B2845" s="5">
        <v>2051377920</v>
      </c>
      <c r="C2845" s="4" t="s">
        <v>9089</v>
      </c>
      <c r="D2845" s="4" t="s">
        <v>275</v>
      </c>
      <c r="E2845" s="6" t="s">
        <v>9090</v>
      </c>
      <c r="F2845" s="5">
        <f>decoded[[#This Row],[FRT_DEC]]-B2844</f>
        <v>37</v>
      </c>
      <c r="G28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INFO]]))),G2844)</f>
        <v>299</v>
      </c>
    </row>
    <row r="2846" spans="1:7" x14ac:dyDescent="0.25">
      <c r="A2846" s="4" t="s">
        <v>3133</v>
      </c>
      <c r="B2846" s="5">
        <v>2051377923</v>
      </c>
      <c r="C2846" s="4" t="s">
        <v>9091</v>
      </c>
      <c r="D2846" s="4" t="s">
        <v>277</v>
      </c>
      <c r="E2846" s="6" t="s">
        <v>9092</v>
      </c>
      <c r="F2846" s="5">
        <f>decoded[[#This Row],[FRT_DEC]]-B2845</f>
        <v>3</v>
      </c>
      <c r="G28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INFO]]))),G2845)</f>
        <v>299</v>
      </c>
    </row>
    <row r="2847" spans="1:7" ht="30" x14ac:dyDescent="0.25">
      <c r="A2847" s="4" t="s">
        <v>3134</v>
      </c>
      <c r="B2847" s="5">
        <v>2051377927</v>
      </c>
      <c r="C2847" s="4" t="s">
        <v>9093</v>
      </c>
      <c r="D2847" s="4" t="s">
        <v>271</v>
      </c>
      <c r="E2847" s="6" t="s">
        <v>5714</v>
      </c>
      <c r="F2847" s="5">
        <f>decoded[[#This Row],[FRT_DEC]]-B2846</f>
        <v>4</v>
      </c>
      <c r="G28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INFO]]))),G2846)</f>
        <v>299</v>
      </c>
    </row>
    <row r="2848" spans="1:7" x14ac:dyDescent="0.25">
      <c r="A2848" s="4" t="s">
        <v>3135</v>
      </c>
      <c r="B2848" s="5">
        <v>2051377931</v>
      </c>
      <c r="C2848" s="4" t="s">
        <v>9094</v>
      </c>
      <c r="D2848" s="4" t="s">
        <v>273</v>
      </c>
      <c r="E2848" s="6" t="s">
        <v>289</v>
      </c>
      <c r="F2848" s="5">
        <f>decoded[[#This Row],[FRT_DEC]]-B2847</f>
        <v>4</v>
      </c>
      <c r="G28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INFO]]))),G2847)</f>
        <v>299</v>
      </c>
    </row>
    <row r="2849" spans="1:7" x14ac:dyDescent="0.25">
      <c r="A2849" s="4" t="s">
        <v>3136</v>
      </c>
      <c r="B2849" s="5">
        <v>2051377949</v>
      </c>
      <c r="C2849" s="4" t="s">
        <v>9095</v>
      </c>
      <c r="D2849" s="4" t="s">
        <v>11</v>
      </c>
      <c r="E2849" s="6" t="s">
        <v>4699</v>
      </c>
      <c r="F2849" s="5">
        <f>decoded[[#This Row],[FRT_DEC]]-B2848</f>
        <v>18</v>
      </c>
      <c r="G28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INFO]]))),G2848)</f>
        <v>299</v>
      </c>
    </row>
    <row r="2850" spans="1:7" x14ac:dyDescent="0.25">
      <c r="A2850" s="4" t="s">
        <v>3137</v>
      </c>
      <c r="B2850" s="5">
        <v>2051377971</v>
      </c>
      <c r="C2850" s="4" t="s">
        <v>9096</v>
      </c>
      <c r="D2850" s="4" t="s">
        <v>52</v>
      </c>
      <c r="E2850" s="6" t="s">
        <v>57</v>
      </c>
      <c r="F2850" s="5">
        <f>decoded[[#This Row],[FRT_DEC]]-B2849</f>
        <v>22</v>
      </c>
      <c r="G28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INFO]]))),G2849)</f>
        <v>299</v>
      </c>
    </row>
    <row r="2851" spans="1:7" x14ac:dyDescent="0.25">
      <c r="A2851" s="4" t="s">
        <v>3138</v>
      </c>
      <c r="B2851" s="5">
        <v>2051377983</v>
      </c>
      <c r="C2851" s="4" t="s">
        <v>9097</v>
      </c>
      <c r="D2851" s="4" t="s">
        <v>1144</v>
      </c>
      <c r="E2851" s="6" t="s">
        <v>6057</v>
      </c>
      <c r="F2851" s="5">
        <f>decoded[[#This Row],[FRT_DEC]]-B2850</f>
        <v>12</v>
      </c>
      <c r="G28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INFO]]))),G2850)</f>
        <v>299</v>
      </c>
    </row>
    <row r="2852" spans="1:7" x14ac:dyDescent="0.25">
      <c r="A2852" s="4" t="s">
        <v>3139</v>
      </c>
      <c r="B2852" s="5">
        <v>2051377988</v>
      </c>
      <c r="C2852" s="4" t="s">
        <v>9098</v>
      </c>
      <c r="D2852" s="4" t="s">
        <v>1144</v>
      </c>
      <c r="E2852" s="6" t="s">
        <v>6059</v>
      </c>
      <c r="F2852" s="5">
        <f>decoded[[#This Row],[FRT_DEC]]-B2851</f>
        <v>5</v>
      </c>
      <c r="G28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INFO]]))),G2851)</f>
        <v>299</v>
      </c>
    </row>
    <row r="2853" spans="1:7" x14ac:dyDescent="0.25">
      <c r="A2853" s="4" t="s">
        <v>3140</v>
      </c>
      <c r="B2853" s="5">
        <v>2051378006</v>
      </c>
      <c r="C2853" s="4" t="s">
        <v>9099</v>
      </c>
      <c r="D2853" s="4" t="s">
        <v>98</v>
      </c>
      <c r="E2853" s="6" t="s">
        <v>5713</v>
      </c>
      <c r="F2853" s="5">
        <f>decoded[[#This Row],[FRT_DEC]]-B2852</f>
        <v>18</v>
      </c>
      <c r="G28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INFO]]))),G2852)</f>
        <v>299</v>
      </c>
    </row>
    <row r="2854" spans="1:7" x14ac:dyDescent="0.25">
      <c r="A2854" s="4" t="s">
        <v>3141</v>
      </c>
      <c r="B2854" s="5">
        <v>2051378032</v>
      </c>
      <c r="C2854" s="4" t="s">
        <v>9100</v>
      </c>
      <c r="D2854" s="4" t="s">
        <v>4652</v>
      </c>
      <c r="E2854" s="6" t="s">
        <v>4694</v>
      </c>
      <c r="F2854" s="5">
        <f>decoded[[#This Row],[FRT_DEC]]-B2853</f>
        <v>26</v>
      </c>
      <c r="G28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INFO]]))),G2853)</f>
        <v>299</v>
      </c>
    </row>
    <row r="2855" spans="1:7" x14ac:dyDescent="0.25">
      <c r="A2855" s="4" t="s">
        <v>3142</v>
      </c>
      <c r="B2855" s="5">
        <v>2051378039</v>
      </c>
      <c r="C2855" s="4" t="s">
        <v>9101</v>
      </c>
      <c r="D2855" s="4" t="s">
        <v>275</v>
      </c>
      <c r="E2855" s="6" t="s">
        <v>9102</v>
      </c>
      <c r="F2855" s="5">
        <f>decoded[[#This Row],[FRT_DEC]]-B2854</f>
        <v>7</v>
      </c>
      <c r="G28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INFO]]))),G2854)</f>
        <v>299</v>
      </c>
    </row>
    <row r="2856" spans="1:7" x14ac:dyDescent="0.25">
      <c r="A2856" s="4" t="s">
        <v>3143</v>
      </c>
      <c r="B2856" s="5">
        <v>2051378838</v>
      </c>
      <c r="C2856" s="4" t="s">
        <v>9103</v>
      </c>
      <c r="D2856" s="4" t="s">
        <v>280</v>
      </c>
      <c r="E2856" s="6" t="s">
        <v>281</v>
      </c>
      <c r="F2856" s="5">
        <f>decoded[[#This Row],[FRT_DEC]]-B2855</f>
        <v>799</v>
      </c>
      <c r="G28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INFO]]))),G2855)</f>
        <v>299</v>
      </c>
    </row>
    <row r="2857" spans="1:7" x14ac:dyDescent="0.25">
      <c r="A2857" s="4" t="s">
        <v>3144</v>
      </c>
      <c r="B2857" s="5">
        <v>2051378880</v>
      </c>
      <c r="C2857" s="4" t="s">
        <v>9104</v>
      </c>
      <c r="D2857" s="4" t="s">
        <v>12</v>
      </c>
      <c r="E2857" s="6" t="s">
        <v>4</v>
      </c>
      <c r="F2857" s="5">
        <f>decoded[[#This Row],[FRT_DEC]]-B2856</f>
        <v>42</v>
      </c>
      <c r="G28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INFO]]))),G2856)</f>
        <v>299</v>
      </c>
    </row>
    <row r="2858" spans="1:7" x14ac:dyDescent="0.25">
      <c r="A2858" s="4" t="s">
        <v>3145</v>
      </c>
      <c r="B2858" s="5">
        <v>2051378887</v>
      </c>
      <c r="C2858" s="4" t="s">
        <v>9105</v>
      </c>
      <c r="D2858" s="4" t="s">
        <v>8</v>
      </c>
      <c r="E2858" s="6" t="s">
        <v>5991</v>
      </c>
      <c r="F2858" s="5">
        <f>decoded[[#This Row],[FRT_DEC]]-B2857</f>
        <v>7</v>
      </c>
      <c r="G28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INFO]]))),G2857)</f>
        <v>299</v>
      </c>
    </row>
    <row r="2859" spans="1:7" x14ac:dyDescent="0.25">
      <c r="A2859" s="4" t="s">
        <v>3146</v>
      </c>
      <c r="B2859" s="5">
        <v>2051387201</v>
      </c>
      <c r="C2859" s="4" t="s">
        <v>9106</v>
      </c>
      <c r="D2859" s="4" t="s">
        <v>15</v>
      </c>
      <c r="E2859" s="6" t="s">
        <v>9107</v>
      </c>
      <c r="F2859" s="5">
        <f>decoded[[#This Row],[FRT_DEC]]-B2858</f>
        <v>8314</v>
      </c>
      <c r="G28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INFO]]))),G2858)</f>
        <v>299</v>
      </c>
    </row>
    <row r="2860" spans="1:7" x14ac:dyDescent="0.25">
      <c r="A2860" s="4" t="s">
        <v>3147</v>
      </c>
      <c r="B2860" s="5">
        <v>2051387204</v>
      </c>
      <c r="C2860" s="4" t="s">
        <v>9108</v>
      </c>
      <c r="D2860" s="4" t="s">
        <v>15</v>
      </c>
      <c r="E2860" s="6" t="s">
        <v>5995</v>
      </c>
      <c r="F2860" s="5">
        <f>decoded[[#This Row],[FRT_DEC]]-B2859</f>
        <v>3</v>
      </c>
      <c r="G28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INFO]]))),G2859)</f>
        <v>299</v>
      </c>
    </row>
    <row r="2861" spans="1:7" x14ac:dyDescent="0.25">
      <c r="A2861" s="4" t="s">
        <v>3148</v>
      </c>
      <c r="B2861" s="5">
        <v>2051387286</v>
      </c>
      <c r="C2861" s="4" t="s">
        <v>9109</v>
      </c>
      <c r="D2861" s="4" t="s">
        <v>275</v>
      </c>
      <c r="E2861" s="6" t="s">
        <v>9110</v>
      </c>
      <c r="F2861" s="5">
        <f>decoded[[#This Row],[FRT_DEC]]-B2860</f>
        <v>82</v>
      </c>
      <c r="G28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INFO]]))),G2860)</f>
        <v>299</v>
      </c>
    </row>
    <row r="2862" spans="1:7" ht="30" x14ac:dyDescent="0.25">
      <c r="A2862" s="4" t="s">
        <v>3149</v>
      </c>
      <c r="B2862" s="5">
        <v>2051387289</v>
      </c>
      <c r="C2862" s="4" t="s">
        <v>9111</v>
      </c>
      <c r="D2862" s="4" t="s">
        <v>271</v>
      </c>
      <c r="E2862" s="6" t="s">
        <v>5714</v>
      </c>
      <c r="F2862" s="5">
        <f>decoded[[#This Row],[FRT_DEC]]-B2861</f>
        <v>3</v>
      </c>
      <c r="G28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INFO]]))),G2861)</f>
        <v>299</v>
      </c>
    </row>
    <row r="2863" spans="1:7" x14ac:dyDescent="0.25">
      <c r="A2863" s="4" t="s">
        <v>3150</v>
      </c>
      <c r="B2863" s="5">
        <v>2051387293</v>
      </c>
      <c r="C2863" s="4" t="s">
        <v>9112</v>
      </c>
      <c r="D2863" s="4" t="s">
        <v>273</v>
      </c>
      <c r="E2863" s="6" t="s">
        <v>289</v>
      </c>
      <c r="F2863" s="5">
        <f>decoded[[#This Row],[FRT_DEC]]-B2862</f>
        <v>4</v>
      </c>
      <c r="G28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INFO]]))),G2862)</f>
        <v>299</v>
      </c>
    </row>
    <row r="2864" spans="1:7" x14ac:dyDescent="0.25">
      <c r="A2864" s="4" t="s">
        <v>3151</v>
      </c>
      <c r="B2864" s="5">
        <v>2051387301</v>
      </c>
      <c r="C2864" s="4" t="s">
        <v>9113</v>
      </c>
      <c r="D2864" s="4" t="s">
        <v>1144</v>
      </c>
      <c r="E2864" s="6" t="s">
        <v>6001</v>
      </c>
      <c r="F2864" s="5">
        <f>decoded[[#This Row],[FRT_DEC]]-B2863</f>
        <v>8</v>
      </c>
      <c r="G28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INFO]]))),G2863)</f>
        <v>299</v>
      </c>
    </row>
    <row r="2865" spans="1:7" x14ac:dyDescent="0.25">
      <c r="A2865" s="4" t="s">
        <v>3152</v>
      </c>
      <c r="B2865" s="5">
        <v>2051387310</v>
      </c>
      <c r="C2865" s="4" t="s">
        <v>9114</v>
      </c>
      <c r="D2865" s="4" t="s">
        <v>98</v>
      </c>
      <c r="E2865" s="6" t="s">
        <v>6003</v>
      </c>
      <c r="F2865" s="5">
        <f>decoded[[#This Row],[FRT_DEC]]-B2864</f>
        <v>9</v>
      </c>
      <c r="G28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INFO]]))),G2864)</f>
        <v>299</v>
      </c>
    </row>
    <row r="2866" spans="1:7" x14ac:dyDescent="0.25">
      <c r="A2866" s="4" t="s">
        <v>3153</v>
      </c>
      <c r="B2866" s="5">
        <v>2051387315</v>
      </c>
      <c r="C2866" s="4" t="s">
        <v>9115</v>
      </c>
      <c r="D2866" s="4" t="s">
        <v>98</v>
      </c>
      <c r="E2866" s="6" t="s">
        <v>6005</v>
      </c>
      <c r="F2866" s="5">
        <f>decoded[[#This Row],[FRT_DEC]]-B2865</f>
        <v>5</v>
      </c>
      <c r="G28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INFO]]))),G2865)</f>
        <v>299</v>
      </c>
    </row>
    <row r="2867" spans="1:7" x14ac:dyDescent="0.25">
      <c r="A2867" s="4" t="s">
        <v>3154</v>
      </c>
      <c r="B2867" s="5">
        <v>2051387327</v>
      </c>
      <c r="C2867" s="4" t="s">
        <v>9116</v>
      </c>
      <c r="D2867" s="4" t="s">
        <v>277</v>
      </c>
      <c r="E2867" s="6" t="s">
        <v>9117</v>
      </c>
      <c r="F2867" s="5">
        <f>decoded[[#This Row],[FRT_DEC]]-B2866</f>
        <v>12</v>
      </c>
      <c r="G28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INFO]]))),G2866)</f>
        <v>299</v>
      </c>
    </row>
    <row r="2868" spans="1:7" x14ac:dyDescent="0.25">
      <c r="A2868" s="4" t="s">
        <v>3155</v>
      </c>
      <c r="B2868" s="5">
        <v>2051387642</v>
      </c>
      <c r="C2868" s="4" t="s">
        <v>9118</v>
      </c>
      <c r="D2868" s="4" t="s">
        <v>1144</v>
      </c>
      <c r="E2868" s="6" t="s">
        <v>6009</v>
      </c>
      <c r="F2868" s="5">
        <f>decoded[[#This Row],[FRT_DEC]]-B2867</f>
        <v>315</v>
      </c>
      <c r="G28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INFO]]))),G2867)</f>
        <v>299</v>
      </c>
    </row>
    <row r="2869" spans="1:7" x14ac:dyDescent="0.25">
      <c r="A2869" s="4" t="s">
        <v>3156</v>
      </c>
      <c r="B2869" s="5">
        <v>2051387649</v>
      </c>
      <c r="C2869" s="4" t="s">
        <v>9119</v>
      </c>
      <c r="D2869" s="4" t="s">
        <v>98</v>
      </c>
      <c r="E2869" s="6" t="s">
        <v>6011</v>
      </c>
      <c r="F2869" s="5">
        <f>decoded[[#This Row],[FRT_DEC]]-B2868</f>
        <v>7</v>
      </c>
      <c r="G28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INFO]]))),G2868)</f>
        <v>299</v>
      </c>
    </row>
    <row r="2870" spans="1:7" x14ac:dyDescent="0.25">
      <c r="A2870" s="4" t="s">
        <v>3157</v>
      </c>
      <c r="B2870" s="5">
        <v>2051387661</v>
      </c>
      <c r="C2870" s="4" t="s">
        <v>9120</v>
      </c>
      <c r="D2870" s="4" t="s">
        <v>275</v>
      </c>
      <c r="E2870" s="6" t="s">
        <v>1102</v>
      </c>
      <c r="F2870" s="5">
        <f>decoded[[#This Row],[FRT_DEC]]-B2869</f>
        <v>12</v>
      </c>
      <c r="G28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INFO]]))),G2869)</f>
        <v>299</v>
      </c>
    </row>
    <row r="2871" spans="1:7" x14ac:dyDescent="0.25">
      <c r="A2871" s="4" t="s">
        <v>3158</v>
      </c>
      <c r="B2871" s="5">
        <v>2051387677</v>
      </c>
      <c r="C2871" s="4" t="s">
        <v>9121</v>
      </c>
      <c r="D2871" s="4" t="s">
        <v>295</v>
      </c>
      <c r="E2871" s="6" t="s">
        <v>296</v>
      </c>
      <c r="F2871" s="5">
        <f>decoded[[#This Row],[FRT_DEC]]-B2870</f>
        <v>16</v>
      </c>
      <c r="G28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INFO]]))),G2870)</f>
        <v>299</v>
      </c>
    </row>
    <row r="2872" spans="1:7" x14ac:dyDescent="0.25">
      <c r="A2872" s="4" t="s">
        <v>3159</v>
      </c>
      <c r="B2872" s="5">
        <v>2051389197</v>
      </c>
      <c r="C2872" s="4" t="s">
        <v>9122</v>
      </c>
      <c r="D2872" s="4" t="s">
        <v>110</v>
      </c>
      <c r="E2872" s="6" t="s">
        <v>8684</v>
      </c>
      <c r="F2872" s="5">
        <f>decoded[[#This Row],[FRT_DEC]]-B2871</f>
        <v>1520</v>
      </c>
      <c r="G28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INFO]]))),G2871)</f>
        <v>299</v>
      </c>
    </row>
    <row r="2873" spans="1:7" x14ac:dyDescent="0.25">
      <c r="A2873" s="4" t="s">
        <v>3160</v>
      </c>
      <c r="B2873" s="5">
        <v>2051389213</v>
      </c>
      <c r="C2873" s="4" t="s">
        <v>9123</v>
      </c>
      <c r="D2873" s="4" t="s">
        <v>1144</v>
      </c>
      <c r="E2873" s="6" t="s">
        <v>6017</v>
      </c>
      <c r="F2873" s="5">
        <f>decoded[[#This Row],[FRT_DEC]]-B2872</f>
        <v>16</v>
      </c>
      <c r="G28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INFO]]))),G2872)</f>
        <v>299</v>
      </c>
    </row>
    <row r="2874" spans="1:7" x14ac:dyDescent="0.25">
      <c r="A2874" s="4" t="s">
        <v>3161</v>
      </c>
      <c r="B2874" s="5">
        <v>2051389219</v>
      </c>
      <c r="C2874" s="4" t="s">
        <v>9124</v>
      </c>
      <c r="D2874" s="4" t="s">
        <v>98</v>
      </c>
      <c r="E2874" s="6" t="s">
        <v>6019</v>
      </c>
      <c r="F2874" s="5">
        <f>decoded[[#This Row],[FRT_DEC]]-B2873</f>
        <v>6</v>
      </c>
      <c r="G28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INFO]]))),G2873)</f>
        <v>299</v>
      </c>
    </row>
    <row r="2875" spans="1:7" x14ac:dyDescent="0.25">
      <c r="A2875" s="4" t="s">
        <v>3162</v>
      </c>
      <c r="B2875" s="5">
        <v>2051389288</v>
      </c>
      <c r="C2875" s="4" t="s">
        <v>9125</v>
      </c>
      <c r="D2875" s="4" t="s">
        <v>111</v>
      </c>
      <c r="E2875" s="6" t="s">
        <v>297</v>
      </c>
      <c r="F2875" s="5">
        <f>decoded[[#This Row],[FRT_DEC]]-B2874</f>
        <v>69</v>
      </c>
      <c r="G28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INFO]]))),G2874)</f>
        <v>299</v>
      </c>
    </row>
    <row r="2876" spans="1:7" x14ac:dyDescent="0.25">
      <c r="A2876" s="4" t="s">
        <v>3163</v>
      </c>
      <c r="B2876" s="5">
        <v>2051389304</v>
      </c>
      <c r="C2876" s="4" t="s">
        <v>9126</v>
      </c>
      <c r="D2876" s="4" t="s">
        <v>1144</v>
      </c>
      <c r="E2876" s="6" t="s">
        <v>6022</v>
      </c>
      <c r="F2876" s="5">
        <f>decoded[[#This Row],[FRT_DEC]]-B2875</f>
        <v>16</v>
      </c>
      <c r="G28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INFO]]))),G2875)</f>
        <v>299</v>
      </c>
    </row>
    <row r="2877" spans="1:7" x14ac:dyDescent="0.25">
      <c r="A2877" s="4" t="s">
        <v>3164</v>
      </c>
      <c r="B2877" s="5">
        <v>2051389309</v>
      </c>
      <c r="C2877" s="4" t="s">
        <v>9127</v>
      </c>
      <c r="D2877" s="4" t="s">
        <v>98</v>
      </c>
      <c r="E2877" s="6" t="s">
        <v>6024</v>
      </c>
      <c r="F2877" s="5">
        <f>decoded[[#This Row],[FRT_DEC]]-B2876</f>
        <v>5</v>
      </c>
      <c r="G28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INFO]]))),G2876)</f>
        <v>299</v>
      </c>
    </row>
    <row r="2878" spans="1:7" x14ac:dyDescent="0.25">
      <c r="A2878" s="4" t="s">
        <v>3165</v>
      </c>
      <c r="B2878" s="5">
        <v>2051389944</v>
      </c>
      <c r="C2878" s="4" t="s">
        <v>9128</v>
      </c>
      <c r="D2878" s="4" t="s">
        <v>113</v>
      </c>
      <c r="E2878" s="6" t="s">
        <v>114</v>
      </c>
      <c r="F2878" s="5">
        <f>decoded[[#This Row],[FRT_DEC]]-B2877</f>
        <v>635</v>
      </c>
      <c r="G28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INFO]]))),G2877)</f>
        <v>299</v>
      </c>
    </row>
    <row r="2879" spans="1:7" x14ac:dyDescent="0.25">
      <c r="A2879" s="4" t="s">
        <v>3166</v>
      </c>
      <c r="B2879" s="5">
        <v>2051389962</v>
      </c>
      <c r="C2879" s="4" t="s">
        <v>9129</v>
      </c>
      <c r="D2879" s="4" t="s">
        <v>1144</v>
      </c>
      <c r="E2879" s="6" t="s">
        <v>6027</v>
      </c>
      <c r="F2879" s="5">
        <f>decoded[[#This Row],[FRT_DEC]]-B2878</f>
        <v>18</v>
      </c>
      <c r="G28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INFO]]))),G2878)</f>
        <v>299</v>
      </c>
    </row>
    <row r="2880" spans="1:7" x14ac:dyDescent="0.25">
      <c r="A2880" s="4" t="s">
        <v>3167</v>
      </c>
      <c r="B2880" s="5">
        <v>2051389967</v>
      </c>
      <c r="C2880" s="4" t="s">
        <v>9130</v>
      </c>
      <c r="D2880" s="4" t="s">
        <v>98</v>
      </c>
      <c r="E2880" s="6" t="s">
        <v>6029</v>
      </c>
      <c r="F2880" s="5">
        <f>decoded[[#This Row],[FRT_DEC]]-B2879</f>
        <v>5</v>
      </c>
      <c r="G28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INFO]]))),G2879)</f>
        <v>299</v>
      </c>
    </row>
    <row r="2881" spans="1:7" x14ac:dyDescent="0.25">
      <c r="A2881" s="4" t="s">
        <v>3168</v>
      </c>
      <c r="B2881" s="5">
        <v>2051389972</v>
      </c>
      <c r="C2881" s="4" t="s">
        <v>9131</v>
      </c>
      <c r="D2881" s="4" t="s">
        <v>298</v>
      </c>
      <c r="E2881" s="6" t="s">
        <v>9132</v>
      </c>
      <c r="F2881" s="5">
        <f>decoded[[#This Row],[FRT_DEC]]-B2880</f>
        <v>5</v>
      </c>
      <c r="G28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INFO]]))),G2880)</f>
        <v>299</v>
      </c>
    </row>
    <row r="2882" spans="1:7" x14ac:dyDescent="0.25">
      <c r="A2882" s="4" t="s">
        <v>3169</v>
      </c>
      <c r="B2882" s="5">
        <v>2051389977</v>
      </c>
      <c r="C2882" s="4" t="s">
        <v>9133</v>
      </c>
      <c r="D2882" s="4" t="s">
        <v>11</v>
      </c>
      <c r="E2882" s="6" t="s">
        <v>4684</v>
      </c>
      <c r="F2882" s="5">
        <f>decoded[[#This Row],[FRT_DEC]]-B2881</f>
        <v>5</v>
      </c>
      <c r="G28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INFO]]))),G2881)</f>
        <v>299</v>
      </c>
    </row>
    <row r="2883" spans="1:7" x14ac:dyDescent="0.25">
      <c r="A2883" s="4" t="s">
        <v>3170</v>
      </c>
      <c r="B2883" s="5">
        <v>2051389988</v>
      </c>
      <c r="C2883" s="4" t="s">
        <v>9134</v>
      </c>
      <c r="D2883" s="4" t="s">
        <v>52</v>
      </c>
      <c r="E2883" s="6" t="s">
        <v>367</v>
      </c>
      <c r="F2883" s="5">
        <f>decoded[[#This Row],[FRT_DEC]]-B2882</f>
        <v>11</v>
      </c>
      <c r="G28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INFO]]))),G2882)</f>
        <v>299</v>
      </c>
    </row>
    <row r="2884" spans="1:7" x14ac:dyDescent="0.25">
      <c r="A2884" s="4" t="s">
        <v>3171</v>
      </c>
      <c r="B2884" s="5">
        <v>2051389992</v>
      </c>
      <c r="C2884" s="4" t="s">
        <v>9135</v>
      </c>
      <c r="D2884" s="4" t="s">
        <v>369</v>
      </c>
      <c r="E2884" s="6" t="s">
        <v>8939</v>
      </c>
      <c r="F2884" s="5">
        <f>decoded[[#This Row],[FRT_DEC]]-B2883</f>
        <v>4</v>
      </c>
      <c r="G28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INFO]]))),G2883)</f>
        <v>299</v>
      </c>
    </row>
    <row r="2885" spans="1:7" x14ac:dyDescent="0.25">
      <c r="A2885" s="4" t="s">
        <v>3172</v>
      </c>
      <c r="B2885" s="5">
        <v>2051389996</v>
      </c>
      <c r="C2885" s="4" t="s">
        <v>9136</v>
      </c>
      <c r="D2885" s="4" t="s">
        <v>8</v>
      </c>
      <c r="E2885" s="6" t="s">
        <v>4691</v>
      </c>
      <c r="F2885" s="5">
        <f>decoded[[#This Row],[FRT_DEC]]-B2884</f>
        <v>4</v>
      </c>
      <c r="G28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INFO]]))),G2884)</f>
        <v>299</v>
      </c>
    </row>
    <row r="2886" spans="1:7" x14ac:dyDescent="0.25">
      <c r="A2886" s="4" t="s">
        <v>3173</v>
      </c>
      <c r="B2886" s="5">
        <v>2051390003</v>
      </c>
      <c r="C2886" s="4" t="s">
        <v>9137</v>
      </c>
      <c r="D2886" s="4" t="s">
        <v>11</v>
      </c>
      <c r="E2886" s="6" t="s">
        <v>4665</v>
      </c>
      <c r="F2886" s="5">
        <f>decoded[[#This Row],[FRT_DEC]]-B2885</f>
        <v>7</v>
      </c>
      <c r="G28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INFO]]))),G2885)</f>
        <v>299</v>
      </c>
    </row>
    <row r="2887" spans="1:7" x14ac:dyDescent="0.25">
      <c r="A2887" s="4" t="s">
        <v>3174</v>
      </c>
      <c r="B2887" s="5">
        <v>2051390034</v>
      </c>
      <c r="C2887" s="4" t="s">
        <v>9138</v>
      </c>
      <c r="D2887" s="4" t="s">
        <v>52</v>
      </c>
      <c r="E2887" s="6" t="s">
        <v>4648</v>
      </c>
      <c r="F2887" s="5">
        <f>decoded[[#This Row],[FRT_DEC]]-B2886</f>
        <v>31</v>
      </c>
      <c r="G28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INFO]]))),G2886)</f>
        <v>299</v>
      </c>
    </row>
    <row r="2888" spans="1:7" x14ac:dyDescent="0.25">
      <c r="A2888" s="4" t="s">
        <v>3175</v>
      </c>
      <c r="B2888" s="5">
        <v>2051390037</v>
      </c>
      <c r="C2888" s="4" t="s">
        <v>9139</v>
      </c>
      <c r="D2888" s="4" t="s">
        <v>4649</v>
      </c>
      <c r="E2888" s="6" t="s">
        <v>8881</v>
      </c>
      <c r="F2888" s="5">
        <f>decoded[[#This Row],[FRT_DEC]]-B2887</f>
        <v>3</v>
      </c>
      <c r="G28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INFO]]))),G2887)</f>
        <v>299</v>
      </c>
    </row>
    <row r="2889" spans="1:7" x14ac:dyDescent="0.25">
      <c r="A2889" s="4" t="s">
        <v>3176</v>
      </c>
      <c r="B2889" s="5">
        <v>2051390063</v>
      </c>
      <c r="C2889" s="4" t="s">
        <v>9140</v>
      </c>
      <c r="D2889" s="4" t="s">
        <v>12</v>
      </c>
      <c r="E2889" s="6" t="s">
        <v>4</v>
      </c>
      <c r="F2889" s="5">
        <f>decoded[[#This Row],[FRT_DEC]]-B2888</f>
        <v>26</v>
      </c>
      <c r="G28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INFO]]))),G2888)</f>
        <v>299</v>
      </c>
    </row>
    <row r="2890" spans="1:7" x14ac:dyDescent="0.25">
      <c r="A2890" s="4" t="s">
        <v>3177</v>
      </c>
      <c r="B2890" s="5">
        <v>2051390069</v>
      </c>
      <c r="C2890" s="4" t="s">
        <v>9141</v>
      </c>
      <c r="D2890" s="4" t="s">
        <v>8</v>
      </c>
      <c r="E2890" s="6" t="s">
        <v>5963</v>
      </c>
      <c r="F2890" s="5">
        <f>decoded[[#This Row],[FRT_DEC]]-B2889</f>
        <v>6</v>
      </c>
      <c r="G28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INFO]]))),G2889)</f>
        <v>299</v>
      </c>
    </row>
    <row r="2891" spans="1:7" x14ac:dyDescent="0.25">
      <c r="A2891" s="4" t="s">
        <v>3178</v>
      </c>
      <c r="B2891" s="5">
        <v>2051390319</v>
      </c>
      <c r="C2891" s="4" t="s">
        <v>9142</v>
      </c>
      <c r="D2891" s="4" t="s">
        <v>12</v>
      </c>
      <c r="E2891" s="6" t="s">
        <v>4</v>
      </c>
      <c r="F2891" s="5">
        <f>decoded[[#This Row],[FRT_DEC]]-B2890</f>
        <v>250</v>
      </c>
      <c r="G28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INFO]]))),G2890)</f>
        <v>299</v>
      </c>
    </row>
    <row r="2892" spans="1:7" x14ac:dyDescent="0.25">
      <c r="A2892" s="4" t="s">
        <v>3179</v>
      </c>
      <c r="B2892" s="5">
        <v>2051390325</v>
      </c>
      <c r="C2892" s="4" t="s">
        <v>9143</v>
      </c>
      <c r="D2892" s="4" t="s">
        <v>8</v>
      </c>
      <c r="E2892" s="6" t="s">
        <v>5960</v>
      </c>
      <c r="F2892" s="5">
        <f>decoded[[#This Row],[FRT_DEC]]-B2891</f>
        <v>6</v>
      </c>
      <c r="G28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INFO]]))),G2891)</f>
        <v>299</v>
      </c>
    </row>
    <row r="2893" spans="1:7" x14ac:dyDescent="0.25">
      <c r="A2893" s="4" t="s">
        <v>3180</v>
      </c>
      <c r="B2893" s="5">
        <v>2051390671</v>
      </c>
      <c r="C2893" s="4" t="s">
        <v>9144</v>
      </c>
      <c r="D2893" s="4" t="s">
        <v>13</v>
      </c>
      <c r="E2893" s="6" t="s">
        <v>5</v>
      </c>
      <c r="F2893" s="5">
        <f>decoded[[#This Row],[FRT_DEC]]-B2892</f>
        <v>346</v>
      </c>
      <c r="G28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INFO]]))),G2892)</f>
        <v>299</v>
      </c>
    </row>
    <row r="2894" spans="1:7" x14ac:dyDescent="0.25">
      <c r="A2894" s="4" t="s">
        <v>3181</v>
      </c>
      <c r="B2894" s="5">
        <v>2051390676</v>
      </c>
      <c r="C2894" s="4" t="s">
        <v>9145</v>
      </c>
      <c r="D2894" s="4" t="s">
        <v>11</v>
      </c>
      <c r="E2894" s="6" t="s">
        <v>4688</v>
      </c>
      <c r="F2894" s="5">
        <f>decoded[[#This Row],[FRT_DEC]]-B2893</f>
        <v>5</v>
      </c>
      <c r="G28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INFO]]))),G2893)</f>
        <v>299</v>
      </c>
    </row>
    <row r="2895" spans="1:7" x14ac:dyDescent="0.25">
      <c r="A2895" s="4" t="s">
        <v>3182</v>
      </c>
      <c r="B2895" s="5">
        <v>2051390766</v>
      </c>
      <c r="C2895" s="4" t="s">
        <v>9146</v>
      </c>
      <c r="D2895" s="4" t="s">
        <v>12</v>
      </c>
      <c r="E2895" s="6" t="s">
        <v>4</v>
      </c>
      <c r="F2895" s="5">
        <f>decoded[[#This Row],[FRT_DEC]]-B2894</f>
        <v>90</v>
      </c>
      <c r="G28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INFO]]))),G2894)</f>
        <v>299</v>
      </c>
    </row>
    <row r="2896" spans="1:7" x14ac:dyDescent="0.25">
      <c r="A2896" s="4" t="s">
        <v>3183</v>
      </c>
      <c r="B2896" s="5">
        <v>2051390771</v>
      </c>
      <c r="C2896" s="4" t="s">
        <v>9147</v>
      </c>
      <c r="D2896" s="4" t="s">
        <v>14</v>
      </c>
      <c r="E2896" s="6" t="s">
        <v>6</v>
      </c>
      <c r="F2896" s="5">
        <f>decoded[[#This Row],[FRT_DEC]]-B2895</f>
        <v>5</v>
      </c>
      <c r="G28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INFO]]))),G2895)</f>
        <v>299</v>
      </c>
    </row>
    <row r="2897" spans="1:7" x14ac:dyDescent="0.25">
      <c r="A2897" s="4" t="s">
        <v>3184</v>
      </c>
      <c r="B2897" s="5">
        <v>2051390781</v>
      </c>
      <c r="C2897" s="4" t="s">
        <v>9148</v>
      </c>
      <c r="D2897" s="4" t="s">
        <v>14</v>
      </c>
      <c r="E2897" s="6" t="s">
        <v>72</v>
      </c>
      <c r="F2897" s="5">
        <f>decoded[[#This Row],[FRT_DEC]]-B2896</f>
        <v>10</v>
      </c>
      <c r="G28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INFO]]))),G2896)</f>
        <v>299</v>
      </c>
    </row>
    <row r="2898" spans="1:7" x14ac:dyDescent="0.25">
      <c r="A2898" s="4" t="s">
        <v>3185</v>
      </c>
      <c r="B2898" s="5">
        <v>2051390792</v>
      </c>
      <c r="C2898" s="4" t="s">
        <v>9149</v>
      </c>
      <c r="D2898" s="4" t="s">
        <v>74</v>
      </c>
      <c r="E2898" s="6" t="s">
        <v>4650</v>
      </c>
      <c r="F2898" s="5">
        <f>decoded[[#This Row],[FRT_DEC]]-B2897</f>
        <v>11</v>
      </c>
      <c r="G28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INFO]]))),G2897)</f>
        <v>299</v>
      </c>
    </row>
    <row r="2899" spans="1:7" x14ac:dyDescent="0.25">
      <c r="A2899" s="4" t="s">
        <v>3186</v>
      </c>
      <c r="B2899" s="5">
        <v>2051390797</v>
      </c>
      <c r="C2899" s="4" t="s">
        <v>9150</v>
      </c>
      <c r="D2899" s="4" t="s">
        <v>4651</v>
      </c>
      <c r="E2899" s="6" t="s">
        <v>4653</v>
      </c>
      <c r="F2899" s="5">
        <f>decoded[[#This Row],[FRT_DEC]]-B2898</f>
        <v>5</v>
      </c>
      <c r="G28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INFO]]))),G2898)</f>
        <v>299</v>
      </c>
    </row>
    <row r="2900" spans="1:7" x14ac:dyDescent="0.25">
      <c r="A2900" s="4" t="s">
        <v>3187</v>
      </c>
      <c r="B2900" s="5">
        <v>2051390803</v>
      </c>
      <c r="C2900" s="4" t="s">
        <v>9151</v>
      </c>
      <c r="D2900" s="4" t="s">
        <v>8</v>
      </c>
      <c r="E2900" s="6" t="s">
        <v>9152</v>
      </c>
      <c r="F2900" s="5">
        <f>decoded[[#This Row],[FRT_DEC]]-B2899</f>
        <v>6</v>
      </c>
      <c r="G29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INFO]]))),G2899)</f>
        <v>299</v>
      </c>
    </row>
    <row r="2901" spans="1:7" x14ac:dyDescent="0.25">
      <c r="A2901" s="4" t="s">
        <v>3188</v>
      </c>
      <c r="B2901" s="5">
        <v>2051401043</v>
      </c>
      <c r="C2901" s="4" t="s">
        <v>9153</v>
      </c>
      <c r="D2901" s="4" t="s">
        <v>55</v>
      </c>
      <c r="E2901" s="6" t="s">
        <v>56</v>
      </c>
      <c r="F2901" s="5">
        <f>decoded[[#This Row],[FRT_DEC]]-B2900</f>
        <v>10240</v>
      </c>
      <c r="G29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INFO]]))),G2900)</f>
        <v>299</v>
      </c>
    </row>
    <row r="2902" spans="1:7" x14ac:dyDescent="0.25">
      <c r="A2902" s="4" t="s">
        <v>3189</v>
      </c>
      <c r="B2902" s="5">
        <v>2051401068</v>
      </c>
      <c r="C2902" s="4" t="s">
        <v>9154</v>
      </c>
      <c r="D2902" s="4" t="s">
        <v>275</v>
      </c>
      <c r="E2902" s="6" t="s">
        <v>9155</v>
      </c>
      <c r="F2902" s="5">
        <f>decoded[[#This Row],[FRT_DEC]]-B2901</f>
        <v>25</v>
      </c>
      <c r="G29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INFO]]))),G2901)</f>
        <v>299</v>
      </c>
    </row>
    <row r="2903" spans="1:7" x14ac:dyDescent="0.25">
      <c r="A2903" s="4" t="s">
        <v>3190</v>
      </c>
      <c r="B2903" s="5">
        <v>2051401071</v>
      </c>
      <c r="C2903" s="4" t="s">
        <v>9156</v>
      </c>
      <c r="D2903" s="4" t="s">
        <v>277</v>
      </c>
      <c r="E2903" s="6" t="s">
        <v>9157</v>
      </c>
      <c r="F2903" s="5">
        <f>decoded[[#This Row],[FRT_DEC]]-B2902</f>
        <v>3</v>
      </c>
      <c r="G29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INFO]]))),G2902)</f>
        <v>299</v>
      </c>
    </row>
    <row r="2904" spans="1:7" ht="30" x14ac:dyDescent="0.25">
      <c r="A2904" s="4" t="s">
        <v>3191</v>
      </c>
      <c r="B2904" s="5">
        <v>2051401075</v>
      </c>
      <c r="C2904" s="4" t="s">
        <v>9158</v>
      </c>
      <c r="D2904" s="4" t="s">
        <v>271</v>
      </c>
      <c r="E2904" s="6" t="s">
        <v>9159</v>
      </c>
      <c r="F2904" s="5">
        <f>decoded[[#This Row],[FRT_DEC]]-B2903</f>
        <v>4</v>
      </c>
      <c r="G29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INFO]]))),G2903)</f>
        <v>299</v>
      </c>
    </row>
    <row r="2905" spans="1:7" x14ac:dyDescent="0.25">
      <c r="A2905" s="4" t="s">
        <v>3192</v>
      </c>
      <c r="B2905" s="5">
        <v>2051401078</v>
      </c>
      <c r="C2905" s="4" t="s">
        <v>9160</v>
      </c>
      <c r="D2905" s="4" t="s">
        <v>273</v>
      </c>
      <c r="E2905" s="6" t="s">
        <v>289</v>
      </c>
      <c r="F2905" s="5">
        <f>decoded[[#This Row],[FRT_DEC]]-B2904</f>
        <v>3</v>
      </c>
      <c r="G29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INFO]]))),G2904)</f>
        <v>299</v>
      </c>
    </row>
    <row r="2906" spans="1:7" x14ac:dyDescent="0.25">
      <c r="A2906" s="4" t="s">
        <v>3193</v>
      </c>
      <c r="B2906" s="5">
        <v>2051401085</v>
      </c>
      <c r="C2906" s="4" t="s">
        <v>9161</v>
      </c>
      <c r="D2906" s="4" t="s">
        <v>298</v>
      </c>
      <c r="E2906" s="6" t="s">
        <v>9162</v>
      </c>
      <c r="F2906" s="5">
        <f>decoded[[#This Row],[FRT_DEC]]-B2905</f>
        <v>7</v>
      </c>
      <c r="G29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INFO]]))),G2905)</f>
        <v>299</v>
      </c>
    </row>
    <row r="2907" spans="1:7" x14ac:dyDescent="0.25">
      <c r="A2907" s="4" t="s">
        <v>3194</v>
      </c>
      <c r="B2907" s="5">
        <v>2051401092</v>
      </c>
      <c r="C2907" s="4" t="s">
        <v>9163</v>
      </c>
      <c r="D2907" s="4" t="s">
        <v>11</v>
      </c>
      <c r="E2907" s="6" t="s">
        <v>4683</v>
      </c>
      <c r="F2907" s="5">
        <f>decoded[[#This Row],[FRT_DEC]]-B2906</f>
        <v>7</v>
      </c>
      <c r="G29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INFO]]))),G2906)</f>
        <v>299</v>
      </c>
    </row>
    <row r="2908" spans="1:7" x14ac:dyDescent="0.25">
      <c r="A2908" s="4" t="s">
        <v>3195</v>
      </c>
      <c r="B2908" s="5">
        <v>2051401115</v>
      </c>
      <c r="C2908" s="4" t="s">
        <v>9164</v>
      </c>
      <c r="D2908" s="4" t="s">
        <v>52</v>
      </c>
      <c r="E2908" s="6" t="s">
        <v>57</v>
      </c>
      <c r="F2908" s="5">
        <f>decoded[[#This Row],[FRT_DEC]]-B2907</f>
        <v>23</v>
      </c>
      <c r="G29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INFO]]))),G2907)</f>
        <v>299</v>
      </c>
    </row>
    <row r="2909" spans="1:7" x14ac:dyDescent="0.25">
      <c r="A2909" s="4" t="s">
        <v>3196</v>
      </c>
      <c r="B2909" s="5">
        <v>2051401138</v>
      </c>
      <c r="C2909" s="4" t="s">
        <v>9165</v>
      </c>
      <c r="D2909" s="4" t="s">
        <v>1144</v>
      </c>
      <c r="E2909" s="6" t="s">
        <v>6057</v>
      </c>
      <c r="F2909" s="5">
        <f>decoded[[#This Row],[FRT_DEC]]-B2908</f>
        <v>23</v>
      </c>
      <c r="G29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INFO]]))),G2908)</f>
        <v>299</v>
      </c>
    </row>
    <row r="2910" spans="1:7" x14ac:dyDescent="0.25">
      <c r="A2910" s="4" t="s">
        <v>3197</v>
      </c>
      <c r="B2910" s="5">
        <v>2051401143</v>
      </c>
      <c r="C2910" s="4" t="s">
        <v>9166</v>
      </c>
      <c r="D2910" s="4" t="s">
        <v>1144</v>
      </c>
      <c r="E2910" s="6" t="s">
        <v>6059</v>
      </c>
      <c r="F2910" s="5">
        <f>decoded[[#This Row],[FRT_DEC]]-B2909</f>
        <v>5</v>
      </c>
      <c r="G29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INFO]]))),G2909)</f>
        <v>299</v>
      </c>
    </row>
    <row r="2911" spans="1:7" x14ac:dyDescent="0.25">
      <c r="A2911" s="4" t="s">
        <v>3198</v>
      </c>
      <c r="B2911" s="5">
        <v>2051401160</v>
      </c>
      <c r="C2911" s="4" t="s">
        <v>9167</v>
      </c>
      <c r="D2911" s="4" t="s">
        <v>98</v>
      </c>
      <c r="E2911" s="6" t="s">
        <v>5713</v>
      </c>
      <c r="F2911" s="5">
        <f>decoded[[#This Row],[FRT_DEC]]-B2910</f>
        <v>17</v>
      </c>
      <c r="G29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INFO]]))),G2910)</f>
        <v>299</v>
      </c>
    </row>
    <row r="2912" spans="1:7" x14ac:dyDescent="0.25">
      <c r="A2912" s="4" t="s">
        <v>3199</v>
      </c>
      <c r="B2912" s="5">
        <v>2051401181</v>
      </c>
      <c r="C2912" s="4" t="s">
        <v>9168</v>
      </c>
      <c r="D2912" s="4" t="s">
        <v>275</v>
      </c>
      <c r="E2912" s="6" t="s">
        <v>9169</v>
      </c>
      <c r="F2912" s="5">
        <f>decoded[[#This Row],[FRT_DEC]]-B2911</f>
        <v>21</v>
      </c>
      <c r="G29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INFO]]))),G2911)</f>
        <v>299</v>
      </c>
    </row>
    <row r="2913" spans="1:7" x14ac:dyDescent="0.25">
      <c r="A2913" s="4" t="s">
        <v>3200</v>
      </c>
      <c r="B2913" s="5">
        <v>2051401996</v>
      </c>
      <c r="C2913" s="4" t="s">
        <v>9170</v>
      </c>
      <c r="D2913" s="4" t="s">
        <v>280</v>
      </c>
      <c r="E2913" s="6" t="s">
        <v>281</v>
      </c>
      <c r="F2913" s="5">
        <f>decoded[[#This Row],[FRT_DEC]]-B2912</f>
        <v>815</v>
      </c>
      <c r="G29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INFO]]))),G2912)</f>
        <v>299</v>
      </c>
    </row>
    <row r="2914" spans="1:7" x14ac:dyDescent="0.25">
      <c r="A2914" s="4" t="s">
        <v>3201</v>
      </c>
      <c r="B2914" s="5">
        <v>2051402039</v>
      </c>
      <c r="C2914" s="4" t="s">
        <v>9171</v>
      </c>
      <c r="D2914" s="4" t="s">
        <v>12</v>
      </c>
      <c r="E2914" s="6" t="s">
        <v>4</v>
      </c>
      <c r="F2914" s="5">
        <f>decoded[[#This Row],[FRT_DEC]]-B2913</f>
        <v>43</v>
      </c>
      <c r="G29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INFO]]))),G2913)</f>
        <v>299</v>
      </c>
    </row>
    <row r="2915" spans="1:7" x14ac:dyDescent="0.25">
      <c r="A2915" s="4" t="s">
        <v>3202</v>
      </c>
      <c r="B2915" s="5">
        <v>2051402044</v>
      </c>
      <c r="C2915" s="4" t="s">
        <v>9172</v>
      </c>
      <c r="D2915" s="4" t="s">
        <v>8</v>
      </c>
      <c r="E2915" s="6" t="s">
        <v>6294</v>
      </c>
      <c r="F2915" s="5">
        <f>decoded[[#This Row],[FRT_DEC]]-B2914</f>
        <v>5</v>
      </c>
      <c r="G29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INFO]]))),G2914)</f>
        <v>299</v>
      </c>
    </row>
    <row r="2916" spans="1:7" x14ac:dyDescent="0.25">
      <c r="A2916" s="4" t="s">
        <v>3203</v>
      </c>
      <c r="B2916" s="5">
        <v>2051404039</v>
      </c>
      <c r="C2916" s="4" t="s">
        <v>9173</v>
      </c>
      <c r="D2916" s="4" t="s">
        <v>15</v>
      </c>
      <c r="E2916" s="6" t="s">
        <v>9174</v>
      </c>
      <c r="F2916" s="5">
        <f>decoded[[#This Row],[FRT_DEC]]-B2915</f>
        <v>1995</v>
      </c>
      <c r="G29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INFO]]))),G2915)</f>
        <v>299</v>
      </c>
    </row>
    <row r="2917" spans="1:7" x14ac:dyDescent="0.25">
      <c r="A2917" s="4" t="s">
        <v>3204</v>
      </c>
      <c r="B2917" s="5">
        <v>2051404042</v>
      </c>
      <c r="C2917" s="4" t="s">
        <v>9175</v>
      </c>
      <c r="D2917" s="4" t="s">
        <v>15</v>
      </c>
      <c r="E2917" s="6" t="s">
        <v>5995</v>
      </c>
      <c r="F2917" s="5">
        <f>decoded[[#This Row],[FRT_DEC]]-B2916</f>
        <v>3</v>
      </c>
      <c r="G29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INFO]]))),G2916)</f>
        <v>299</v>
      </c>
    </row>
    <row r="2918" spans="1:7" x14ac:dyDescent="0.25">
      <c r="A2918" s="4" t="s">
        <v>3205</v>
      </c>
      <c r="B2918" s="5">
        <v>2051404119</v>
      </c>
      <c r="C2918" s="4" t="s">
        <v>9176</v>
      </c>
      <c r="D2918" s="4" t="s">
        <v>275</v>
      </c>
      <c r="E2918" s="6" t="s">
        <v>9177</v>
      </c>
      <c r="F2918" s="5">
        <f>decoded[[#This Row],[FRT_DEC]]-B2917</f>
        <v>77</v>
      </c>
      <c r="G29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INFO]]))),G2917)</f>
        <v>299</v>
      </c>
    </row>
    <row r="2919" spans="1:7" ht="30" x14ac:dyDescent="0.25">
      <c r="A2919" s="4" t="s">
        <v>3206</v>
      </c>
      <c r="B2919" s="5">
        <v>2051404122</v>
      </c>
      <c r="C2919" s="4" t="s">
        <v>9178</v>
      </c>
      <c r="D2919" s="4" t="s">
        <v>271</v>
      </c>
      <c r="E2919" s="6" t="s">
        <v>6640</v>
      </c>
      <c r="F2919" s="5">
        <f>decoded[[#This Row],[FRT_DEC]]-B2918</f>
        <v>3</v>
      </c>
      <c r="G29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INFO]]))),G2918)</f>
        <v>299</v>
      </c>
    </row>
    <row r="2920" spans="1:7" x14ac:dyDescent="0.25">
      <c r="A2920" s="4" t="s">
        <v>3207</v>
      </c>
      <c r="B2920" s="5">
        <v>2051404126</v>
      </c>
      <c r="C2920" s="4" t="s">
        <v>9179</v>
      </c>
      <c r="D2920" s="4" t="s">
        <v>273</v>
      </c>
      <c r="E2920" s="6" t="s">
        <v>305</v>
      </c>
      <c r="F2920" s="5">
        <f>decoded[[#This Row],[FRT_DEC]]-B2919</f>
        <v>4</v>
      </c>
      <c r="G29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INFO]]))),G2919)</f>
        <v>299</v>
      </c>
    </row>
    <row r="2921" spans="1:7" x14ac:dyDescent="0.25">
      <c r="A2921" s="4" t="s">
        <v>3208</v>
      </c>
      <c r="B2921" s="5">
        <v>2051404136</v>
      </c>
      <c r="C2921" s="4" t="s">
        <v>9180</v>
      </c>
      <c r="D2921" s="4" t="s">
        <v>58</v>
      </c>
      <c r="E2921" s="6" t="s">
        <v>59</v>
      </c>
      <c r="F2921" s="5">
        <f>decoded[[#This Row],[FRT_DEC]]-B2920</f>
        <v>10</v>
      </c>
      <c r="G29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INFO]]))),G2920)</f>
        <v>299</v>
      </c>
    </row>
    <row r="2922" spans="1:7" x14ac:dyDescent="0.25">
      <c r="A2922" s="4" t="s">
        <v>3209</v>
      </c>
      <c r="B2922" s="5">
        <v>2051404141</v>
      </c>
      <c r="C2922" s="4" t="s">
        <v>9181</v>
      </c>
      <c r="D2922" s="4" t="s">
        <v>58</v>
      </c>
      <c r="E2922" s="6" t="s">
        <v>60</v>
      </c>
      <c r="F2922" s="5">
        <f>decoded[[#This Row],[FRT_DEC]]-B2921</f>
        <v>5</v>
      </c>
      <c r="G29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INFO]]))),G2921)</f>
        <v>299</v>
      </c>
    </row>
    <row r="2923" spans="1:7" x14ac:dyDescent="0.25">
      <c r="A2923" s="4" t="s">
        <v>3210</v>
      </c>
      <c r="B2923" s="5">
        <v>2051404145</v>
      </c>
      <c r="C2923" s="4" t="s">
        <v>9182</v>
      </c>
      <c r="D2923" s="4" t="s">
        <v>58</v>
      </c>
      <c r="E2923" s="6" t="s">
        <v>61</v>
      </c>
      <c r="F2923" s="5">
        <f>decoded[[#This Row],[FRT_DEC]]-B2922</f>
        <v>4</v>
      </c>
      <c r="G29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INFO]]))),G2922)</f>
        <v>299</v>
      </c>
    </row>
    <row r="2924" spans="1:7" x14ac:dyDescent="0.25">
      <c r="A2924" s="4" t="s">
        <v>3211</v>
      </c>
      <c r="B2924" s="5">
        <v>2051404149</v>
      </c>
      <c r="C2924" s="4" t="s">
        <v>9183</v>
      </c>
      <c r="D2924" s="4" t="s">
        <v>62</v>
      </c>
      <c r="E2924" s="6" t="s">
        <v>9184</v>
      </c>
      <c r="F2924" s="5">
        <f>decoded[[#This Row],[FRT_DEC]]-B2923</f>
        <v>4</v>
      </c>
      <c r="G29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INFO]]))),G2923)</f>
        <v>299</v>
      </c>
    </row>
    <row r="2925" spans="1:7" x14ac:dyDescent="0.25">
      <c r="A2925" s="4" t="s">
        <v>3212</v>
      </c>
      <c r="B2925" s="5">
        <v>2051404153</v>
      </c>
      <c r="C2925" s="4" t="s">
        <v>9185</v>
      </c>
      <c r="D2925" s="4" t="s">
        <v>63</v>
      </c>
      <c r="E2925" s="6" t="s">
        <v>64</v>
      </c>
      <c r="F2925" s="5">
        <f>decoded[[#This Row],[FRT_DEC]]-B2924</f>
        <v>4</v>
      </c>
      <c r="G29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INFO]]))),G2924)</f>
        <v>299</v>
      </c>
    </row>
    <row r="2926" spans="1:7" x14ac:dyDescent="0.25">
      <c r="A2926" s="4" t="s">
        <v>3213</v>
      </c>
      <c r="B2926" s="5">
        <v>2051404168</v>
      </c>
      <c r="C2926" s="4" t="s">
        <v>9186</v>
      </c>
      <c r="D2926" s="4" t="s">
        <v>1144</v>
      </c>
      <c r="E2926" s="6" t="s">
        <v>6001</v>
      </c>
      <c r="F2926" s="5">
        <f>decoded[[#This Row],[FRT_DEC]]-B2925</f>
        <v>15</v>
      </c>
      <c r="G29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INFO]]))),G2925)</f>
        <v>299</v>
      </c>
    </row>
    <row r="2927" spans="1:7" x14ac:dyDescent="0.25">
      <c r="A2927" s="4" t="s">
        <v>3214</v>
      </c>
      <c r="B2927" s="5">
        <v>2051404174</v>
      </c>
      <c r="C2927" s="4" t="s">
        <v>9187</v>
      </c>
      <c r="D2927" s="4" t="s">
        <v>1144</v>
      </c>
      <c r="E2927" s="6" t="s">
        <v>6082</v>
      </c>
      <c r="F2927" s="5">
        <f>decoded[[#This Row],[FRT_DEC]]-B2926</f>
        <v>6</v>
      </c>
      <c r="G29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INFO]]))),G2926)</f>
        <v>299</v>
      </c>
    </row>
    <row r="2928" spans="1:7" x14ac:dyDescent="0.25">
      <c r="A2928" s="4" t="s">
        <v>3215</v>
      </c>
      <c r="B2928" s="5">
        <v>2051404183</v>
      </c>
      <c r="C2928" s="4" t="s">
        <v>9188</v>
      </c>
      <c r="D2928" s="4" t="s">
        <v>8</v>
      </c>
      <c r="E2928" s="6" t="s">
        <v>4687</v>
      </c>
      <c r="F2928" s="5">
        <f>decoded[[#This Row],[FRT_DEC]]-B2927</f>
        <v>9</v>
      </c>
      <c r="G29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INFO]]))),G2927)</f>
        <v>299</v>
      </c>
    </row>
    <row r="2929" spans="1:7" x14ac:dyDescent="0.25">
      <c r="A2929" s="4" t="s">
        <v>3216</v>
      </c>
      <c r="B2929" s="5">
        <v>2051404187</v>
      </c>
      <c r="C2929" s="4" t="s">
        <v>9189</v>
      </c>
      <c r="D2929" s="4" t="s">
        <v>66</v>
      </c>
      <c r="E2929" s="6" t="s">
        <v>67</v>
      </c>
      <c r="F2929" s="5">
        <f>decoded[[#This Row],[FRT_DEC]]-B2928</f>
        <v>4</v>
      </c>
      <c r="G29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INFO]]))),G2928)</f>
        <v>299</v>
      </c>
    </row>
    <row r="2930" spans="1:7" x14ac:dyDescent="0.25">
      <c r="A2930" s="4" t="s">
        <v>3217</v>
      </c>
      <c r="B2930" s="5">
        <v>2051404196</v>
      </c>
      <c r="C2930" s="4" t="s">
        <v>9190</v>
      </c>
      <c r="D2930" s="4" t="s">
        <v>11</v>
      </c>
      <c r="E2930" s="6" t="s">
        <v>4706</v>
      </c>
      <c r="F2930" s="5">
        <f>decoded[[#This Row],[FRT_DEC]]-B2929</f>
        <v>9</v>
      </c>
      <c r="G29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INFO]]))),G2929)</f>
        <v>299</v>
      </c>
    </row>
    <row r="2931" spans="1:7" x14ac:dyDescent="0.25">
      <c r="A2931" s="4" t="s">
        <v>3218</v>
      </c>
      <c r="B2931" s="5">
        <v>2051404210</v>
      </c>
      <c r="C2931" s="4" t="s">
        <v>9191</v>
      </c>
      <c r="D2931" s="4" t="s">
        <v>52</v>
      </c>
      <c r="E2931" s="6" t="s">
        <v>765</v>
      </c>
      <c r="F2931" s="5">
        <f>decoded[[#This Row],[FRT_DEC]]-B2930</f>
        <v>14</v>
      </c>
      <c r="G29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INFO]]))),G2930)</f>
        <v>299</v>
      </c>
    </row>
    <row r="2932" spans="1:7" x14ac:dyDescent="0.25">
      <c r="A2932" s="4" t="s">
        <v>3219</v>
      </c>
      <c r="B2932" s="5">
        <v>2051404215</v>
      </c>
      <c r="C2932" s="4" t="s">
        <v>9192</v>
      </c>
      <c r="D2932" s="4" t="s">
        <v>11</v>
      </c>
      <c r="E2932" s="6" t="s">
        <v>4674</v>
      </c>
      <c r="F2932" s="5">
        <f>decoded[[#This Row],[FRT_DEC]]-B2931</f>
        <v>5</v>
      </c>
      <c r="G29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INFO]]))),G2931)</f>
        <v>299</v>
      </c>
    </row>
    <row r="2933" spans="1:7" x14ac:dyDescent="0.25">
      <c r="A2933" s="4" t="s">
        <v>3220</v>
      </c>
      <c r="B2933" s="5">
        <v>2051404226</v>
      </c>
      <c r="C2933" s="4" t="s">
        <v>9193</v>
      </c>
      <c r="D2933" s="4" t="s">
        <v>52</v>
      </c>
      <c r="E2933" s="6" t="s">
        <v>65</v>
      </c>
      <c r="F2933" s="5">
        <f>decoded[[#This Row],[FRT_DEC]]-B2932</f>
        <v>11</v>
      </c>
      <c r="G29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INFO]]))),G2932)</f>
        <v>299</v>
      </c>
    </row>
    <row r="2934" spans="1:7" x14ac:dyDescent="0.25">
      <c r="A2934" s="4" t="s">
        <v>3221</v>
      </c>
      <c r="B2934" s="5">
        <v>2051404230</v>
      </c>
      <c r="C2934" s="4" t="s">
        <v>9194</v>
      </c>
      <c r="D2934" s="4" t="s">
        <v>68</v>
      </c>
      <c r="E2934" s="6" t="s">
        <v>9195</v>
      </c>
      <c r="F2934" s="5">
        <f>decoded[[#This Row],[FRT_DEC]]-B2933</f>
        <v>4</v>
      </c>
      <c r="G29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INFO]]))),G2933)</f>
        <v>299</v>
      </c>
    </row>
    <row r="2935" spans="1:7" x14ac:dyDescent="0.25">
      <c r="A2935" s="4" t="s">
        <v>3222</v>
      </c>
      <c r="B2935" s="5">
        <v>2051405538</v>
      </c>
      <c r="C2935" s="4" t="s">
        <v>9196</v>
      </c>
      <c r="D2935" s="4" t="s">
        <v>98</v>
      </c>
      <c r="E2935" s="6" t="s">
        <v>5705</v>
      </c>
      <c r="F2935" s="5">
        <f>decoded[[#This Row],[FRT_DEC]]-B2934</f>
        <v>1308</v>
      </c>
      <c r="G29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INFO]]))),G2934)</f>
        <v>299</v>
      </c>
    </row>
    <row r="2936" spans="1:7" x14ac:dyDescent="0.25">
      <c r="A2936" s="4" t="s">
        <v>3223</v>
      </c>
      <c r="B2936" s="5">
        <v>2051405547</v>
      </c>
      <c r="C2936" s="4" t="s">
        <v>9197</v>
      </c>
      <c r="D2936" s="4" t="s">
        <v>98</v>
      </c>
      <c r="E2936" s="6" t="s">
        <v>5706</v>
      </c>
      <c r="F2936" s="5">
        <f>decoded[[#This Row],[FRT_DEC]]-B2935</f>
        <v>9</v>
      </c>
      <c r="G29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INFO]]))),G2935)</f>
        <v>299</v>
      </c>
    </row>
    <row r="2937" spans="1:7" x14ac:dyDescent="0.25">
      <c r="A2937" s="4" t="s">
        <v>3224</v>
      </c>
      <c r="B2937" s="5">
        <v>2051405560</v>
      </c>
      <c r="C2937" s="4" t="s">
        <v>9198</v>
      </c>
      <c r="D2937" s="4" t="s">
        <v>9</v>
      </c>
      <c r="E2937" s="6" t="s">
        <v>4655</v>
      </c>
      <c r="F2937" s="5">
        <f>decoded[[#This Row],[FRT_DEC]]-B2936</f>
        <v>13</v>
      </c>
      <c r="G29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INFO]]))),G2936)</f>
        <v>299</v>
      </c>
    </row>
    <row r="2938" spans="1:7" x14ac:dyDescent="0.25">
      <c r="A2938" s="4" t="s">
        <v>3225</v>
      </c>
      <c r="B2938" s="5">
        <v>2051405577</v>
      </c>
      <c r="C2938" s="4" t="s">
        <v>9199</v>
      </c>
      <c r="D2938" s="4" t="s">
        <v>98</v>
      </c>
      <c r="E2938" s="6" t="s">
        <v>5707</v>
      </c>
      <c r="F2938" s="5">
        <f>decoded[[#This Row],[FRT_DEC]]-B2937</f>
        <v>17</v>
      </c>
      <c r="G29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INFO]]))),G2937)</f>
        <v>299</v>
      </c>
    </row>
    <row r="2939" spans="1:7" x14ac:dyDescent="0.25">
      <c r="A2939" s="4" t="s">
        <v>3226</v>
      </c>
      <c r="B2939" s="5">
        <v>2051405755</v>
      </c>
      <c r="C2939" s="4" t="s">
        <v>9200</v>
      </c>
      <c r="D2939" s="4" t="s">
        <v>12</v>
      </c>
      <c r="E2939" s="6" t="s">
        <v>4</v>
      </c>
      <c r="F2939" s="5">
        <f>decoded[[#This Row],[FRT_DEC]]-B2938</f>
        <v>178</v>
      </c>
      <c r="G29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INFO]]))),G2938)</f>
        <v>299</v>
      </c>
    </row>
    <row r="2940" spans="1:7" x14ac:dyDescent="0.25">
      <c r="A2940" s="4" t="s">
        <v>3227</v>
      </c>
      <c r="B2940" s="5">
        <v>2051405761</v>
      </c>
      <c r="C2940" s="4" t="s">
        <v>9201</v>
      </c>
      <c r="D2940" s="4" t="s">
        <v>8</v>
      </c>
      <c r="E2940" s="6" t="s">
        <v>5829</v>
      </c>
      <c r="F2940" s="5">
        <f>decoded[[#This Row],[FRT_DEC]]-B2939</f>
        <v>6</v>
      </c>
      <c r="G29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INFO]]))),G2939)</f>
        <v>299</v>
      </c>
    </row>
    <row r="2941" spans="1:7" x14ac:dyDescent="0.25">
      <c r="A2941" s="4" t="s">
        <v>3228</v>
      </c>
      <c r="B2941" s="5">
        <v>2051405860</v>
      </c>
      <c r="C2941" s="4" t="s">
        <v>9202</v>
      </c>
      <c r="D2941" s="4" t="s">
        <v>12</v>
      </c>
      <c r="E2941" s="6" t="s">
        <v>4</v>
      </c>
      <c r="F2941" s="5">
        <f>decoded[[#This Row],[FRT_DEC]]-B2940</f>
        <v>99</v>
      </c>
      <c r="G29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INFO]]))),G2940)</f>
        <v>299</v>
      </c>
    </row>
    <row r="2942" spans="1:7" x14ac:dyDescent="0.25">
      <c r="A2942" s="4" t="s">
        <v>3229</v>
      </c>
      <c r="B2942" s="5">
        <v>2051405866</v>
      </c>
      <c r="C2942" s="4" t="s">
        <v>9203</v>
      </c>
      <c r="D2942" s="4" t="s">
        <v>8</v>
      </c>
      <c r="E2942" s="6" t="s">
        <v>5963</v>
      </c>
      <c r="F2942" s="5">
        <f>decoded[[#This Row],[FRT_DEC]]-B2941</f>
        <v>6</v>
      </c>
      <c r="G29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INFO]]))),G2941)</f>
        <v>299</v>
      </c>
    </row>
    <row r="2943" spans="1:7" x14ac:dyDescent="0.25">
      <c r="A2943" s="4" t="s">
        <v>3230</v>
      </c>
      <c r="B2943" s="5">
        <v>2051428566</v>
      </c>
      <c r="C2943" s="4" t="s">
        <v>9204</v>
      </c>
      <c r="D2943" s="4" t="s">
        <v>1144</v>
      </c>
      <c r="E2943" s="6" t="s">
        <v>5831</v>
      </c>
      <c r="F2943" s="5">
        <f>decoded[[#This Row],[FRT_DEC]]-B2942</f>
        <v>22700</v>
      </c>
      <c r="G29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INFO]]))),G2942)</f>
        <v>299</v>
      </c>
    </row>
    <row r="2944" spans="1:7" x14ac:dyDescent="0.25">
      <c r="A2944" s="4" t="s">
        <v>3231</v>
      </c>
      <c r="B2944" s="5">
        <v>2051428571</v>
      </c>
      <c r="C2944" s="4" t="s">
        <v>9205</v>
      </c>
      <c r="D2944" s="4" t="s">
        <v>98</v>
      </c>
      <c r="E2944" s="6" t="s">
        <v>5833</v>
      </c>
      <c r="F2944" s="5">
        <f>decoded[[#This Row],[FRT_DEC]]-B2943</f>
        <v>5</v>
      </c>
      <c r="G29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INFO]]))),G2943)</f>
        <v>299</v>
      </c>
    </row>
    <row r="2945" spans="1:7" x14ac:dyDescent="0.25">
      <c r="A2945" s="4" t="s">
        <v>3232</v>
      </c>
      <c r="B2945" s="5">
        <v>2051428718</v>
      </c>
      <c r="C2945" s="4" t="s">
        <v>9206</v>
      </c>
      <c r="D2945" s="4" t="s">
        <v>110</v>
      </c>
      <c r="E2945" s="6" t="s">
        <v>234</v>
      </c>
      <c r="F2945" s="5">
        <f>decoded[[#This Row],[FRT_DEC]]-B2944</f>
        <v>147</v>
      </c>
      <c r="G29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INFO]]))),G2944)</f>
        <v>299</v>
      </c>
    </row>
    <row r="2946" spans="1:7" x14ac:dyDescent="0.25">
      <c r="A2946" s="4" t="s">
        <v>3233</v>
      </c>
      <c r="B2946" s="5">
        <v>2051428733</v>
      </c>
      <c r="C2946" s="4" t="s">
        <v>9207</v>
      </c>
      <c r="D2946" s="4" t="s">
        <v>1144</v>
      </c>
      <c r="E2946" s="6" t="s">
        <v>5836</v>
      </c>
      <c r="F2946" s="5">
        <f>decoded[[#This Row],[FRT_DEC]]-B2945</f>
        <v>15</v>
      </c>
      <c r="G29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INFO]]))),G2945)</f>
        <v>299</v>
      </c>
    </row>
    <row r="2947" spans="1:7" x14ac:dyDescent="0.25">
      <c r="A2947" s="4" t="s">
        <v>3234</v>
      </c>
      <c r="B2947" s="5">
        <v>2051428739</v>
      </c>
      <c r="C2947" s="4" t="s">
        <v>9208</v>
      </c>
      <c r="D2947" s="4" t="s">
        <v>98</v>
      </c>
      <c r="E2947" s="6" t="s">
        <v>5838</v>
      </c>
      <c r="F2947" s="5">
        <f>decoded[[#This Row],[FRT_DEC]]-B2946</f>
        <v>6</v>
      </c>
      <c r="G29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INFO]]))),G2946)</f>
        <v>299</v>
      </c>
    </row>
    <row r="2948" spans="1:7" x14ac:dyDescent="0.25">
      <c r="A2948" s="4" t="s">
        <v>3235</v>
      </c>
      <c r="B2948" s="5">
        <v>2051428809</v>
      </c>
      <c r="C2948" s="4" t="s">
        <v>9209</v>
      </c>
      <c r="D2948" s="4" t="s">
        <v>111</v>
      </c>
      <c r="E2948" s="6" t="s">
        <v>237</v>
      </c>
      <c r="F2948" s="5">
        <f>decoded[[#This Row],[FRT_DEC]]-B2947</f>
        <v>70</v>
      </c>
      <c r="G29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INFO]]))),G2947)</f>
        <v>299</v>
      </c>
    </row>
    <row r="2949" spans="1:7" x14ac:dyDescent="0.25">
      <c r="A2949" s="4" t="s">
        <v>3236</v>
      </c>
      <c r="B2949" s="5">
        <v>2051428824</v>
      </c>
      <c r="C2949" s="4" t="s">
        <v>9210</v>
      </c>
      <c r="D2949" s="4" t="s">
        <v>1144</v>
      </c>
      <c r="E2949" s="6" t="s">
        <v>5841</v>
      </c>
      <c r="F2949" s="5">
        <f>decoded[[#This Row],[FRT_DEC]]-B2948</f>
        <v>15</v>
      </c>
      <c r="G29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INFO]]))),G2948)</f>
        <v>299</v>
      </c>
    </row>
    <row r="2950" spans="1:7" x14ac:dyDescent="0.25">
      <c r="A2950" s="4" t="s">
        <v>3237</v>
      </c>
      <c r="B2950" s="5">
        <v>2051428831</v>
      </c>
      <c r="C2950" s="4" t="s">
        <v>9211</v>
      </c>
      <c r="D2950" s="4" t="s">
        <v>98</v>
      </c>
      <c r="E2950" s="6" t="s">
        <v>5843</v>
      </c>
      <c r="F2950" s="5">
        <f>decoded[[#This Row],[FRT_DEC]]-B2949</f>
        <v>7</v>
      </c>
      <c r="G29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INFO]]))),G2949)</f>
        <v>299</v>
      </c>
    </row>
    <row r="2951" spans="1:7" x14ac:dyDescent="0.25">
      <c r="A2951" s="4" t="s">
        <v>3238</v>
      </c>
      <c r="B2951" s="5">
        <v>2051430121</v>
      </c>
      <c r="C2951" s="4" t="s">
        <v>9212</v>
      </c>
      <c r="D2951" s="4" t="s">
        <v>113</v>
      </c>
      <c r="E2951" s="6" t="s">
        <v>240</v>
      </c>
      <c r="F2951" s="5">
        <f>decoded[[#This Row],[FRT_DEC]]-B2950</f>
        <v>1290</v>
      </c>
      <c r="G29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INFO]]))),G2950)</f>
        <v>299</v>
      </c>
    </row>
    <row r="2952" spans="1:7" x14ac:dyDescent="0.25">
      <c r="A2952" s="4" t="s">
        <v>3239</v>
      </c>
      <c r="B2952" s="5">
        <v>2051430135</v>
      </c>
      <c r="C2952" s="4" t="s">
        <v>9213</v>
      </c>
      <c r="D2952" s="4" t="s">
        <v>242</v>
      </c>
      <c r="E2952" s="6" t="s">
        <v>243</v>
      </c>
      <c r="F2952" s="5">
        <f>decoded[[#This Row],[FRT_DEC]]-B2951</f>
        <v>14</v>
      </c>
      <c r="G29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INFO]]))),G2951)</f>
        <v>299</v>
      </c>
    </row>
    <row r="2953" spans="1:7" x14ac:dyDescent="0.25">
      <c r="A2953" s="4" t="s">
        <v>3240</v>
      </c>
      <c r="B2953" s="5">
        <v>2051430138</v>
      </c>
      <c r="C2953" s="4" t="s">
        <v>9214</v>
      </c>
      <c r="D2953" s="4" t="s">
        <v>245</v>
      </c>
      <c r="E2953" s="6" t="s">
        <v>5712</v>
      </c>
      <c r="F2953" s="5">
        <f>decoded[[#This Row],[FRT_DEC]]-B2952</f>
        <v>3</v>
      </c>
      <c r="G29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INFO]]))),G2952)</f>
        <v>299</v>
      </c>
    </row>
    <row r="2954" spans="1:7" x14ac:dyDescent="0.25">
      <c r="A2954" s="4" t="s">
        <v>3241</v>
      </c>
      <c r="B2954" s="5">
        <v>2051430142</v>
      </c>
      <c r="C2954" s="4" t="s">
        <v>9215</v>
      </c>
      <c r="D2954" s="4" t="s">
        <v>75</v>
      </c>
      <c r="E2954" s="6" t="s">
        <v>247</v>
      </c>
      <c r="F2954" s="5">
        <f>decoded[[#This Row],[FRT_DEC]]-B2953</f>
        <v>4</v>
      </c>
      <c r="G29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INFO]]))),G2953)</f>
        <v>299</v>
      </c>
    </row>
    <row r="2955" spans="1:7" x14ac:dyDescent="0.25">
      <c r="A2955" s="4" t="s">
        <v>3242</v>
      </c>
      <c r="B2955" s="5">
        <v>2051430145</v>
      </c>
      <c r="C2955" s="4" t="s">
        <v>9216</v>
      </c>
      <c r="D2955" s="4" t="s">
        <v>75</v>
      </c>
      <c r="E2955" s="6" t="s">
        <v>77</v>
      </c>
      <c r="F2955" s="5">
        <f>decoded[[#This Row],[FRT_DEC]]-B2954</f>
        <v>3</v>
      </c>
      <c r="G29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INFO]]))),G2954)</f>
        <v>299</v>
      </c>
    </row>
    <row r="2956" spans="1:7" x14ac:dyDescent="0.25">
      <c r="A2956" s="4" t="s">
        <v>3243</v>
      </c>
      <c r="B2956" s="5">
        <v>2051430159</v>
      </c>
      <c r="C2956" s="4" t="s">
        <v>9217</v>
      </c>
      <c r="D2956" s="4" t="s">
        <v>51</v>
      </c>
      <c r="E2956" s="6" t="s">
        <v>2640</v>
      </c>
      <c r="F2956" s="5">
        <f>decoded[[#This Row],[FRT_DEC]]-B2955</f>
        <v>14</v>
      </c>
      <c r="G29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INFO]]))),G2955)</f>
        <v>299</v>
      </c>
    </row>
    <row r="2957" spans="1:7" x14ac:dyDescent="0.25">
      <c r="A2957" s="4" t="s">
        <v>3244</v>
      </c>
      <c r="B2957" s="5">
        <v>2051430171</v>
      </c>
      <c r="C2957" s="4" t="s">
        <v>9218</v>
      </c>
      <c r="D2957" s="4" t="s">
        <v>51</v>
      </c>
      <c r="E2957" s="6" t="s">
        <v>9219</v>
      </c>
      <c r="F2957" s="5">
        <f>decoded[[#This Row],[FRT_DEC]]-B2956</f>
        <v>12</v>
      </c>
      <c r="G29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INFO]]))),G2956)</f>
        <v>299</v>
      </c>
    </row>
    <row r="2958" spans="1:7" x14ac:dyDescent="0.25">
      <c r="A2958" s="4" t="s">
        <v>3245</v>
      </c>
      <c r="B2958" s="5">
        <v>2051430174</v>
      </c>
      <c r="C2958" s="4" t="s">
        <v>9220</v>
      </c>
      <c r="D2958" s="4" t="s">
        <v>251</v>
      </c>
      <c r="E2958" s="6" t="s">
        <v>252</v>
      </c>
      <c r="F2958" s="5">
        <f>decoded[[#This Row],[FRT_DEC]]-B2957</f>
        <v>3</v>
      </c>
      <c r="G29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INFO]]))),G2957)</f>
        <v>299</v>
      </c>
    </row>
    <row r="2959" spans="1:7" x14ac:dyDescent="0.25">
      <c r="A2959" s="4" t="s">
        <v>3246</v>
      </c>
      <c r="B2959" s="5">
        <v>2051430179</v>
      </c>
      <c r="C2959" s="4" t="s">
        <v>9221</v>
      </c>
      <c r="D2959" s="4" t="s">
        <v>11</v>
      </c>
      <c r="E2959" s="6" t="s">
        <v>9222</v>
      </c>
      <c r="F2959" s="5">
        <f>decoded[[#This Row],[FRT_DEC]]-B2958</f>
        <v>5</v>
      </c>
      <c r="G29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INFO]]))),G2958)</f>
        <v>299</v>
      </c>
    </row>
    <row r="2960" spans="1:7" x14ac:dyDescent="0.25">
      <c r="A2960" s="4" t="s">
        <v>3247</v>
      </c>
      <c r="B2960" s="5">
        <v>2051430213</v>
      </c>
      <c r="C2960" s="4" t="s">
        <v>9223</v>
      </c>
      <c r="D2960" s="4" t="s">
        <v>9</v>
      </c>
      <c r="E2960" s="6" t="s">
        <v>4664</v>
      </c>
      <c r="F2960" s="5">
        <f>decoded[[#This Row],[FRT_DEC]]-B2959</f>
        <v>34</v>
      </c>
      <c r="G29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INFO]]))),G2959)</f>
        <v>299</v>
      </c>
    </row>
    <row r="2961" spans="1:7" x14ac:dyDescent="0.25">
      <c r="A2961" s="4" t="s">
        <v>3248</v>
      </c>
      <c r="B2961" s="5">
        <v>2051430218</v>
      </c>
      <c r="C2961" s="4" t="s">
        <v>9224</v>
      </c>
      <c r="D2961" s="4" t="s">
        <v>11</v>
      </c>
      <c r="E2961" s="6" t="s">
        <v>7232</v>
      </c>
      <c r="F2961" s="5">
        <f>decoded[[#This Row],[FRT_DEC]]-B2960</f>
        <v>5</v>
      </c>
      <c r="G29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INFO]]))),G2960)</f>
        <v>299</v>
      </c>
    </row>
    <row r="2962" spans="1:7" x14ac:dyDescent="0.25">
      <c r="A2962" s="4" t="s">
        <v>3249</v>
      </c>
      <c r="B2962" s="5">
        <v>2051430229</v>
      </c>
      <c r="C2962" s="4" t="s">
        <v>9225</v>
      </c>
      <c r="D2962" s="4" t="s">
        <v>52</v>
      </c>
      <c r="E2962" s="6" t="s">
        <v>53</v>
      </c>
      <c r="F2962" s="5">
        <f>decoded[[#This Row],[FRT_DEC]]-B2961</f>
        <v>11</v>
      </c>
      <c r="G29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INFO]]))),G2961)</f>
        <v>299</v>
      </c>
    </row>
    <row r="2963" spans="1:7" x14ac:dyDescent="0.25">
      <c r="A2963" s="4" t="s">
        <v>3250</v>
      </c>
      <c r="B2963" s="5">
        <v>2051430233</v>
      </c>
      <c r="C2963" s="4" t="s">
        <v>9226</v>
      </c>
      <c r="D2963" s="4" t="s">
        <v>54</v>
      </c>
      <c r="E2963" s="6" t="s">
        <v>9227</v>
      </c>
      <c r="F2963" s="5">
        <f>decoded[[#This Row],[FRT_DEC]]-B2962</f>
        <v>4</v>
      </c>
      <c r="G29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INFO]]))),G2962)</f>
        <v>299</v>
      </c>
    </row>
    <row r="2964" spans="1:7" x14ac:dyDescent="0.25">
      <c r="A2964" s="4" t="s">
        <v>3251</v>
      </c>
      <c r="B2964" s="5">
        <v>2051430242</v>
      </c>
      <c r="C2964" s="4" t="s">
        <v>9228</v>
      </c>
      <c r="D2964" s="4" t="s">
        <v>1144</v>
      </c>
      <c r="E2964" s="6" t="s">
        <v>5846</v>
      </c>
      <c r="F2964" s="5">
        <f>decoded[[#This Row],[FRT_DEC]]-B2963</f>
        <v>9</v>
      </c>
      <c r="G29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INFO]]))),G2963)</f>
        <v>299</v>
      </c>
    </row>
    <row r="2965" spans="1:7" x14ac:dyDescent="0.25">
      <c r="A2965" s="4" t="s">
        <v>3252</v>
      </c>
      <c r="B2965" s="5">
        <v>2051430247</v>
      </c>
      <c r="C2965" s="4" t="s">
        <v>9229</v>
      </c>
      <c r="D2965" s="4" t="s">
        <v>98</v>
      </c>
      <c r="E2965" s="6" t="s">
        <v>5940</v>
      </c>
      <c r="F2965" s="5">
        <f>decoded[[#This Row],[FRT_DEC]]-B2964</f>
        <v>5</v>
      </c>
      <c r="G29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INFO]]))),G2964)</f>
        <v>299</v>
      </c>
    </row>
    <row r="2966" spans="1:7" ht="30" x14ac:dyDescent="0.25">
      <c r="A2966" s="4" t="s">
        <v>3253</v>
      </c>
      <c r="B2966" s="5">
        <v>2051430264</v>
      </c>
      <c r="C2966" s="4" t="s">
        <v>9230</v>
      </c>
      <c r="D2966" s="4" t="s">
        <v>10</v>
      </c>
      <c r="E2966" s="6" t="s">
        <v>9231</v>
      </c>
      <c r="F2966" s="5">
        <f>decoded[[#This Row],[FRT_DEC]]-B2965</f>
        <v>17</v>
      </c>
      <c r="G29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INFO]]))),G2965)</f>
        <v>299</v>
      </c>
    </row>
    <row r="2967" spans="1:7" ht="30" x14ac:dyDescent="0.25">
      <c r="A2967" s="4" t="s">
        <v>3254</v>
      </c>
      <c r="B2967" s="5">
        <v>2051430289</v>
      </c>
      <c r="C2967" s="4" t="s">
        <v>9232</v>
      </c>
      <c r="D2967" s="4" t="s">
        <v>10</v>
      </c>
      <c r="E2967" s="6" t="s">
        <v>9231</v>
      </c>
      <c r="F2967" s="5">
        <f>decoded[[#This Row],[FRT_DEC]]-B2966</f>
        <v>25</v>
      </c>
      <c r="G29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INFO]]))),G2966)</f>
        <v>299</v>
      </c>
    </row>
    <row r="2968" spans="1:7" x14ac:dyDescent="0.25">
      <c r="A2968" s="4" t="s">
        <v>3255</v>
      </c>
      <c r="B2968" s="5">
        <v>2051430293</v>
      </c>
      <c r="C2968" s="4" t="s">
        <v>9233</v>
      </c>
      <c r="D2968" s="4" t="s">
        <v>10</v>
      </c>
      <c r="E2968" s="6" t="s">
        <v>9234</v>
      </c>
      <c r="F2968" s="5">
        <f>decoded[[#This Row],[FRT_DEC]]-B2967</f>
        <v>4</v>
      </c>
      <c r="G29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INFO]]))),G2967)</f>
        <v>299</v>
      </c>
    </row>
    <row r="2969" spans="1:7" x14ac:dyDescent="0.25">
      <c r="A2969" s="4" t="s">
        <v>3256</v>
      </c>
      <c r="B2969" s="5">
        <v>2051430299</v>
      </c>
      <c r="C2969" s="4" t="s">
        <v>9235</v>
      </c>
      <c r="D2969" s="4" t="s">
        <v>1144</v>
      </c>
      <c r="E2969" s="6" t="s">
        <v>5865</v>
      </c>
      <c r="F2969" s="5">
        <f>decoded[[#This Row],[FRT_DEC]]-B2968</f>
        <v>6</v>
      </c>
      <c r="G29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INFO]]))),G2968)</f>
        <v>299</v>
      </c>
    </row>
    <row r="2970" spans="1:7" x14ac:dyDescent="0.25">
      <c r="A2970" s="4" t="s">
        <v>3257</v>
      </c>
      <c r="B2970" s="5">
        <v>2051430303</v>
      </c>
      <c r="C2970" s="4" t="s">
        <v>9236</v>
      </c>
      <c r="D2970" s="4" t="s">
        <v>1144</v>
      </c>
      <c r="E2970" s="6" t="s">
        <v>5865</v>
      </c>
      <c r="F2970" s="5">
        <f>decoded[[#This Row],[FRT_DEC]]-B2969</f>
        <v>4</v>
      </c>
      <c r="G29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INFO]]))),G2969)</f>
        <v>299</v>
      </c>
    </row>
    <row r="2971" spans="1:7" x14ac:dyDescent="0.25">
      <c r="A2971" s="4" t="s">
        <v>3258</v>
      </c>
      <c r="B2971" s="5">
        <v>2051430311</v>
      </c>
      <c r="C2971" s="4" t="s">
        <v>9237</v>
      </c>
      <c r="D2971" s="4" t="s">
        <v>98</v>
      </c>
      <c r="E2971" s="6" t="s">
        <v>5949</v>
      </c>
      <c r="F2971" s="5">
        <f>decoded[[#This Row],[FRT_DEC]]-B2970</f>
        <v>8</v>
      </c>
      <c r="G29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INFO]]))),G2970)</f>
        <v>299</v>
      </c>
    </row>
    <row r="2972" spans="1:7" x14ac:dyDescent="0.25">
      <c r="A2972" s="4" t="s">
        <v>3259</v>
      </c>
      <c r="B2972" s="5">
        <v>2051430315</v>
      </c>
      <c r="C2972" s="4" t="s">
        <v>9238</v>
      </c>
      <c r="D2972" s="4" t="s">
        <v>16</v>
      </c>
      <c r="E2972" s="6" t="s">
        <v>9239</v>
      </c>
      <c r="F2972" s="5">
        <f>decoded[[#This Row],[FRT_DEC]]-B2971</f>
        <v>4</v>
      </c>
      <c r="G29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INFO]]))),G2971)</f>
        <v>300</v>
      </c>
    </row>
    <row r="2973" spans="1:7" x14ac:dyDescent="0.25">
      <c r="A2973" s="4" t="s">
        <v>3260</v>
      </c>
      <c r="B2973" s="5">
        <v>2051430320</v>
      </c>
      <c r="C2973" s="4" t="s">
        <v>9240</v>
      </c>
      <c r="D2973" s="4" t="s">
        <v>98</v>
      </c>
      <c r="E2973" s="6" t="s">
        <v>5953</v>
      </c>
      <c r="F2973" s="5">
        <f>decoded[[#This Row],[FRT_DEC]]-B2972</f>
        <v>5</v>
      </c>
      <c r="G29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INFO]]))),G2972)</f>
        <v>300</v>
      </c>
    </row>
    <row r="2974" spans="1:7" x14ac:dyDescent="0.25">
      <c r="A2974" s="4" t="s">
        <v>3261</v>
      </c>
      <c r="B2974" s="5">
        <v>2051430329</v>
      </c>
      <c r="C2974" s="4" t="s">
        <v>9241</v>
      </c>
      <c r="D2974" s="4" t="s">
        <v>11</v>
      </c>
      <c r="E2974" s="6" t="s">
        <v>4665</v>
      </c>
      <c r="F2974" s="5">
        <f>decoded[[#This Row],[FRT_DEC]]-B2973</f>
        <v>9</v>
      </c>
      <c r="G29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INFO]]))),G2973)</f>
        <v>300</v>
      </c>
    </row>
    <row r="2975" spans="1:7" x14ac:dyDescent="0.25">
      <c r="A2975" s="4" t="s">
        <v>3262</v>
      </c>
      <c r="B2975" s="5">
        <v>2051430339</v>
      </c>
      <c r="C2975" s="4" t="s">
        <v>9242</v>
      </c>
      <c r="D2975" s="4" t="s">
        <v>52</v>
      </c>
      <c r="E2975" s="6" t="s">
        <v>4648</v>
      </c>
      <c r="F2975" s="5">
        <f>decoded[[#This Row],[FRT_DEC]]-B2974</f>
        <v>10</v>
      </c>
      <c r="G29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INFO]]))),G2974)</f>
        <v>300</v>
      </c>
    </row>
    <row r="2976" spans="1:7" x14ac:dyDescent="0.25">
      <c r="A2976" s="4" t="s">
        <v>3263</v>
      </c>
      <c r="B2976" s="5">
        <v>2051430342</v>
      </c>
      <c r="C2976" s="4" t="s">
        <v>9243</v>
      </c>
      <c r="D2976" s="4" t="s">
        <v>4649</v>
      </c>
      <c r="E2976" s="6" t="s">
        <v>9244</v>
      </c>
      <c r="F2976" s="5">
        <f>decoded[[#This Row],[FRT_DEC]]-B2975</f>
        <v>3</v>
      </c>
      <c r="G29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INFO]]))),G2975)</f>
        <v>300</v>
      </c>
    </row>
    <row r="2977" spans="1:7" x14ac:dyDescent="0.25">
      <c r="A2977" s="4" t="s">
        <v>3264</v>
      </c>
      <c r="B2977" s="5">
        <v>2051430390</v>
      </c>
      <c r="C2977" s="4" t="s">
        <v>9245</v>
      </c>
      <c r="D2977" s="4" t="s">
        <v>12</v>
      </c>
      <c r="E2977" s="6" t="s">
        <v>4</v>
      </c>
      <c r="F2977" s="5">
        <f>decoded[[#This Row],[FRT_DEC]]-B2976</f>
        <v>48</v>
      </c>
      <c r="G29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INFO]]))),G2976)</f>
        <v>300</v>
      </c>
    </row>
    <row r="2978" spans="1:7" x14ac:dyDescent="0.25">
      <c r="A2978" s="4" t="s">
        <v>3265</v>
      </c>
      <c r="B2978" s="5">
        <v>2051430397</v>
      </c>
      <c r="C2978" s="4" t="s">
        <v>9246</v>
      </c>
      <c r="D2978" s="4" t="s">
        <v>8</v>
      </c>
      <c r="E2978" s="6" t="s">
        <v>5963</v>
      </c>
      <c r="F2978" s="5">
        <f>decoded[[#This Row],[FRT_DEC]]-B2977</f>
        <v>7</v>
      </c>
      <c r="G29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INFO]]))),G2977)</f>
        <v>300</v>
      </c>
    </row>
    <row r="2979" spans="1:7" x14ac:dyDescent="0.25">
      <c r="A2979" s="4" t="s">
        <v>3266</v>
      </c>
      <c r="B2979" s="5">
        <v>2051430637</v>
      </c>
      <c r="C2979" s="4" t="s">
        <v>9247</v>
      </c>
      <c r="D2979" s="4" t="s">
        <v>12</v>
      </c>
      <c r="E2979" s="6" t="s">
        <v>4</v>
      </c>
      <c r="F2979" s="5">
        <f>decoded[[#This Row],[FRT_DEC]]-B2978</f>
        <v>240</v>
      </c>
      <c r="G29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INFO]]))),G2978)</f>
        <v>300</v>
      </c>
    </row>
    <row r="2980" spans="1:7" x14ac:dyDescent="0.25">
      <c r="A2980" s="4" t="s">
        <v>3267</v>
      </c>
      <c r="B2980" s="5">
        <v>2051430643</v>
      </c>
      <c r="C2980" s="4" t="s">
        <v>9248</v>
      </c>
      <c r="D2980" s="4" t="s">
        <v>8</v>
      </c>
      <c r="E2980" s="6" t="s">
        <v>5960</v>
      </c>
      <c r="F2980" s="5">
        <f>decoded[[#This Row],[FRT_DEC]]-B2979</f>
        <v>6</v>
      </c>
      <c r="G29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INFO]]))),G2979)</f>
        <v>300</v>
      </c>
    </row>
    <row r="2981" spans="1:7" x14ac:dyDescent="0.25">
      <c r="A2981" s="4" t="s">
        <v>3268</v>
      </c>
      <c r="B2981" s="5">
        <v>2051430804</v>
      </c>
      <c r="C2981" s="4" t="s">
        <v>9249</v>
      </c>
      <c r="D2981" s="4" t="s">
        <v>13</v>
      </c>
      <c r="E2981" s="6" t="s">
        <v>5</v>
      </c>
      <c r="F2981" s="5">
        <f>decoded[[#This Row],[FRT_DEC]]-B2980</f>
        <v>161</v>
      </c>
      <c r="G29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INFO]]))),G2980)</f>
        <v>300</v>
      </c>
    </row>
    <row r="2982" spans="1:7" x14ac:dyDescent="0.25">
      <c r="A2982" s="4" t="s">
        <v>3269</v>
      </c>
      <c r="B2982" s="5">
        <v>2051430809</v>
      </c>
      <c r="C2982" s="4" t="s">
        <v>9250</v>
      </c>
      <c r="D2982" s="4" t="s">
        <v>11</v>
      </c>
      <c r="E2982" s="6" t="s">
        <v>4688</v>
      </c>
      <c r="F2982" s="5">
        <f>decoded[[#This Row],[FRT_DEC]]-B2981</f>
        <v>5</v>
      </c>
      <c r="G29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INFO]]))),G2981)</f>
        <v>300</v>
      </c>
    </row>
    <row r="2983" spans="1:7" x14ac:dyDescent="0.25">
      <c r="A2983" s="4" t="s">
        <v>3270</v>
      </c>
      <c r="B2983" s="5">
        <v>2051430822</v>
      </c>
      <c r="C2983" s="4" t="s">
        <v>9251</v>
      </c>
      <c r="D2983" s="4" t="s">
        <v>55</v>
      </c>
      <c r="E2983" s="6" t="s">
        <v>56</v>
      </c>
      <c r="F2983" s="5">
        <f>decoded[[#This Row],[FRT_DEC]]-B2982</f>
        <v>13</v>
      </c>
      <c r="G29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INFO]]))),G2982)</f>
        <v>300</v>
      </c>
    </row>
    <row r="2984" spans="1:7" x14ac:dyDescent="0.25">
      <c r="A2984" s="4" t="s">
        <v>3271</v>
      </c>
      <c r="B2984" s="5">
        <v>2051430862</v>
      </c>
      <c r="C2984" s="4" t="s">
        <v>9252</v>
      </c>
      <c r="D2984" s="4" t="s">
        <v>275</v>
      </c>
      <c r="E2984" s="6" t="s">
        <v>9253</v>
      </c>
      <c r="F2984" s="5">
        <f>decoded[[#This Row],[FRT_DEC]]-B2983</f>
        <v>40</v>
      </c>
      <c r="G29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INFO]]))),G2983)</f>
        <v>300</v>
      </c>
    </row>
    <row r="2985" spans="1:7" x14ac:dyDescent="0.25">
      <c r="A2985" s="4" t="s">
        <v>3272</v>
      </c>
      <c r="B2985" s="5">
        <v>2051430869</v>
      </c>
      <c r="C2985" s="4" t="s">
        <v>9254</v>
      </c>
      <c r="D2985" s="4" t="s">
        <v>277</v>
      </c>
      <c r="E2985" s="6" t="s">
        <v>9255</v>
      </c>
      <c r="F2985" s="5">
        <f>decoded[[#This Row],[FRT_DEC]]-B2984</f>
        <v>7</v>
      </c>
      <c r="G29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INFO]]))),G2984)</f>
        <v>300</v>
      </c>
    </row>
    <row r="2986" spans="1:7" x14ac:dyDescent="0.25">
      <c r="A2986" s="4" t="s">
        <v>3273</v>
      </c>
      <c r="B2986" s="5">
        <v>2051430873</v>
      </c>
      <c r="C2986" s="4" t="s">
        <v>9256</v>
      </c>
      <c r="D2986" s="4" t="s">
        <v>271</v>
      </c>
      <c r="E2986" s="6" t="s">
        <v>1093</v>
      </c>
      <c r="F2986" s="5">
        <f>decoded[[#This Row],[FRT_DEC]]-B2985</f>
        <v>4</v>
      </c>
      <c r="G29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INFO]]))),G2985)</f>
        <v>300</v>
      </c>
    </row>
    <row r="2987" spans="1:7" x14ac:dyDescent="0.25">
      <c r="A2987" s="4" t="s">
        <v>3274</v>
      </c>
      <c r="B2987" s="5">
        <v>2051430877</v>
      </c>
      <c r="C2987" s="4" t="s">
        <v>9257</v>
      </c>
      <c r="D2987" s="4" t="s">
        <v>273</v>
      </c>
      <c r="E2987" s="6" t="s">
        <v>5699</v>
      </c>
      <c r="F2987" s="5">
        <f>decoded[[#This Row],[FRT_DEC]]-B2986</f>
        <v>4</v>
      </c>
      <c r="G29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INFO]]))),G2986)</f>
        <v>300</v>
      </c>
    </row>
    <row r="2988" spans="1:7" x14ac:dyDescent="0.25">
      <c r="A2988" s="4" t="s">
        <v>3275</v>
      </c>
      <c r="B2988" s="5">
        <v>2051430889</v>
      </c>
      <c r="C2988" s="4" t="s">
        <v>9258</v>
      </c>
      <c r="D2988" s="4" t="s">
        <v>11</v>
      </c>
      <c r="E2988" s="6" t="s">
        <v>4699</v>
      </c>
      <c r="F2988" s="5">
        <f>decoded[[#This Row],[FRT_DEC]]-B2987</f>
        <v>12</v>
      </c>
      <c r="G29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INFO]]))),G2987)</f>
        <v>300</v>
      </c>
    </row>
    <row r="2989" spans="1:7" x14ac:dyDescent="0.25">
      <c r="A2989" s="4" t="s">
        <v>3276</v>
      </c>
      <c r="B2989" s="5">
        <v>2051430901</v>
      </c>
      <c r="C2989" s="4" t="s">
        <v>9259</v>
      </c>
      <c r="D2989" s="4" t="s">
        <v>12</v>
      </c>
      <c r="E2989" s="6" t="s">
        <v>4</v>
      </c>
      <c r="F2989" s="5">
        <f>decoded[[#This Row],[FRT_DEC]]-B2988</f>
        <v>12</v>
      </c>
      <c r="G29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INFO]]))),G2988)</f>
        <v>300</v>
      </c>
    </row>
    <row r="2990" spans="1:7" x14ac:dyDescent="0.25">
      <c r="A2990" s="4" t="s">
        <v>3277</v>
      </c>
      <c r="B2990" s="5">
        <v>2051430905</v>
      </c>
      <c r="C2990" s="4" t="s">
        <v>9260</v>
      </c>
      <c r="D2990" s="4" t="s">
        <v>14</v>
      </c>
      <c r="E2990" s="6" t="s">
        <v>6</v>
      </c>
      <c r="F2990" s="5">
        <f>decoded[[#This Row],[FRT_DEC]]-B2989</f>
        <v>4</v>
      </c>
      <c r="G29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INFO]]))),G2989)</f>
        <v>300</v>
      </c>
    </row>
    <row r="2991" spans="1:7" x14ac:dyDescent="0.25">
      <c r="A2991" s="4" t="s">
        <v>3278</v>
      </c>
      <c r="B2991" s="5">
        <v>2051430915</v>
      </c>
      <c r="C2991" s="4" t="s">
        <v>9261</v>
      </c>
      <c r="D2991" s="4" t="s">
        <v>14</v>
      </c>
      <c r="E2991" s="6" t="s">
        <v>72</v>
      </c>
      <c r="F2991" s="5">
        <f>decoded[[#This Row],[FRT_DEC]]-B2990</f>
        <v>10</v>
      </c>
      <c r="G29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INFO]]))),G2990)</f>
        <v>300</v>
      </c>
    </row>
    <row r="2992" spans="1:7" x14ac:dyDescent="0.25">
      <c r="A2992" s="4" t="s">
        <v>3279</v>
      </c>
      <c r="B2992" s="5">
        <v>2051430937</v>
      </c>
      <c r="C2992" s="4" t="s">
        <v>9262</v>
      </c>
      <c r="D2992" s="4" t="s">
        <v>52</v>
      </c>
      <c r="E2992" s="6" t="s">
        <v>57</v>
      </c>
      <c r="F2992" s="5">
        <f>decoded[[#This Row],[FRT_DEC]]-B2991</f>
        <v>22</v>
      </c>
      <c r="G29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INFO]]))),G2991)</f>
        <v>300</v>
      </c>
    </row>
    <row r="2993" spans="1:7" x14ac:dyDescent="0.25">
      <c r="A2993" s="4" t="s">
        <v>3280</v>
      </c>
      <c r="B2993" s="5">
        <v>2051430946</v>
      </c>
      <c r="C2993" s="4" t="s">
        <v>9263</v>
      </c>
      <c r="D2993" s="4" t="s">
        <v>1144</v>
      </c>
      <c r="E2993" s="6" t="s">
        <v>5979</v>
      </c>
      <c r="F2993" s="5">
        <f>decoded[[#This Row],[FRT_DEC]]-B2992</f>
        <v>9</v>
      </c>
      <c r="G29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INFO]]))),G2992)</f>
        <v>300</v>
      </c>
    </row>
    <row r="2994" spans="1:7" x14ac:dyDescent="0.25">
      <c r="A2994" s="4" t="s">
        <v>3281</v>
      </c>
      <c r="B2994" s="5">
        <v>2051430952</v>
      </c>
      <c r="C2994" s="4" t="s">
        <v>9264</v>
      </c>
      <c r="D2994" s="4" t="s">
        <v>98</v>
      </c>
      <c r="E2994" s="6" t="s">
        <v>5981</v>
      </c>
      <c r="F2994" s="5">
        <f>decoded[[#This Row],[FRT_DEC]]-B2993</f>
        <v>6</v>
      </c>
      <c r="G29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INFO]]))),G2993)</f>
        <v>300</v>
      </c>
    </row>
    <row r="2995" spans="1:7" x14ac:dyDescent="0.25">
      <c r="A2995" s="4" t="s">
        <v>3282</v>
      </c>
      <c r="B2995" s="5">
        <v>2051430973</v>
      </c>
      <c r="C2995" s="4" t="s">
        <v>9265</v>
      </c>
      <c r="D2995" s="4" t="s">
        <v>275</v>
      </c>
      <c r="E2995" s="6" t="s">
        <v>9266</v>
      </c>
      <c r="F2995" s="5">
        <f>decoded[[#This Row],[FRT_DEC]]-B2994</f>
        <v>21</v>
      </c>
      <c r="G29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INFO]]))),G2994)</f>
        <v>300</v>
      </c>
    </row>
    <row r="2996" spans="1:7" x14ac:dyDescent="0.25">
      <c r="A2996" s="4" t="s">
        <v>3283</v>
      </c>
      <c r="B2996" s="5">
        <v>2051431758</v>
      </c>
      <c r="C2996" s="4" t="s">
        <v>9267</v>
      </c>
      <c r="D2996" s="4" t="s">
        <v>280</v>
      </c>
      <c r="E2996" s="6" t="s">
        <v>281</v>
      </c>
      <c r="F2996" s="5">
        <f>decoded[[#This Row],[FRT_DEC]]-B2995</f>
        <v>785</v>
      </c>
      <c r="G29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INFO]]))),G2995)</f>
        <v>300</v>
      </c>
    </row>
    <row r="2997" spans="1:7" x14ac:dyDescent="0.25">
      <c r="A2997" s="4" t="s">
        <v>3284</v>
      </c>
      <c r="B2997" s="5">
        <v>2051431765</v>
      </c>
      <c r="C2997" s="4" t="s">
        <v>9268</v>
      </c>
      <c r="D2997" s="4" t="s">
        <v>74</v>
      </c>
      <c r="E2997" s="6" t="s">
        <v>4650</v>
      </c>
      <c r="F2997" s="5">
        <f>decoded[[#This Row],[FRT_DEC]]-B2996</f>
        <v>7</v>
      </c>
      <c r="G29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INFO]]))),G2996)</f>
        <v>300</v>
      </c>
    </row>
    <row r="2998" spans="1:7" x14ac:dyDescent="0.25">
      <c r="A2998" s="4" t="s">
        <v>3285</v>
      </c>
      <c r="B2998" s="5">
        <v>2051431771</v>
      </c>
      <c r="C2998" s="4" t="s">
        <v>9269</v>
      </c>
      <c r="D2998" s="4" t="s">
        <v>4651</v>
      </c>
      <c r="E2998" s="6" t="s">
        <v>4653</v>
      </c>
      <c r="F2998" s="5">
        <f>decoded[[#This Row],[FRT_DEC]]-B2997</f>
        <v>6</v>
      </c>
      <c r="G29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INFO]]))),G2997)</f>
        <v>300</v>
      </c>
    </row>
    <row r="2999" spans="1:7" x14ac:dyDescent="0.25">
      <c r="A2999" s="4" t="s">
        <v>3286</v>
      </c>
      <c r="B2999" s="5">
        <v>2051431776</v>
      </c>
      <c r="C2999" s="4" t="s">
        <v>9270</v>
      </c>
      <c r="D2999" s="4" t="s">
        <v>8</v>
      </c>
      <c r="E2999" s="6" t="s">
        <v>9152</v>
      </c>
      <c r="F2999" s="5">
        <f>decoded[[#This Row],[FRT_DEC]]-B2998</f>
        <v>5</v>
      </c>
      <c r="G29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INFO]]))),G2998)</f>
        <v>300</v>
      </c>
    </row>
    <row r="3000" spans="1:7" x14ac:dyDescent="0.25">
      <c r="A3000" s="4" t="s">
        <v>3287</v>
      </c>
      <c r="B3000" s="5">
        <v>2051431819</v>
      </c>
      <c r="C3000" s="4" t="s">
        <v>9271</v>
      </c>
      <c r="D3000" s="4" t="s">
        <v>12</v>
      </c>
      <c r="E3000" s="6" t="s">
        <v>4</v>
      </c>
      <c r="F3000" s="5">
        <f>decoded[[#This Row],[FRT_DEC]]-B2999</f>
        <v>43</v>
      </c>
      <c r="G30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INFO]]))),G2999)</f>
        <v>300</v>
      </c>
    </row>
    <row r="3001" spans="1:7" x14ac:dyDescent="0.25">
      <c r="A3001" s="4" t="s">
        <v>3288</v>
      </c>
      <c r="B3001" s="5">
        <v>2051431825</v>
      </c>
      <c r="C3001" s="4" t="s">
        <v>9272</v>
      </c>
      <c r="D3001" s="4" t="s">
        <v>8</v>
      </c>
      <c r="E3001" s="6" t="s">
        <v>5991</v>
      </c>
      <c r="F3001" s="5">
        <f>decoded[[#This Row],[FRT_DEC]]-B3000</f>
        <v>6</v>
      </c>
      <c r="G30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INFO]]))),G3000)</f>
        <v>300</v>
      </c>
    </row>
    <row r="3002" spans="1:7" x14ac:dyDescent="0.25">
      <c r="A3002" s="4" t="s">
        <v>3289</v>
      </c>
      <c r="B3002" s="5">
        <v>2051434201</v>
      </c>
      <c r="C3002" s="4" t="s">
        <v>9273</v>
      </c>
      <c r="D3002" s="4" t="s">
        <v>15</v>
      </c>
      <c r="E3002" s="6" t="s">
        <v>9274</v>
      </c>
      <c r="F3002" s="5">
        <f>decoded[[#This Row],[FRT_DEC]]-B3001</f>
        <v>2376</v>
      </c>
      <c r="G30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INFO]]))),G3001)</f>
        <v>300</v>
      </c>
    </row>
    <row r="3003" spans="1:7" x14ac:dyDescent="0.25">
      <c r="A3003" s="4" t="s">
        <v>3290</v>
      </c>
      <c r="B3003" s="5">
        <v>2051434204</v>
      </c>
      <c r="C3003" s="4" t="s">
        <v>9275</v>
      </c>
      <c r="D3003" s="4" t="s">
        <v>15</v>
      </c>
      <c r="E3003" s="6" t="s">
        <v>5995</v>
      </c>
      <c r="F3003" s="5">
        <f>decoded[[#This Row],[FRT_DEC]]-B3002</f>
        <v>3</v>
      </c>
      <c r="G30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INFO]]))),G3002)</f>
        <v>300</v>
      </c>
    </row>
    <row r="3004" spans="1:7" x14ac:dyDescent="0.25">
      <c r="A3004" s="4" t="s">
        <v>3291</v>
      </c>
      <c r="B3004" s="5">
        <v>2051434282</v>
      </c>
      <c r="C3004" s="4" t="s">
        <v>9276</v>
      </c>
      <c r="D3004" s="4" t="s">
        <v>275</v>
      </c>
      <c r="E3004" s="6" t="s">
        <v>9277</v>
      </c>
      <c r="F3004" s="5">
        <f>decoded[[#This Row],[FRT_DEC]]-B3003</f>
        <v>78</v>
      </c>
      <c r="G30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INFO]]))),G3003)</f>
        <v>300</v>
      </c>
    </row>
    <row r="3005" spans="1:7" ht="30" x14ac:dyDescent="0.25">
      <c r="A3005" s="4" t="s">
        <v>3292</v>
      </c>
      <c r="B3005" s="5">
        <v>2051434285</v>
      </c>
      <c r="C3005" s="4" t="s">
        <v>9278</v>
      </c>
      <c r="D3005" s="4" t="s">
        <v>271</v>
      </c>
      <c r="E3005" s="6" t="s">
        <v>287</v>
      </c>
      <c r="F3005" s="5">
        <f>decoded[[#This Row],[FRT_DEC]]-B3004</f>
        <v>3</v>
      </c>
      <c r="G30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INFO]]))),G3004)</f>
        <v>300</v>
      </c>
    </row>
    <row r="3006" spans="1:7" x14ac:dyDescent="0.25">
      <c r="A3006" s="4" t="s">
        <v>3293</v>
      </c>
      <c r="B3006" s="5">
        <v>2051434291</v>
      </c>
      <c r="C3006" s="4" t="s">
        <v>9279</v>
      </c>
      <c r="D3006" s="4" t="s">
        <v>273</v>
      </c>
      <c r="E3006" s="6" t="s">
        <v>289</v>
      </c>
      <c r="F3006" s="5">
        <f>decoded[[#This Row],[FRT_DEC]]-B3005</f>
        <v>6</v>
      </c>
      <c r="G30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INFO]]))),G3005)</f>
        <v>300</v>
      </c>
    </row>
    <row r="3007" spans="1:7" x14ac:dyDescent="0.25">
      <c r="A3007" s="4" t="s">
        <v>3294</v>
      </c>
      <c r="B3007" s="5">
        <v>2051434299</v>
      </c>
      <c r="C3007" s="4" t="s">
        <v>9280</v>
      </c>
      <c r="D3007" s="4" t="s">
        <v>1144</v>
      </c>
      <c r="E3007" s="6" t="s">
        <v>6001</v>
      </c>
      <c r="F3007" s="5">
        <f>decoded[[#This Row],[FRT_DEC]]-B3006</f>
        <v>8</v>
      </c>
      <c r="G30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INFO]]))),G3006)</f>
        <v>300</v>
      </c>
    </row>
    <row r="3008" spans="1:7" x14ac:dyDescent="0.25">
      <c r="A3008" s="4" t="s">
        <v>3295</v>
      </c>
      <c r="B3008" s="5">
        <v>2051434305</v>
      </c>
      <c r="C3008" s="4" t="s">
        <v>9281</v>
      </c>
      <c r="D3008" s="4" t="s">
        <v>98</v>
      </c>
      <c r="E3008" s="6" t="s">
        <v>6003</v>
      </c>
      <c r="F3008" s="5">
        <f>decoded[[#This Row],[FRT_DEC]]-B3007</f>
        <v>6</v>
      </c>
      <c r="G30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INFO]]))),G3007)</f>
        <v>300</v>
      </c>
    </row>
    <row r="3009" spans="1:7" x14ac:dyDescent="0.25">
      <c r="A3009" s="4" t="s">
        <v>3296</v>
      </c>
      <c r="B3009" s="5">
        <v>2051434310</v>
      </c>
      <c r="C3009" s="4" t="s">
        <v>9282</v>
      </c>
      <c r="D3009" s="4" t="s">
        <v>98</v>
      </c>
      <c r="E3009" s="6" t="s">
        <v>6005</v>
      </c>
      <c r="F3009" s="5">
        <f>decoded[[#This Row],[FRT_DEC]]-B3008</f>
        <v>5</v>
      </c>
      <c r="G30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INFO]]))),G3008)</f>
        <v>300</v>
      </c>
    </row>
    <row r="3010" spans="1:7" x14ac:dyDescent="0.25">
      <c r="A3010" s="4" t="s">
        <v>3297</v>
      </c>
      <c r="B3010" s="5">
        <v>2051434323</v>
      </c>
      <c r="C3010" s="4" t="s">
        <v>9283</v>
      </c>
      <c r="D3010" s="4" t="s">
        <v>277</v>
      </c>
      <c r="E3010" s="6" t="s">
        <v>9284</v>
      </c>
      <c r="F3010" s="5">
        <f>decoded[[#This Row],[FRT_DEC]]-B3009</f>
        <v>13</v>
      </c>
      <c r="G30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INFO]]))),G3009)</f>
        <v>300</v>
      </c>
    </row>
    <row r="3011" spans="1:7" x14ac:dyDescent="0.25">
      <c r="A3011" s="4" t="s">
        <v>3298</v>
      </c>
      <c r="B3011" s="5">
        <v>2051434648</v>
      </c>
      <c r="C3011" s="4" t="s">
        <v>9285</v>
      </c>
      <c r="D3011" s="4" t="s">
        <v>1144</v>
      </c>
      <c r="E3011" s="6" t="s">
        <v>6009</v>
      </c>
      <c r="F3011" s="5">
        <f>decoded[[#This Row],[FRT_DEC]]-B3010</f>
        <v>325</v>
      </c>
      <c r="G30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INFO]]))),G3010)</f>
        <v>300</v>
      </c>
    </row>
    <row r="3012" spans="1:7" x14ac:dyDescent="0.25">
      <c r="A3012" s="4" t="s">
        <v>3299</v>
      </c>
      <c r="B3012" s="5">
        <v>2051434655</v>
      </c>
      <c r="C3012" s="4" t="s">
        <v>9286</v>
      </c>
      <c r="D3012" s="4" t="s">
        <v>98</v>
      </c>
      <c r="E3012" s="6" t="s">
        <v>6011</v>
      </c>
      <c r="F3012" s="5">
        <f>decoded[[#This Row],[FRT_DEC]]-B3011</f>
        <v>7</v>
      </c>
      <c r="G30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INFO]]))),G3011)</f>
        <v>300</v>
      </c>
    </row>
    <row r="3013" spans="1:7" x14ac:dyDescent="0.25">
      <c r="A3013" s="4" t="s">
        <v>3300</v>
      </c>
      <c r="B3013" s="5">
        <v>2051434670</v>
      </c>
      <c r="C3013" s="4" t="s">
        <v>9287</v>
      </c>
      <c r="D3013" s="4" t="s">
        <v>275</v>
      </c>
      <c r="E3013" s="6" t="s">
        <v>1102</v>
      </c>
      <c r="F3013" s="5">
        <f>decoded[[#This Row],[FRT_DEC]]-B3012</f>
        <v>15</v>
      </c>
      <c r="G30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INFO]]))),G3012)</f>
        <v>300</v>
      </c>
    </row>
    <row r="3014" spans="1:7" x14ac:dyDescent="0.25">
      <c r="A3014" s="4" t="s">
        <v>3301</v>
      </c>
      <c r="B3014" s="5">
        <v>2051434803</v>
      </c>
      <c r="C3014" s="4" t="s">
        <v>9288</v>
      </c>
      <c r="D3014" s="4" t="s">
        <v>295</v>
      </c>
      <c r="E3014" s="6" t="s">
        <v>296</v>
      </c>
      <c r="F3014" s="5">
        <f>decoded[[#This Row],[FRT_DEC]]-B3013</f>
        <v>133</v>
      </c>
      <c r="G30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INFO]]))),G3013)</f>
        <v>300</v>
      </c>
    </row>
    <row r="3015" spans="1:7" x14ac:dyDescent="0.25">
      <c r="A3015" s="4" t="s">
        <v>3302</v>
      </c>
      <c r="B3015" s="5">
        <v>2051436201</v>
      </c>
      <c r="C3015" s="4" t="s">
        <v>9289</v>
      </c>
      <c r="D3015" s="4" t="s">
        <v>110</v>
      </c>
      <c r="E3015" s="6" t="s">
        <v>6015</v>
      </c>
      <c r="F3015" s="5">
        <f>decoded[[#This Row],[FRT_DEC]]-B3014</f>
        <v>1398</v>
      </c>
      <c r="G30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INFO]]))),G3014)</f>
        <v>300</v>
      </c>
    </row>
    <row r="3016" spans="1:7" x14ac:dyDescent="0.25">
      <c r="A3016" s="4" t="s">
        <v>3303</v>
      </c>
      <c r="B3016" s="5">
        <v>2051436218</v>
      </c>
      <c r="C3016" s="4" t="s">
        <v>9290</v>
      </c>
      <c r="D3016" s="4" t="s">
        <v>1144</v>
      </c>
      <c r="E3016" s="6" t="s">
        <v>6017</v>
      </c>
      <c r="F3016" s="5">
        <f>decoded[[#This Row],[FRT_DEC]]-B3015</f>
        <v>17</v>
      </c>
      <c r="G30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INFO]]))),G3015)</f>
        <v>300</v>
      </c>
    </row>
    <row r="3017" spans="1:7" x14ac:dyDescent="0.25">
      <c r="A3017" s="4" t="s">
        <v>3304</v>
      </c>
      <c r="B3017" s="5">
        <v>2051436224</v>
      </c>
      <c r="C3017" s="4" t="s">
        <v>9291</v>
      </c>
      <c r="D3017" s="4" t="s">
        <v>98</v>
      </c>
      <c r="E3017" s="6" t="s">
        <v>6019</v>
      </c>
      <c r="F3017" s="5">
        <f>decoded[[#This Row],[FRT_DEC]]-B3016</f>
        <v>6</v>
      </c>
      <c r="G30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INFO]]))),G3016)</f>
        <v>300</v>
      </c>
    </row>
    <row r="3018" spans="1:7" x14ac:dyDescent="0.25">
      <c r="A3018" s="4" t="s">
        <v>3305</v>
      </c>
      <c r="B3018" s="5">
        <v>2051436293</v>
      </c>
      <c r="C3018" s="4" t="s">
        <v>9292</v>
      </c>
      <c r="D3018" s="4" t="s">
        <v>111</v>
      </c>
      <c r="E3018" s="6" t="s">
        <v>297</v>
      </c>
      <c r="F3018" s="5">
        <f>decoded[[#This Row],[FRT_DEC]]-B3017</f>
        <v>69</v>
      </c>
      <c r="G30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INFO]]))),G3017)</f>
        <v>300</v>
      </c>
    </row>
    <row r="3019" spans="1:7" x14ac:dyDescent="0.25">
      <c r="A3019" s="4" t="s">
        <v>3306</v>
      </c>
      <c r="B3019" s="5">
        <v>2051436308</v>
      </c>
      <c r="C3019" s="4" t="s">
        <v>9293</v>
      </c>
      <c r="D3019" s="4" t="s">
        <v>1144</v>
      </c>
      <c r="E3019" s="6" t="s">
        <v>6022</v>
      </c>
      <c r="F3019" s="5">
        <f>decoded[[#This Row],[FRT_DEC]]-B3018</f>
        <v>15</v>
      </c>
      <c r="G30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INFO]]))),G3018)</f>
        <v>300</v>
      </c>
    </row>
    <row r="3020" spans="1:7" x14ac:dyDescent="0.25">
      <c r="A3020" s="4" t="s">
        <v>3307</v>
      </c>
      <c r="B3020" s="5">
        <v>2051436315</v>
      </c>
      <c r="C3020" s="4" t="s">
        <v>9294</v>
      </c>
      <c r="D3020" s="4" t="s">
        <v>98</v>
      </c>
      <c r="E3020" s="6" t="s">
        <v>6024</v>
      </c>
      <c r="F3020" s="5">
        <f>decoded[[#This Row],[FRT_DEC]]-B3019</f>
        <v>7</v>
      </c>
      <c r="G30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INFO]]))),G3019)</f>
        <v>300</v>
      </c>
    </row>
    <row r="3021" spans="1:7" x14ac:dyDescent="0.25">
      <c r="A3021" s="4" t="s">
        <v>3308</v>
      </c>
      <c r="B3021" s="5">
        <v>2051436949</v>
      </c>
      <c r="C3021" s="4" t="s">
        <v>9295</v>
      </c>
      <c r="D3021" s="4" t="s">
        <v>113</v>
      </c>
      <c r="E3021" s="6" t="s">
        <v>114</v>
      </c>
      <c r="F3021" s="5">
        <f>decoded[[#This Row],[FRT_DEC]]-B3020</f>
        <v>634</v>
      </c>
      <c r="G30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INFO]]))),G3020)</f>
        <v>300</v>
      </c>
    </row>
    <row r="3022" spans="1:7" x14ac:dyDescent="0.25">
      <c r="A3022" s="4" t="s">
        <v>3309</v>
      </c>
      <c r="B3022" s="5">
        <v>2051436964</v>
      </c>
      <c r="C3022" s="4" t="s">
        <v>9296</v>
      </c>
      <c r="D3022" s="4" t="s">
        <v>1144</v>
      </c>
      <c r="E3022" s="6" t="s">
        <v>6027</v>
      </c>
      <c r="F3022" s="5">
        <f>decoded[[#This Row],[FRT_DEC]]-B3021</f>
        <v>15</v>
      </c>
      <c r="G30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INFO]]))),G3021)</f>
        <v>300</v>
      </c>
    </row>
    <row r="3023" spans="1:7" x14ac:dyDescent="0.25">
      <c r="A3023" s="4" t="s">
        <v>3310</v>
      </c>
      <c r="B3023" s="5">
        <v>2051436970</v>
      </c>
      <c r="C3023" s="4" t="s">
        <v>9297</v>
      </c>
      <c r="D3023" s="4" t="s">
        <v>98</v>
      </c>
      <c r="E3023" s="6" t="s">
        <v>6029</v>
      </c>
      <c r="F3023" s="5">
        <f>decoded[[#This Row],[FRT_DEC]]-B3022</f>
        <v>6</v>
      </c>
      <c r="G30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INFO]]))),G3022)</f>
        <v>300</v>
      </c>
    </row>
    <row r="3024" spans="1:7" x14ac:dyDescent="0.25">
      <c r="A3024" s="4" t="s">
        <v>3311</v>
      </c>
      <c r="B3024" s="5">
        <v>2051436976</v>
      </c>
      <c r="C3024" s="4" t="s">
        <v>9298</v>
      </c>
      <c r="D3024" s="4" t="s">
        <v>11</v>
      </c>
      <c r="E3024" s="6" t="s">
        <v>4665</v>
      </c>
      <c r="F3024" s="5">
        <f>decoded[[#This Row],[FRT_DEC]]-B3023</f>
        <v>6</v>
      </c>
      <c r="G30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INFO]]))),G3023)</f>
        <v>300</v>
      </c>
    </row>
    <row r="3025" spans="1:7" x14ac:dyDescent="0.25">
      <c r="A3025" s="4" t="s">
        <v>3312</v>
      </c>
      <c r="B3025" s="5">
        <v>2051436987</v>
      </c>
      <c r="C3025" s="4" t="s">
        <v>9299</v>
      </c>
      <c r="D3025" s="4" t="s">
        <v>52</v>
      </c>
      <c r="E3025" s="6" t="s">
        <v>4648</v>
      </c>
      <c r="F3025" s="5">
        <f>decoded[[#This Row],[FRT_DEC]]-B3024</f>
        <v>11</v>
      </c>
      <c r="G30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INFO]]))),G3024)</f>
        <v>300</v>
      </c>
    </row>
    <row r="3026" spans="1:7" x14ac:dyDescent="0.25">
      <c r="A3026" s="4" t="s">
        <v>3313</v>
      </c>
      <c r="B3026" s="5">
        <v>2051436990</v>
      </c>
      <c r="C3026" s="4" t="s">
        <v>9300</v>
      </c>
      <c r="D3026" s="4" t="s">
        <v>4649</v>
      </c>
      <c r="E3026" s="6" t="s">
        <v>9244</v>
      </c>
      <c r="F3026" s="5">
        <f>decoded[[#This Row],[FRT_DEC]]-B3025</f>
        <v>3</v>
      </c>
      <c r="G30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INFO]]))),G3025)</f>
        <v>300</v>
      </c>
    </row>
    <row r="3027" spans="1:7" x14ac:dyDescent="0.25">
      <c r="A3027" s="4" t="s">
        <v>3314</v>
      </c>
      <c r="B3027" s="5">
        <v>2051437038</v>
      </c>
      <c r="C3027" s="4" t="s">
        <v>9301</v>
      </c>
      <c r="D3027" s="4" t="s">
        <v>12</v>
      </c>
      <c r="E3027" s="6" t="s">
        <v>4</v>
      </c>
      <c r="F3027" s="5">
        <f>decoded[[#This Row],[FRT_DEC]]-B3026</f>
        <v>48</v>
      </c>
      <c r="G30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INFO]]))),G3026)</f>
        <v>300</v>
      </c>
    </row>
    <row r="3028" spans="1:7" x14ac:dyDescent="0.25">
      <c r="A3028" s="4" t="s">
        <v>3315</v>
      </c>
      <c r="B3028" s="5">
        <v>2051437044</v>
      </c>
      <c r="C3028" s="4" t="s">
        <v>9302</v>
      </c>
      <c r="D3028" s="4" t="s">
        <v>8</v>
      </c>
      <c r="E3028" s="6" t="s">
        <v>5960</v>
      </c>
      <c r="F3028" s="5">
        <f>decoded[[#This Row],[FRT_DEC]]-B3027</f>
        <v>6</v>
      </c>
      <c r="G30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INFO]]))),G3027)</f>
        <v>300</v>
      </c>
    </row>
    <row r="3029" spans="1:7" x14ac:dyDescent="0.25">
      <c r="A3029" s="4" t="s">
        <v>3316</v>
      </c>
      <c r="B3029" s="5">
        <v>2051437206</v>
      </c>
      <c r="C3029" s="4" t="s">
        <v>9303</v>
      </c>
      <c r="D3029" s="4" t="s">
        <v>13</v>
      </c>
      <c r="E3029" s="6" t="s">
        <v>5</v>
      </c>
      <c r="F3029" s="5">
        <f>decoded[[#This Row],[FRT_DEC]]-B3028</f>
        <v>162</v>
      </c>
      <c r="G30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INFO]]))),G3028)</f>
        <v>300</v>
      </c>
    </row>
    <row r="3030" spans="1:7" x14ac:dyDescent="0.25">
      <c r="A3030" s="4" t="s">
        <v>3317</v>
      </c>
      <c r="B3030" s="5">
        <v>2051437211</v>
      </c>
      <c r="C3030" s="4" t="s">
        <v>9304</v>
      </c>
      <c r="D3030" s="4" t="s">
        <v>11</v>
      </c>
      <c r="E3030" s="6" t="s">
        <v>4715</v>
      </c>
      <c r="F3030" s="5">
        <f>decoded[[#This Row],[FRT_DEC]]-B3029</f>
        <v>5</v>
      </c>
      <c r="G30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INFO]]))),G3029)</f>
        <v>300</v>
      </c>
    </row>
    <row r="3031" spans="1:7" x14ac:dyDescent="0.25">
      <c r="A3031" s="4" t="s">
        <v>3318</v>
      </c>
      <c r="B3031" s="5">
        <v>2051437299</v>
      </c>
      <c r="C3031" s="4" t="s">
        <v>9305</v>
      </c>
      <c r="D3031" s="4" t="s">
        <v>12</v>
      </c>
      <c r="E3031" s="6" t="s">
        <v>4</v>
      </c>
      <c r="F3031" s="5">
        <f>decoded[[#This Row],[FRT_DEC]]-B3030</f>
        <v>88</v>
      </c>
      <c r="G30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INFO]]))),G3030)</f>
        <v>300</v>
      </c>
    </row>
    <row r="3032" spans="1:7" x14ac:dyDescent="0.25">
      <c r="A3032" s="4" t="s">
        <v>3319</v>
      </c>
      <c r="B3032" s="5">
        <v>2051437303</v>
      </c>
      <c r="C3032" s="4" t="s">
        <v>9306</v>
      </c>
      <c r="D3032" s="4" t="s">
        <v>14</v>
      </c>
      <c r="E3032" s="6" t="s">
        <v>6</v>
      </c>
      <c r="F3032" s="5">
        <f>decoded[[#This Row],[FRT_DEC]]-B3031</f>
        <v>4</v>
      </c>
      <c r="G30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INFO]]))),G3031)</f>
        <v>300</v>
      </c>
    </row>
    <row r="3033" spans="1:7" x14ac:dyDescent="0.25">
      <c r="A3033" s="4" t="s">
        <v>3320</v>
      </c>
      <c r="B3033" s="5">
        <v>2051437313</v>
      </c>
      <c r="C3033" s="4" t="s">
        <v>9307</v>
      </c>
      <c r="D3033" s="4" t="s">
        <v>14</v>
      </c>
      <c r="E3033" s="6" t="s">
        <v>72</v>
      </c>
      <c r="F3033" s="5">
        <f>decoded[[#This Row],[FRT_DEC]]-B3032</f>
        <v>10</v>
      </c>
      <c r="G30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INFO]]))),G3032)</f>
        <v>300</v>
      </c>
    </row>
    <row r="3034" spans="1:7" x14ac:dyDescent="0.25">
      <c r="A3034" s="4" t="s">
        <v>3321</v>
      </c>
      <c r="B3034" s="5">
        <v>2051437321</v>
      </c>
      <c r="C3034" s="4" t="s">
        <v>9308</v>
      </c>
      <c r="D3034" s="4" t="s">
        <v>74</v>
      </c>
      <c r="E3034" s="6" t="s">
        <v>4650</v>
      </c>
      <c r="F3034" s="5">
        <f>decoded[[#This Row],[FRT_DEC]]-B3033</f>
        <v>8</v>
      </c>
      <c r="G30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INFO]]))),G3033)</f>
        <v>300</v>
      </c>
    </row>
    <row r="3035" spans="1:7" x14ac:dyDescent="0.25">
      <c r="A3035" s="4" t="s">
        <v>3322</v>
      </c>
      <c r="B3035" s="5">
        <v>2051437327</v>
      </c>
      <c r="C3035" s="4" t="s">
        <v>9309</v>
      </c>
      <c r="D3035" s="4" t="s">
        <v>4651</v>
      </c>
      <c r="E3035" s="6" t="s">
        <v>4653</v>
      </c>
      <c r="F3035" s="5">
        <f>decoded[[#This Row],[FRT_DEC]]-B3034</f>
        <v>6</v>
      </c>
      <c r="G30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INFO]]))),G3034)</f>
        <v>300</v>
      </c>
    </row>
    <row r="3036" spans="1:7" x14ac:dyDescent="0.25">
      <c r="A3036" s="4" t="s">
        <v>3323</v>
      </c>
      <c r="B3036" s="5">
        <v>2051437331</v>
      </c>
      <c r="C3036" s="4" t="s">
        <v>9310</v>
      </c>
      <c r="D3036" s="4" t="s">
        <v>8</v>
      </c>
      <c r="E3036" s="6" t="s">
        <v>6043</v>
      </c>
      <c r="F3036" s="5">
        <f>decoded[[#This Row],[FRT_DEC]]-B3035</f>
        <v>4</v>
      </c>
      <c r="G30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INFO]]))),G3035)</f>
        <v>300</v>
      </c>
    </row>
    <row r="3037" spans="1:7" x14ac:dyDescent="0.25">
      <c r="A3037" s="4" t="s">
        <v>3324</v>
      </c>
      <c r="B3037" s="5">
        <v>2051448607</v>
      </c>
      <c r="C3037" s="4" t="s">
        <v>9311</v>
      </c>
      <c r="D3037" s="4" t="s">
        <v>55</v>
      </c>
      <c r="E3037" s="6" t="s">
        <v>56</v>
      </c>
      <c r="F3037" s="5">
        <f>decoded[[#This Row],[FRT_DEC]]-B3036</f>
        <v>11276</v>
      </c>
      <c r="G30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INFO]]))),G3036)</f>
        <v>300</v>
      </c>
    </row>
    <row r="3038" spans="1:7" x14ac:dyDescent="0.25">
      <c r="A3038" s="4" t="s">
        <v>3325</v>
      </c>
      <c r="B3038" s="5">
        <v>2051448634</v>
      </c>
      <c r="C3038" s="4" t="s">
        <v>9312</v>
      </c>
      <c r="D3038" s="4" t="s">
        <v>275</v>
      </c>
      <c r="E3038" s="6" t="s">
        <v>9313</v>
      </c>
      <c r="F3038" s="5">
        <f>decoded[[#This Row],[FRT_DEC]]-B3037</f>
        <v>27</v>
      </c>
      <c r="G30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INFO]]))),G3037)</f>
        <v>300</v>
      </c>
    </row>
    <row r="3039" spans="1:7" x14ac:dyDescent="0.25">
      <c r="A3039" s="4" t="s">
        <v>3326</v>
      </c>
      <c r="B3039" s="5">
        <v>2051448638</v>
      </c>
      <c r="C3039" s="4" t="s">
        <v>9314</v>
      </c>
      <c r="D3039" s="4" t="s">
        <v>277</v>
      </c>
      <c r="E3039" s="6" t="s">
        <v>9315</v>
      </c>
      <c r="F3039" s="5">
        <f>decoded[[#This Row],[FRT_DEC]]-B3038</f>
        <v>4</v>
      </c>
      <c r="G30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INFO]]))),G3038)</f>
        <v>300</v>
      </c>
    </row>
    <row r="3040" spans="1:7" ht="30" x14ac:dyDescent="0.25">
      <c r="A3040" s="4" t="s">
        <v>3327</v>
      </c>
      <c r="B3040" s="5">
        <v>2051448641</v>
      </c>
      <c r="C3040" s="4" t="s">
        <v>9316</v>
      </c>
      <c r="D3040" s="4" t="s">
        <v>271</v>
      </c>
      <c r="E3040" s="6" t="s">
        <v>6050</v>
      </c>
      <c r="F3040" s="5">
        <f>decoded[[#This Row],[FRT_DEC]]-B3039</f>
        <v>3</v>
      </c>
      <c r="G30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INFO]]))),G3039)</f>
        <v>300</v>
      </c>
    </row>
    <row r="3041" spans="1:7" x14ac:dyDescent="0.25">
      <c r="A3041" s="4" t="s">
        <v>3328</v>
      </c>
      <c r="B3041" s="5">
        <v>2051448647</v>
      </c>
      <c r="C3041" s="4" t="s">
        <v>9317</v>
      </c>
      <c r="D3041" s="4" t="s">
        <v>273</v>
      </c>
      <c r="E3041" s="6" t="s">
        <v>289</v>
      </c>
      <c r="F3041" s="5">
        <f>decoded[[#This Row],[FRT_DEC]]-B3040</f>
        <v>6</v>
      </c>
      <c r="G30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INFO]]))),G3040)</f>
        <v>300</v>
      </c>
    </row>
    <row r="3042" spans="1:7" x14ac:dyDescent="0.25">
      <c r="A3042" s="4" t="s">
        <v>3329</v>
      </c>
      <c r="B3042" s="5">
        <v>2051448654</v>
      </c>
      <c r="C3042" s="4" t="s">
        <v>9318</v>
      </c>
      <c r="D3042" s="4" t="s">
        <v>298</v>
      </c>
      <c r="E3042" s="6" t="s">
        <v>9319</v>
      </c>
      <c r="F3042" s="5">
        <f>decoded[[#This Row],[FRT_DEC]]-B3041</f>
        <v>7</v>
      </c>
      <c r="G30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INFO]]))),G3041)</f>
        <v>300</v>
      </c>
    </row>
    <row r="3043" spans="1:7" x14ac:dyDescent="0.25">
      <c r="A3043" s="4" t="s">
        <v>3330</v>
      </c>
      <c r="B3043" s="5">
        <v>2051448659</v>
      </c>
      <c r="C3043" s="4" t="s">
        <v>9320</v>
      </c>
      <c r="D3043" s="4" t="s">
        <v>11</v>
      </c>
      <c r="E3043" s="6" t="s">
        <v>4699</v>
      </c>
      <c r="F3043" s="5">
        <f>decoded[[#This Row],[FRT_DEC]]-B3042</f>
        <v>5</v>
      </c>
      <c r="G30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INFO]]))),G3042)</f>
        <v>300</v>
      </c>
    </row>
    <row r="3044" spans="1:7" x14ac:dyDescent="0.25">
      <c r="A3044" s="4" t="s">
        <v>3331</v>
      </c>
      <c r="B3044" s="5">
        <v>2051448682</v>
      </c>
      <c r="C3044" s="4" t="s">
        <v>9321</v>
      </c>
      <c r="D3044" s="4" t="s">
        <v>52</v>
      </c>
      <c r="E3044" s="6" t="s">
        <v>57</v>
      </c>
      <c r="F3044" s="5">
        <f>decoded[[#This Row],[FRT_DEC]]-B3043</f>
        <v>23</v>
      </c>
      <c r="G30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INFO]]))),G3043)</f>
        <v>300</v>
      </c>
    </row>
    <row r="3045" spans="1:7" x14ac:dyDescent="0.25">
      <c r="A3045" s="4" t="s">
        <v>3332</v>
      </c>
      <c r="B3045" s="5">
        <v>2051448692</v>
      </c>
      <c r="C3045" s="4" t="s">
        <v>9322</v>
      </c>
      <c r="D3045" s="4" t="s">
        <v>1144</v>
      </c>
      <c r="E3045" s="6" t="s">
        <v>6057</v>
      </c>
      <c r="F3045" s="5">
        <f>decoded[[#This Row],[FRT_DEC]]-B3044</f>
        <v>10</v>
      </c>
      <c r="G30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INFO]]))),G3044)</f>
        <v>300</v>
      </c>
    </row>
    <row r="3046" spans="1:7" x14ac:dyDescent="0.25">
      <c r="A3046" s="4" t="s">
        <v>3333</v>
      </c>
      <c r="B3046" s="5">
        <v>2051448698</v>
      </c>
      <c r="C3046" s="4" t="s">
        <v>9323</v>
      </c>
      <c r="D3046" s="4" t="s">
        <v>1144</v>
      </c>
      <c r="E3046" s="6" t="s">
        <v>6059</v>
      </c>
      <c r="F3046" s="5">
        <f>decoded[[#This Row],[FRT_DEC]]-B3045</f>
        <v>6</v>
      </c>
      <c r="G30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INFO]]))),G3045)</f>
        <v>300</v>
      </c>
    </row>
    <row r="3047" spans="1:7" x14ac:dyDescent="0.25">
      <c r="A3047" s="4" t="s">
        <v>3334</v>
      </c>
      <c r="B3047" s="5">
        <v>2051448715</v>
      </c>
      <c r="C3047" s="4" t="s">
        <v>9324</v>
      </c>
      <c r="D3047" s="4" t="s">
        <v>98</v>
      </c>
      <c r="E3047" s="6" t="s">
        <v>5713</v>
      </c>
      <c r="F3047" s="5">
        <f>decoded[[#This Row],[FRT_DEC]]-B3046</f>
        <v>17</v>
      </c>
      <c r="G30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INFO]]))),G3046)</f>
        <v>300</v>
      </c>
    </row>
    <row r="3048" spans="1:7" x14ac:dyDescent="0.25">
      <c r="A3048" s="4" t="s">
        <v>3335</v>
      </c>
      <c r="B3048" s="5">
        <v>2051448741</v>
      </c>
      <c r="C3048" s="4" t="s">
        <v>9325</v>
      </c>
      <c r="D3048" s="4" t="s">
        <v>275</v>
      </c>
      <c r="E3048" s="6" t="s">
        <v>9326</v>
      </c>
      <c r="F3048" s="5">
        <f>decoded[[#This Row],[FRT_DEC]]-B3047</f>
        <v>26</v>
      </c>
      <c r="G30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INFO]]))),G3047)</f>
        <v>300</v>
      </c>
    </row>
    <row r="3049" spans="1:7" x14ac:dyDescent="0.25">
      <c r="A3049" s="4" t="s">
        <v>3336</v>
      </c>
      <c r="B3049" s="5">
        <v>2051449561</v>
      </c>
      <c r="C3049" s="4" t="s">
        <v>9327</v>
      </c>
      <c r="D3049" s="4" t="s">
        <v>280</v>
      </c>
      <c r="E3049" s="6" t="s">
        <v>281</v>
      </c>
      <c r="F3049" s="5">
        <f>decoded[[#This Row],[FRT_DEC]]-B3048</f>
        <v>820</v>
      </c>
      <c r="G30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INFO]]))),G3048)</f>
        <v>300</v>
      </c>
    </row>
    <row r="3050" spans="1:7" x14ac:dyDescent="0.25">
      <c r="A3050" s="4" t="s">
        <v>3337</v>
      </c>
      <c r="B3050" s="5">
        <v>2051449604</v>
      </c>
      <c r="C3050" s="4" t="s">
        <v>9328</v>
      </c>
      <c r="D3050" s="4" t="s">
        <v>12</v>
      </c>
      <c r="E3050" s="6" t="s">
        <v>4</v>
      </c>
      <c r="F3050" s="5">
        <f>decoded[[#This Row],[FRT_DEC]]-B3049</f>
        <v>43</v>
      </c>
      <c r="G30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INFO]]))),G3049)</f>
        <v>300</v>
      </c>
    </row>
    <row r="3051" spans="1:7" x14ac:dyDescent="0.25">
      <c r="A3051" s="4" t="s">
        <v>3338</v>
      </c>
      <c r="B3051" s="5">
        <v>2051449609</v>
      </c>
      <c r="C3051" s="4" t="s">
        <v>9329</v>
      </c>
      <c r="D3051" s="4" t="s">
        <v>8</v>
      </c>
      <c r="E3051" s="6" t="s">
        <v>5991</v>
      </c>
      <c r="F3051" s="5">
        <f>decoded[[#This Row],[FRT_DEC]]-B3050</f>
        <v>5</v>
      </c>
      <c r="G30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INFO]]))),G3050)</f>
        <v>300</v>
      </c>
    </row>
    <row r="3052" spans="1:7" x14ac:dyDescent="0.25">
      <c r="A3052" s="4" t="s">
        <v>3339</v>
      </c>
      <c r="B3052" s="5">
        <v>2051452165</v>
      </c>
      <c r="C3052" s="4" t="s">
        <v>9330</v>
      </c>
      <c r="D3052" s="4" t="s">
        <v>15</v>
      </c>
      <c r="E3052" s="6" t="s">
        <v>9331</v>
      </c>
      <c r="F3052" s="5">
        <f>decoded[[#This Row],[FRT_DEC]]-B3051</f>
        <v>2556</v>
      </c>
      <c r="G30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INFO]]))),G3051)</f>
        <v>300</v>
      </c>
    </row>
    <row r="3053" spans="1:7" x14ac:dyDescent="0.25">
      <c r="A3053" s="4" t="s">
        <v>3340</v>
      </c>
      <c r="B3053" s="5">
        <v>2051452168</v>
      </c>
      <c r="C3053" s="4" t="s">
        <v>9332</v>
      </c>
      <c r="D3053" s="4" t="s">
        <v>15</v>
      </c>
      <c r="E3053" s="6" t="s">
        <v>5995</v>
      </c>
      <c r="F3053" s="5">
        <f>decoded[[#This Row],[FRT_DEC]]-B3052</f>
        <v>3</v>
      </c>
      <c r="G30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INFO]]))),G3052)</f>
        <v>300</v>
      </c>
    </row>
    <row r="3054" spans="1:7" x14ac:dyDescent="0.25">
      <c r="A3054" s="4" t="s">
        <v>3341</v>
      </c>
      <c r="B3054" s="5">
        <v>2051452246</v>
      </c>
      <c r="C3054" s="4" t="s">
        <v>9333</v>
      </c>
      <c r="D3054" s="4" t="s">
        <v>275</v>
      </c>
      <c r="E3054" s="6" t="s">
        <v>9334</v>
      </c>
      <c r="F3054" s="5">
        <f>decoded[[#This Row],[FRT_DEC]]-B3053</f>
        <v>78</v>
      </c>
      <c r="G30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INFO]]))),G3053)</f>
        <v>300</v>
      </c>
    </row>
    <row r="3055" spans="1:7" ht="30" x14ac:dyDescent="0.25">
      <c r="A3055" s="4" t="s">
        <v>3342</v>
      </c>
      <c r="B3055" s="5">
        <v>2051452252</v>
      </c>
      <c r="C3055" s="4" t="s">
        <v>9335</v>
      </c>
      <c r="D3055" s="4" t="s">
        <v>271</v>
      </c>
      <c r="E3055" s="6" t="s">
        <v>6072</v>
      </c>
      <c r="F3055" s="5">
        <f>decoded[[#This Row],[FRT_DEC]]-B3054</f>
        <v>6</v>
      </c>
      <c r="G30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INFO]]))),G3054)</f>
        <v>300</v>
      </c>
    </row>
    <row r="3056" spans="1:7" x14ac:dyDescent="0.25">
      <c r="A3056" s="4" t="s">
        <v>3343</v>
      </c>
      <c r="B3056" s="5">
        <v>2051452256</v>
      </c>
      <c r="C3056" s="4" t="s">
        <v>9336</v>
      </c>
      <c r="D3056" s="4" t="s">
        <v>273</v>
      </c>
      <c r="E3056" s="6" t="s">
        <v>305</v>
      </c>
      <c r="F3056" s="5">
        <f>decoded[[#This Row],[FRT_DEC]]-B3055</f>
        <v>4</v>
      </c>
      <c r="G30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INFO]]))),G3055)</f>
        <v>300</v>
      </c>
    </row>
    <row r="3057" spans="1:7" x14ac:dyDescent="0.25">
      <c r="A3057" s="4" t="s">
        <v>3344</v>
      </c>
      <c r="B3057" s="5">
        <v>2051452264</v>
      </c>
      <c r="C3057" s="4" t="s">
        <v>9337</v>
      </c>
      <c r="D3057" s="4" t="s">
        <v>58</v>
      </c>
      <c r="E3057" s="6" t="s">
        <v>59</v>
      </c>
      <c r="F3057" s="5">
        <f>decoded[[#This Row],[FRT_DEC]]-B3056</f>
        <v>8</v>
      </c>
      <c r="G30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INFO]]))),G3056)</f>
        <v>300</v>
      </c>
    </row>
    <row r="3058" spans="1:7" x14ac:dyDescent="0.25">
      <c r="A3058" s="4" t="s">
        <v>3345</v>
      </c>
      <c r="B3058" s="5">
        <v>2051452269</v>
      </c>
      <c r="C3058" s="4" t="s">
        <v>9338</v>
      </c>
      <c r="D3058" s="4" t="s">
        <v>58</v>
      </c>
      <c r="E3058" s="6" t="s">
        <v>60</v>
      </c>
      <c r="F3058" s="5">
        <f>decoded[[#This Row],[FRT_DEC]]-B3057</f>
        <v>5</v>
      </c>
      <c r="G30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INFO]]))),G3057)</f>
        <v>300</v>
      </c>
    </row>
    <row r="3059" spans="1:7" x14ac:dyDescent="0.25">
      <c r="A3059" s="4" t="s">
        <v>3346</v>
      </c>
      <c r="B3059" s="5">
        <v>2051452273</v>
      </c>
      <c r="C3059" s="4" t="s">
        <v>9339</v>
      </c>
      <c r="D3059" s="4" t="s">
        <v>58</v>
      </c>
      <c r="E3059" s="6" t="s">
        <v>61</v>
      </c>
      <c r="F3059" s="5">
        <f>decoded[[#This Row],[FRT_DEC]]-B3058</f>
        <v>4</v>
      </c>
      <c r="G30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INFO]]))),G3058)</f>
        <v>300</v>
      </c>
    </row>
    <row r="3060" spans="1:7" x14ac:dyDescent="0.25">
      <c r="A3060" s="4" t="s">
        <v>3347</v>
      </c>
      <c r="B3060" s="5">
        <v>2051452277</v>
      </c>
      <c r="C3060" s="4" t="s">
        <v>9340</v>
      </c>
      <c r="D3060" s="4" t="s">
        <v>62</v>
      </c>
      <c r="E3060" s="6" t="s">
        <v>9341</v>
      </c>
      <c r="F3060" s="5">
        <f>decoded[[#This Row],[FRT_DEC]]-B3059</f>
        <v>4</v>
      </c>
      <c r="G30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INFO]]))),G3059)</f>
        <v>300</v>
      </c>
    </row>
    <row r="3061" spans="1:7" x14ac:dyDescent="0.25">
      <c r="A3061" s="4" t="s">
        <v>3348</v>
      </c>
      <c r="B3061" s="5">
        <v>2051452282</v>
      </c>
      <c r="C3061" s="4" t="s">
        <v>9342</v>
      </c>
      <c r="D3061" s="4" t="s">
        <v>63</v>
      </c>
      <c r="E3061" s="6" t="s">
        <v>64</v>
      </c>
      <c r="F3061" s="5">
        <f>decoded[[#This Row],[FRT_DEC]]-B3060</f>
        <v>5</v>
      </c>
      <c r="G30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INFO]]))),G3060)</f>
        <v>300</v>
      </c>
    </row>
    <row r="3062" spans="1:7" x14ac:dyDescent="0.25">
      <c r="A3062" s="4" t="s">
        <v>3349</v>
      </c>
      <c r="B3062" s="5">
        <v>2051452298</v>
      </c>
      <c r="C3062" s="4" t="s">
        <v>9343</v>
      </c>
      <c r="D3062" s="4" t="s">
        <v>1144</v>
      </c>
      <c r="E3062" s="6" t="s">
        <v>6001</v>
      </c>
      <c r="F3062" s="5">
        <f>decoded[[#This Row],[FRT_DEC]]-B3061</f>
        <v>16</v>
      </c>
      <c r="G30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INFO]]))),G3061)</f>
        <v>300</v>
      </c>
    </row>
    <row r="3063" spans="1:7" x14ac:dyDescent="0.25">
      <c r="A3063" s="4" t="s">
        <v>3350</v>
      </c>
      <c r="B3063" s="5">
        <v>2051452317</v>
      </c>
      <c r="C3063" s="4" t="s">
        <v>9344</v>
      </c>
      <c r="D3063" s="4" t="s">
        <v>1144</v>
      </c>
      <c r="E3063" s="6" t="s">
        <v>6082</v>
      </c>
      <c r="F3063" s="5">
        <f>decoded[[#This Row],[FRT_DEC]]-B3062</f>
        <v>19</v>
      </c>
      <c r="G30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INFO]]))),G3062)</f>
        <v>300</v>
      </c>
    </row>
    <row r="3064" spans="1:7" x14ac:dyDescent="0.25">
      <c r="A3064" s="4" t="s">
        <v>3351</v>
      </c>
      <c r="B3064" s="5">
        <v>2051452323</v>
      </c>
      <c r="C3064" s="4" t="s">
        <v>9345</v>
      </c>
      <c r="D3064" s="4" t="s">
        <v>8</v>
      </c>
      <c r="E3064" s="6" t="s">
        <v>4687</v>
      </c>
      <c r="F3064" s="5">
        <f>decoded[[#This Row],[FRT_DEC]]-B3063</f>
        <v>6</v>
      </c>
      <c r="G30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INFO]]))),G3063)</f>
        <v>300</v>
      </c>
    </row>
    <row r="3065" spans="1:7" x14ac:dyDescent="0.25">
      <c r="A3065" s="4" t="s">
        <v>3352</v>
      </c>
      <c r="B3065" s="5">
        <v>2051452327</v>
      </c>
      <c r="C3065" s="4" t="s">
        <v>9346</v>
      </c>
      <c r="D3065" s="4" t="s">
        <v>66</v>
      </c>
      <c r="E3065" s="6" t="s">
        <v>67</v>
      </c>
      <c r="F3065" s="5">
        <f>decoded[[#This Row],[FRT_DEC]]-B3064</f>
        <v>4</v>
      </c>
      <c r="G30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INFO]]))),G3064)</f>
        <v>300</v>
      </c>
    </row>
    <row r="3066" spans="1:7" x14ac:dyDescent="0.25">
      <c r="A3066" s="4" t="s">
        <v>3353</v>
      </c>
      <c r="B3066" s="5">
        <v>2051452337</v>
      </c>
      <c r="C3066" s="4" t="s">
        <v>9347</v>
      </c>
      <c r="D3066" s="4" t="s">
        <v>11</v>
      </c>
      <c r="E3066" s="6" t="s">
        <v>4706</v>
      </c>
      <c r="F3066" s="5">
        <f>decoded[[#This Row],[FRT_DEC]]-B3065</f>
        <v>10</v>
      </c>
      <c r="G30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INFO]]))),G3065)</f>
        <v>300</v>
      </c>
    </row>
    <row r="3067" spans="1:7" x14ac:dyDescent="0.25">
      <c r="A3067" s="4" t="s">
        <v>3354</v>
      </c>
      <c r="B3067" s="5">
        <v>2051452350</v>
      </c>
      <c r="C3067" s="4" t="s">
        <v>9348</v>
      </c>
      <c r="D3067" s="4" t="s">
        <v>52</v>
      </c>
      <c r="E3067" s="6" t="s">
        <v>765</v>
      </c>
      <c r="F3067" s="5">
        <f>decoded[[#This Row],[FRT_DEC]]-B3066</f>
        <v>13</v>
      </c>
      <c r="G30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INFO]]))),G3066)</f>
        <v>300</v>
      </c>
    </row>
    <row r="3068" spans="1:7" x14ac:dyDescent="0.25">
      <c r="A3068" s="4" t="s">
        <v>3355</v>
      </c>
      <c r="B3068" s="5">
        <v>2051452356</v>
      </c>
      <c r="C3068" s="4" t="s">
        <v>9349</v>
      </c>
      <c r="D3068" s="4" t="s">
        <v>11</v>
      </c>
      <c r="E3068" s="6" t="s">
        <v>4674</v>
      </c>
      <c r="F3068" s="5">
        <f>decoded[[#This Row],[FRT_DEC]]-B3067</f>
        <v>6</v>
      </c>
      <c r="G30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INFO]]))),G3067)</f>
        <v>300</v>
      </c>
    </row>
    <row r="3069" spans="1:7" x14ac:dyDescent="0.25">
      <c r="A3069" s="4" t="s">
        <v>3356</v>
      </c>
      <c r="B3069" s="5">
        <v>2051452369</v>
      </c>
      <c r="C3069" s="4" t="s">
        <v>9350</v>
      </c>
      <c r="D3069" s="4" t="s">
        <v>52</v>
      </c>
      <c r="E3069" s="6" t="s">
        <v>65</v>
      </c>
      <c r="F3069" s="5">
        <f>decoded[[#This Row],[FRT_DEC]]-B3068</f>
        <v>13</v>
      </c>
      <c r="G30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INFO]]))),G3068)</f>
        <v>300</v>
      </c>
    </row>
    <row r="3070" spans="1:7" x14ac:dyDescent="0.25">
      <c r="A3070" s="4" t="s">
        <v>3357</v>
      </c>
      <c r="B3070" s="5">
        <v>2051452373</v>
      </c>
      <c r="C3070" s="4" t="s">
        <v>9351</v>
      </c>
      <c r="D3070" s="4" t="s">
        <v>68</v>
      </c>
      <c r="E3070" s="6" t="s">
        <v>6090</v>
      </c>
      <c r="F3070" s="5">
        <f>decoded[[#This Row],[FRT_DEC]]-B3069</f>
        <v>4</v>
      </c>
      <c r="G30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INFO]]))),G3069)</f>
        <v>300</v>
      </c>
    </row>
    <row r="3071" spans="1:7" x14ac:dyDescent="0.25">
      <c r="A3071" s="4" t="s">
        <v>3358</v>
      </c>
      <c r="B3071" s="5">
        <v>2051453680</v>
      </c>
      <c r="C3071" s="4" t="s">
        <v>9352</v>
      </c>
      <c r="D3071" s="4" t="s">
        <v>98</v>
      </c>
      <c r="E3071" s="6" t="s">
        <v>5705</v>
      </c>
      <c r="F3071" s="5">
        <f>decoded[[#This Row],[FRT_DEC]]-B3070</f>
        <v>1307</v>
      </c>
      <c r="G30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INFO]]))),G3070)</f>
        <v>300</v>
      </c>
    </row>
    <row r="3072" spans="1:7" x14ac:dyDescent="0.25">
      <c r="A3072" s="4" t="s">
        <v>3359</v>
      </c>
      <c r="B3072" s="5">
        <v>2051453686</v>
      </c>
      <c r="C3072" s="4" t="s">
        <v>9353</v>
      </c>
      <c r="D3072" s="4" t="s">
        <v>98</v>
      </c>
      <c r="E3072" s="6" t="s">
        <v>5706</v>
      </c>
      <c r="F3072" s="5">
        <f>decoded[[#This Row],[FRT_DEC]]-B3071</f>
        <v>6</v>
      </c>
      <c r="G30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INFO]]))),G3071)</f>
        <v>300</v>
      </c>
    </row>
    <row r="3073" spans="1:7" x14ac:dyDescent="0.25">
      <c r="A3073" s="4" t="s">
        <v>3360</v>
      </c>
      <c r="B3073" s="5">
        <v>2051453699</v>
      </c>
      <c r="C3073" s="4" t="s">
        <v>9354</v>
      </c>
      <c r="D3073" s="4" t="s">
        <v>9</v>
      </c>
      <c r="E3073" s="6" t="s">
        <v>4655</v>
      </c>
      <c r="F3073" s="5">
        <f>decoded[[#This Row],[FRT_DEC]]-B3072</f>
        <v>13</v>
      </c>
      <c r="G30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INFO]]))),G3072)</f>
        <v>300</v>
      </c>
    </row>
    <row r="3074" spans="1:7" x14ac:dyDescent="0.25">
      <c r="A3074" s="4" t="s">
        <v>3361</v>
      </c>
      <c r="B3074" s="5">
        <v>2051453704</v>
      </c>
      <c r="C3074" s="4" t="s">
        <v>9355</v>
      </c>
      <c r="D3074" s="4" t="s">
        <v>98</v>
      </c>
      <c r="E3074" s="6" t="s">
        <v>5707</v>
      </c>
      <c r="F3074" s="5">
        <f>decoded[[#This Row],[FRT_DEC]]-B3073</f>
        <v>5</v>
      </c>
      <c r="G30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INFO]]))),G3073)</f>
        <v>300</v>
      </c>
    </row>
    <row r="3075" spans="1:7" x14ac:dyDescent="0.25">
      <c r="A3075" s="4" t="s">
        <v>3362</v>
      </c>
      <c r="B3075" s="5">
        <v>2051453878</v>
      </c>
      <c r="C3075" s="4" t="s">
        <v>9356</v>
      </c>
      <c r="D3075" s="4" t="s">
        <v>12</v>
      </c>
      <c r="E3075" s="6" t="s">
        <v>4</v>
      </c>
      <c r="F3075" s="5">
        <f>decoded[[#This Row],[FRT_DEC]]-B3074</f>
        <v>174</v>
      </c>
      <c r="G30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INFO]]))),G3074)</f>
        <v>300</v>
      </c>
    </row>
    <row r="3076" spans="1:7" x14ac:dyDescent="0.25">
      <c r="A3076" s="4" t="s">
        <v>3363</v>
      </c>
      <c r="B3076" s="5">
        <v>2051453884</v>
      </c>
      <c r="C3076" s="4" t="s">
        <v>9357</v>
      </c>
      <c r="D3076" s="4" t="s">
        <v>8</v>
      </c>
      <c r="E3076" s="6" t="s">
        <v>5829</v>
      </c>
      <c r="F3076" s="5">
        <f>decoded[[#This Row],[FRT_DEC]]-B3075</f>
        <v>6</v>
      </c>
      <c r="G30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INFO]]))),G3075)</f>
        <v>300</v>
      </c>
    </row>
    <row r="3077" spans="1:7" x14ac:dyDescent="0.25">
      <c r="A3077" s="4" t="s">
        <v>3364</v>
      </c>
      <c r="B3077" s="5">
        <v>2051453996</v>
      </c>
      <c r="C3077" s="4" t="s">
        <v>9358</v>
      </c>
      <c r="D3077" s="4" t="s">
        <v>12</v>
      </c>
      <c r="E3077" s="6" t="s">
        <v>4</v>
      </c>
      <c r="F3077" s="5">
        <f>decoded[[#This Row],[FRT_DEC]]-B3076</f>
        <v>112</v>
      </c>
      <c r="G30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INFO]]))),G3076)</f>
        <v>300</v>
      </c>
    </row>
    <row r="3078" spans="1:7" x14ac:dyDescent="0.25">
      <c r="A3078" s="4" t="s">
        <v>3365</v>
      </c>
      <c r="B3078" s="5">
        <v>2051454002</v>
      </c>
      <c r="C3078" s="4" t="s">
        <v>9359</v>
      </c>
      <c r="D3078" s="4" t="s">
        <v>8</v>
      </c>
      <c r="E3078" s="6" t="s">
        <v>5963</v>
      </c>
      <c r="F3078" s="5">
        <f>decoded[[#This Row],[FRT_DEC]]-B3077</f>
        <v>6</v>
      </c>
      <c r="G30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INFO]]))),G3077)</f>
        <v>300</v>
      </c>
    </row>
    <row r="3079" spans="1:7" x14ac:dyDescent="0.25">
      <c r="A3079" s="4" t="s">
        <v>3366</v>
      </c>
      <c r="B3079" s="5">
        <v>2051454901</v>
      </c>
      <c r="C3079" s="4" t="s">
        <v>9360</v>
      </c>
      <c r="D3079" s="4" t="s">
        <v>13</v>
      </c>
      <c r="E3079" s="6" t="s">
        <v>5</v>
      </c>
      <c r="F3079" s="5">
        <f>decoded[[#This Row],[FRT_DEC]]-B3078</f>
        <v>899</v>
      </c>
      <c r="G30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INFO]]))),G3078)</f>
        <v>300</v>
      </c>
    </row>
    <row r="3080" spans="1:7" x14ac:dyDescent="0.25">
      <c r="A3080" s="4" t="s">
        <v>3367</v>
      </c>
      <c r="B3080" s="5">
        <v>2051454906</v>
      </c>
      <c r="C3080" s="4" t="s">
        <v>9361</v>
      </c>
      <c r="D3080" s="4" t="s">
        <v>11</v>
      </c>
      <c r="E3080" s="6" t="s">
        <v>4675</v>
      </c>
      <c r="F3080" s="5">
        <f>decoded[[#This Row],[FRT_DEC]]-B3079</f>
        <v>5</v>
      </c>
      <c r="G30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INFO]]))),G3079)</f>
        <v>300</v>
      </c>
    </row>
    <row r="3081" spans="1:7" x14ac:dyDescent="0.25">
      <c r="A3081" s="4" t="s">
        <v>3368</v>
      </c>
      <c r="B3081" s="5">
        <v>2051454996</v>
      </c>
      <c r="C3081" s="4" t="s">
        <v>9362</v>
      </c>
      <c r="D3081" s="4" t="s">
        <v>12</v>
      </c>
      <c r="E3081" s="6" t="s">
        <v>4</v>
      </c>
      <c r="F3081" s="5">
        <f>decoded[[#This Row],[FRT_DEC]]-B3080</f>
        <v>90</v>
      </c>
      <c r="G30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INFO]]))),G3080)</f>
        <v>300</v>
      </c>
    </row>
    <row r="3082" spans="1:7" x14ac:dyDescent="0.25">
      <c r="A3082" s="4" t="s">
        <v>3369</v>
      </c>
      <c r="B3082" s="5">
        <v>2051455001</v>
      </c>
      <c r="C3082" s="4" t="s">
        <v>9363</v>
      </c>
      <c r="D3082" s="4" t="s">
        <v>14</v>
      </c>
      <c r="E3082" s="6" t="s">
        <v>6</v>
      </c>
      <c r="F3082" s="5">
        <f>decoded[[#This Row],[FRT_DEC]]-B3081</f>
        <v>5</v>
      </c>
      <c r="G30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INFO]]))),G3081)</f>
        <v>300</v>
      </c>
    </row>
    <row r="3083" spans="1:7" x14ac:dyDescent="0.25">
      <c r="A3083" s="4" t="s">
        <v>3370</v>
      </c>
      <c r="B3083" s="5">
        <v>2051455013</v>
      </c>
      <c r="C3083" s="4" t="s">
        <v>9364</v>
      </c>
      <c r="D3083" s="4" t="s">
        <v>14</v>
      </c>
      <c r="E3083" s="6" t="s">
        <v>72</v>
      </c>
      <c r="F3083" s="5">
        <f>decoded[[#This Row],[FRT_DEC]]-B3082</f>
        <v>12</v>
      </c>
      <c r="G30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INFO]]))),G3082)</f>
        <v>300</v>
      </c>
    </row>
    <row r="3084" spans="1:7" x14ac:dyDescent="0.25">
      <c r="A3084" s="4" t="s">
        <v>3371</v>
      </c>
      <c r="B3084" s="5">
        <v>2051455022</v>
      </c>
      <c r="C3084" s="4" t="s">
        <v>9365</v>
      </c>
      <c r="D3084" s="4" t="s">
        <v>74</v>
      </c>
      <c r="E3084" s="6" t="s">
        <v>327</v>
      </c>
      <c r="F3084" s="5">
        <f>decoded[[#This Row],[FRT_DEC]]-B3083</f>
        <v>9</v>
      </c>
      <c r="G30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INFO]]))),G3083)</f>
        <v>300</v>
      </c>
    </row>
    <row r="3085" spans="1:7" x14ac:dyDescent="0.25">
      <c r="A3085" s="4" t="s">
        <v>3372</v>
      </c>
      <c r="B3085" s="5">
        <v>2051455027</v>
      </c>
      <c r="C3085" s="4" t="s">
        <v>9366</v>
      </c>
      <c r="D3085" s="4" t="s">
        <v>328</v>
      </c>
      <c r="E3085" s="6" t="s">
        <v>9367</v>
      </c>
      <c r="F3085" s="5">
        <f>decoded[[#This Row],[FRT_DEC]]-B3084</f>
        <v>5</v>
      </c>
      <c r="G30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INFO]]))),G3084)</f>
        <v>300</v>
      </c>
    </row>
    <row r="3086" spans="1:7" x14ac:dyDescent="0.25">
      <c r="A3086" s="4" t="s">
        <v>3373</v>
      </c>
      <c r="B3086" s="5">
        <v>2051455030</v>
      </c>
      <c r="C3086" s="4" t="s">
        <v>9368</v>
      </c>
      <c r="D3086" s="4" t="s">
        <v>245</v>
      </c>
      <c r="E3086" s="6" t="s">
        <v>5712</v>
      </c>
      <c r="F3086" s="5">
        <f>decoded[[#This Row],[FRT_DEC]]-B3085</f>
        <v>3</v>
      </c>
      <c r="G30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INFO]]))),G3085)</f>
        <v>300</v>
      </c>
    </row>
    <row r="3087" spans="1:7" x14ac:dyDescent="0.25">
      <c r="A3087" s="4" t="s">
        <v>3374</v>
      </c>
      <c r="B3087" s="5">
        <v>2051455060</v>
      </c>
      <c r="C3087" s="4" t="s">
        <v>9369</v>
      </c>
      <c r="D3087" s="4" t="s">
        <v>75</v>
      </c>
      <c r="E3087" s="6" t="s">
        <v>247</v>
      </c>
      <c r="F3087" s="5">
        <f>decoded[[#This Row],[FRT_DEC]]-B3086</f>
        <v>30</v>
      </c>
      <c r="G30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INFO]]))),G3086)</f>
        <v>300</v>
      </c>
    </row>
    <row r="3088" spans="1:7" x14ac:dyDescent="0.25">
      <c r="A3088" s="4" t="s">
        <v>3375</v>
      </c>
      <c r="B3088" s="5">
        <v>2051455063</v>
      </c>
      <c r="C3088" s="4" t="s">
        <v>9370</v>
      </c>
      <c r="D3088" s="4" t="s">
        <v>75</v>
      </c>
      <c r="E3088" s="6" t="s">
        <v>9371</v>
      </c>
      <c r="F3088" s="5">
        <f>decoded[[#This Row],[FRT_DEC]]-B3087</f>
        <v>3</v>
      </c>
      <c r="G30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INFO]]))),G3087)</f>
        <v>300</v>
      </c>
    </row>
    <row r="3089" spans="1:7" x14ac:dyDescent="0.25">
      <c r="A3089" s="4" t="s">
        <v>3376</v>
      </c>
      <c r="B3089" s="5">
        <v>2051455079</v>
      </c>
      <c r="C3089" s="4" t="s">
        <v>9372</v>
      </c>
      <c r="D3089" s="4" t="s">
        <v>51</v>
      </c>
      <c r="E3089" s="6" t="s">
        <v>2652</v>
      </c>
      <c r="F3089" s="5">
        <f>decoded[[#This Row],[FRT_DEC]]-B3088</f>
        <v>16</v>
      </c>
      <c r="G30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INFO]]))),G3088)</f>
        <v>300</v>
      </c>
    </row>
    <row r="3090" spans="1:7" x14ac:dyDescent="0.25">
      <c r="A3090" s="4" t="s">
        <v>3377</v>
      </c>
      <c r="B3090" s="5">
        <v>2051455083</v>
      </c>
      <c r="C3090" s="4" t="s">
        <v>9373</v>
      </c>
      <c r="D3090" s="4" t="s">
        <v>51</v>
      </c>
      <c r="E3090" s="6" t="s">
        <v>9374</v>
      </c>
      <c r="F3090" s="5">
        <f>decoded[[#This Row],[FRT_DEC]]-B3089</f>
        <v>4</v>
      </c>
      <c r="G30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INFO]]))),G3089)</f>
        <v>300</v>
      </c>
    </row>
    <row r="3091" spans="1:7" x14ac:dyDescent="0.25">
      <c r="A3091" s="4" t="s">
        <v>3378</v>
      </c>
      <c r="B3091" s="5">
        <v>2051455088</v>
      </c>
      <c r="C3091" s="4" t="s">
        <v>9375</v>
      </c>
      <c r="D3091" s="4" t="s">
        <v>251</v>
      </c>
      <c r="E3091" s="6" t="s">
        <v>252</v>
      </c>
      <c r="F3091" s="5">
        <f>decoded[[#This Row],[FRT_DEC]]-B3090</f>
        <v>5</v>
      </c>
      <c r="G30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INFO]]))),G3090)</f>
        <v>300</v>
      </c>
    </row>
    <row r="3092" spans="1:7" x14ac:dyDescent="0.25">
      <c r="A3092" s="4" t="s">
        <v>3379</v>
      </c>
      <c r="B3092" s="5">
        <v>2051455094</v>
      </c>
      <c r="C3092" s="4" t="s">
        <v>9376</v>
      </c>
      <c r="D3092" s="4" t="s">
        <v>11</v>
      </c>
      <c r="E3092" s="6" t="s">
        <v>4717</v>
      </c>
      <c r="F3092" s="5">
        <f>decoded[[#This Row],[FRT_DEC]]-B3091</f>
        <v>6</v>
      </c>
      <c r="G30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INFO]]))),G3091)</f>
        <v>300</v>
      </c>
    </row>
    <row r="3093" spans="1:7" x14ac:dyDescent="0.25">
      <c r="A3093" s="4" t="s">
        <v>3380</v>
      </c>
      <c r="B3093" s="5">
        <v>2051455108</v>
      </c>
      <c r="C3093" s="4" t="s">
        <v>9377</v>
      </c>
      <c r="D3093" s="4" t="s">
        <v>52</v>
      </c>
      <c r="E3093" s="6" t="s">
        <v>329</v>
      </c>
      <c r="F3093" s="5">
        <f>decoded[[#This Row],[FRT_DEC]]-B3092</f>
        <v>14</v>
      </c>
      <c r="G30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INFO]]))),G3092)</f>
        <v>300</v>
      </c>
    </row>
    <row r="3094" spans="1:7" x14ac:dyDescent="0.25">
      <c r="A3094" s="4" t="s">
        <v>3381</v>
      </c>
      <c r="B3094" s="5">
        <v>2051455114</v>
      </c>
      <c r="C3094" s="4" t="s">
        <v>9378</v>
      </c>
      <c r="D3094" s="4" t="s">
        <v>4652</v>
      </c>
      <c r="E3094" s="6" t="s">
        <v>4697</v>
      </c>
      <c r="F3094" s="5">
        <f>decoded[[#This Row],[FRT_DEC]]-B3093</f>
        <v>6</v>
      </c>
      <c r="G30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INFO]]))),G3093)</f>
        <v>300</v>
      </c>
    </row>
    <row r="3095" spans="1:7" x14ac:dyDescent="0.25">
      <c r="A3095" s="4" t="s">
        <v>3382</v>
      </c>
      <c r="B3095" s="5">
        <v>2051455118</v>
      </c>
      <c r="C3095" s="4" t="s">
        <v>9379</v>
      </c>
      <c r="D3095" s="4" t="s">
        <v>330</v>
      </c>
      <c r="E3095" s="6" t="s">
        <v>9380</v>
      </c>
      <c r="F3095" s="5">
        <f>decoded[[#This Row],[FRT_DEC]]-B3094</f>
        <v>4</v>
      </c>
      <c r="G30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INFO]]))),G3094)</f>
        <v>300</v>
      </c>
    </row>
    <row r="3096" spans="1:7" x14ac:dyDescent="0.25">
      <c r="A3096" s="4" t="s">
        <v>3383</v>
      </c>
      <c r="B3096" s="5">
        <v>2051455137</v>
      </c>
      <c r="C3096" s="4" t="s">
        <v>9381</v>
      </c>
      <c r="D3096" s="4" t="s">
        <v>12</v>
      </c>
      <c r="E3096" s="6" t="s">
        <v>4</v>
      </c>
      <c r="F3096" s="5">
        <f>decoded[[#This Row],[FRT_DEC]]-B3095</f>
        <v>19</v>
      </c>
      <c r="G30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INFO]]))),G3095)</f>
        <v>300</v>
      </c>
    </row>
    <row r="3097" spans="1:7" x14ac:dyDescent="0.25">
      <c r="A3097" s="4" t="s">
        <v>3384</v>
      </c>
      <c r="B3097" s="5">
        <v>2051455143</v>
      </c>
      <c r="C3097" s="4" t="s">
        <v>9382</v>
      </c>
      <c r="D3097" s="4" t="s">
        <v>8</v>
      </c>
      <c r="E3097" s="6" t="s">
        <v>5963</v>
      </c>
      <c r="F3097" s="5">
        <f>decoded[[#This Row],[FRT_DEC]]-B3096</f>
        <v>6</v>
      </c>
      <c r="G30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INFO]]))),G3096)</f>
        <v>300</v>
      </c>
    </row>
    <row r="3098" spans="1:7" x14ac:dyDescent="0.25">
      <c r="A3098" s="4" t="s">
        <v>3385</v>
      </c>
      <c r="B3098" s="5">
        <v>2051456097</v>
      </c>
      <c r="C3098" s="4" t="s">
        <v>9383</v>
      </c>
      <c r="D3098" s="4" t="s">
        <v>10</v>
      </c>
      <c r="E3098" s="6" t="s">
        <v>9384</v>
      </c>
      <c r="F3098" s="5">
        <f>decoded[[#This Row],[FRT_DEC]]-B3097</f>
        <v>954</v>
      </c>
      <c r="G30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INFO]]))),G3097)</f>
        <v>300</v>
      </c>
    </row>
    <row r="3099" spans="1:7" ht="30" x14ac:dyDescent="0.25">
      <c r="A3099" s="4" t="s">
        <v>3386</v>
      </c>
      <c r="B3099" s="5">
        <v>2051456102</v>
      </c>
      <c r="C3099" s="4" t="s">
        <v>9385</v>
      </c>
      <c r="D3099" s="4" t="s">
        <v>10</v>
      </c>
      <c r="E3099" s="6" t="s">
        <v>9386</v>
      </c>
      <c r="F3099" s="5">
        <f>decoded[[#This Row],[FRT_DEC]]-B3098</f>
        <v>5</v>
      </c>
      <c r="G30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INFO]]))),G3098)</f>
        <v>300</v>
      </c>
    </row>
    <row r="3100" spans="1:7" x14ac:dyDescent="0.25">
      <c r="A3100" s="4" t="s">
        <v>3387</v>
      </c>
      <c r="B3100" s="5">
        <v>2051456106</v>
      </c>
      <c r="C3100" s="4" t="s">
        <v>9387</v>
      </c>
      <c r="D3100" s="4" t="s">
        <v>10</v>
      </c>
      <c r="E3100" s="6" t="s">
        <v>9388</v>
      </c>
      <c r="F3100" s="5">
        <f>decoded[[#This Row],[FRT_DEC]]-B3099</f>
        <v>4</v>
      </c>
      <c r="G31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INFO]]))),G3099)</f>
        <v>300</v>
      </c>
    </row>
    <row r="3101" spans="1:7" x14ac:dyDescent="0.25">
      <c r="A3101" s="4" t="s">
        <v>3388</v>
      </c>
      <c r="B3101" s="5">
        <v>2051456113</v>
      </c>
      <c r="C3101" s="4" t="s">
        <v>9389</v>
      </c>
      <c r="D3101" s="4" t="s">
        <v>1144</v>
      </c>
      <c r="E3101" s="6" t="s">
        <v>5831</v>
      </c>
      <c r="F3101" s="5">
        <f>decoded[[#This Row],[FRT_DEC]]-B3100</f>
        <v>7</v>
      </c>
      <c r="G31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INFO]]))),G3100)</f>
        <v>300</v>
      </c>
    </row>
    <row r="3102" spans="1:7" x14ac:dyDescent="0.25">
      <c r="A3102" s="4" t="s">
        <v>3389</v>
      </c>
      <c r="B3102" s="5">
        <v>2051456117</v>
      </c>
      <c r="C3102" s="4" t="s">
        <v>9390</v>
      </c>
      <c r="D3102" s="4" t="s">
        <v>1144</v>
      </c>
      <c r="E3102" s="6" t="s">
        <v>5865</v>
      </c>
      <c r="F3102" s="5">
        <f>decoded[[#This Row],[FRT_DEC]]-B3101</f>
        <v>4</v>
      </c>
      <c r="G31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INFO]]))),G3101)</f>
        <v>300</v>
      </c>
    </row>
    <row r="3103" spans="1:7" x14ac:dyDescent="0.25">
      <c r="A3103" s="4" t="s">
        <v>3390</v>
      </c>
      <c r="B3103" s="5">
        <v>2051456124</v>
      </c>
      <c r="C3103" s="4" t="s">
        <v>9391</v>
      </c>
      <c r="D3103" s="4" t="s">
        <v>98</v>
      </c>
      <c r="E3103" s="6" t="s">
        <v>5949</v>
      </c>
      <c r="F3103" s="5">
        <f>decoded[[#This Row],[FRT_DEC]]-B3102</f>
        <v>7</v>
      </c>
      <c r="G31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INFO]]))),G3102)</f>
        <v>300</v>
      </c>
    </row>
    <row r="3104" spans="1:7" x14ac:dyDescent="0.25">
      <c r="A3104" s="4" t="s">
        <v>3391</v>
      </c>
      <c r="B3104" s="5">
        <v>2051456129</v>
      </c>
      <c r="C3104" s="4" t="s">
        <v>9392</v>
      </c>
      <c r="D3104" s="4" t="s">
        <v>11</v>
      </c>
      <c r="E3104" s="6" t="s">
        <v>4663</v>
      </c>
      <c r="F3104" s="5">
        <f>decoded[[#This Row],[FRT_DEC]]-B3103</f>
        <v>5</v>
      </c>
      <c r="G31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INFO]]))),G3103)</f>
        <v>300</v>
      </c>
    </row>
    <row r="3105" spans="1:7" x14ac:dyDescent="0.25">
      <c r="A3105" s="4" t="s">
        <v>3392</v>
      </c>
      <c r="B3105" s="5">
        <v>2051456136</v>
      </c>
      <c r="C3105" s="4" t="s">
        <v>9393</v>
      </c>
      <c r="D3105" s="4" t="s">
        <v>9</v>
      </c>
      <c r="E3105" s="6" t="s">
        <v>4664</v>
      </c>
      <c r="F3105" s="5">
        <f>decoded[[#This Row],[FRT_DEC]]-B3104</f>
        <v>7</v>
      </c>
      <c r="G31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INFO]]))),G3104)</f>
        <v>300</v>
      </c>
    </row>
    <row r="3106" spans="1:7" x14ac:dyDescent="0.25">
      <c r="A3106" s="4" t="s">
        <v>3393</v>
      </c>
      <c r="B3106" s="5">
        <v>2051456142</v>
      </c>
      <c r="C3106" s="4" t="s">
        <v>9394</v>
      </c>
      <c r="D3106" s="4" t="s">
        <v>16</v>
      </c>
      <c r="E3106" s="6" t="s">
        <v>9395</v>
      </c>
      <c r="F3106" s="5">
        <f>decoded[[#This Row],[FRT_DEC]]-B3105</f>
        <v>6</v>
      </c>
      <c r="G31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INFO]]))),G3105)</f>
        <v>301</v>
      </c>
    </row>
    <row r="3107" spans="1:7" x14ac:dyDescent="0.25">
      <c r="A3107" s="4" t="s">
        <v>3394</v>
      </c>
      <c r="B3107" s="5">
        <v>2051456158</v>
      </c>
      <c r="C3107" s="4" t="s">
        <v>9396</v>
      </c>
      <c r="D3107" s="4" t="s">
        <v>98</v>
      </c>
      <c r="E3107" s="6" t="s">
        <v>6233</v>
      </c>
      <c r="F3107" s="5">
        <f>decoded[[#This Row],[FRT_DEC]]-B3106</f>
        <v>16</v>
      </c>
      <c r="G31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INFO]]))),G3106)</f>
        <v>301</v>
      </c>
    </row>
    <row r="3108" spans="1:7" x14ac:dyDescent="0.25">
      <c r="A3108" s="4" t="s">
        <v>3395</v>
      </c>
      <c r="B3108" s="5">
        <v>2051456179</v>
      </c>
      <c r="C3108" s="4" t="s">
        <v>9397</v>
      </c>
      <c r="D3108" s="4" t="s">
        <v>275</v>
      </c>
      <c r="E3108" s="6" t="s">
        <v>9398</v>
      </c>
      <c r="F3108" s="5">
        <f>decoded[[#This Row],[FRT_DEC]]-B3107</f>
        <v>21</v>
      </c>
      <c r="G31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INFO]]))),G3107)</f>
        <v>301</v>
      </c>
    </row>
    <row r="3109" spans="1:7" x14ac:dyDescent="0.25">
      <c r="A3109" s="4" t="s">
        <v>3396</v>
      </c>
      <c r="B3109" s="5">
        <v>2051457087</v>
      </c>
      <c r="C3109" s="4" t="s">
        <v>9399</v>
      </c>
      <c r="D3109" s="4" t="s">
        <v>280</v>
      </c>
      <c r="E3109" s="6" t="s">
        <v>281</v>
      </c>
      <c r="F3109" s="5">
        <f>decoded[[#This Row],[FRT_DEC]]-B3108</f>
        <v>908</v>
      </c>
      <c r="G31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INFO]]))),G3108)</f>
        <v>301</v>
      </c>
    </row>
    <row r="3110" spans="1:7" x14ac:dyDescent="0.25">
      <c r="A3110" s="4" t="s">
        <v>3397</v>
      </c>
      <c r="B3110" s="5">
        <v>2051460171</v>
      </c>
      <c r="C3110" s="4" t="s">
        <v>9400</v>
      </c>
      <c r="D3110" s="4" t="s">
        <v>15</v>
      </c>
      <c r="E3110" s="6" t="s">
        <v>9401</v>
      </c>
      <c r="F3110" s="5">
        <f>decoded[[#This Row],[FRT_DEC]]-B3109</f>
        <v>3084</v>
      </c>
      <c r="G31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INFO]]))),G3109)</f>
        <v>301</v>
      </c>
    </row>
    <row r="3111" spans="1:7" x14ac:dyDescent="0.25">
      <c r="A3111" s="4" t="s">
        <v>3398</v>
      </c>
      <c r="B3111" s="5">
        <v>2051460174</v>
      </c>
      <c r="C3111" s="4" t="s">
        <v>9402</v>
      </c>
      <c r="D3111" s="4" t="s">
        <v>15</v>
      </c>
      <c r="E3111" s="6" t="s">
        <v>5995</v>
      </c>
      <c r="F3111" s="5">
        <f>decoded[[#This Row],[FRT_DEC]]-B3110</f>
        <v>3</v>
      </c>
      <c r="G31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INFO]]))),G3110)</f>
        <v>301</v>
      </c>
    </row>
    <row r="3112" spans="1:7" x14ac:dyDescent="0.25">
      <c r="A3112" s="4" t="s">
        <v>3399</v>
      </c>
      <c r="B3112" s="5">
        <v>2051460252</v>
      </c>
      <c r="C3112" s="4" t="s">
        <v>9403</v>
      </c>
      <c r="D3112" s="4" t="s">
        <v>275</v>
      </c>
      <c r="E3112" s="6" t="s">
        <v>9404</v>
      </c>
      <c r="F3112" s="5">
        <f>decoded[[#This Row],[FRT_DEC]]-B3111</f>
        <v>78</v>
      </c>
      <c r="G31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INFO]]))),G3111)</f>
        <v>301</v>
      </c>
    </row>
    <row r="3113" spans="1:7" x14ac:dyDescent="0.25">
      <c r="A3113" s="4" t="s">
        <v>3400</v>
      </c>
      <c r="B3113" s="5">
        <v>2051460255</v>
      </c>
      <c r="C3113" s="4" t="s">
        <v>9405</v>
      </c>
      <c r="D3113" s="4" t="s">
        <v>271</v>
      </c>
      <c r="E3113" s="6" t="s">
        <v>334</v>
      </c>
      <c r="F3113" s="5">
        <f>decoded[[#This Row],[FRT_DEC]]-B3112</f>
        <v>3</v>
      </c>
      <c r="G31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INFO]]))),G3112)</f>
        <v>301</v>
      </c>
    </row>
    <row r="3114" spans="1:7" x14ac:dyDescent="0.25">
      <c r="A3114" s="4" t="s">
        <v>3401</v>
      </c>
      <c r="B3114" s="5">
        <v>2051460259</v>
      </c>
      <c r="C3114" s="4" t="s">
        <v>9406</v>
      </c>
      <c r="D3114" s="4" t="s">
        <v>273</v>
      </c>
      <c r="E3114" s="6" t="s">
        <v>6244</v>
      </c>
      <c r="F3114" s="5">
        <f>decoded[[#This Row],[FRT_DEC]]-B3113</f>
        <v>4</v>
      </c>
      <c r="G31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INFO]]))),G3113)</f>
        <v>301</v>
      </c>
    </row>
    <row r="3115" spans="1:7" x14ac:dyDescent="0.25">
      <c r="A3115" s="4" t="s">
        <v>3402</v>
      </c>
      <c r="B3115" s="5">
        <v>2051460268</v>
      </c>
      <c r="C3115" s="4" t="s">
        <v>9407</v>
      </c>
      <c r="D3115" s="4" t="s">
        <v>1144</v>
      </c>
      <c r="E3115" s="6" t="s">
        <v>6001</v>
      </c>
      <c r="F3115" s="5">
        <f>decoded[[#This Row],[FRT_DEC]]-B3114</f>
        <v>9</v>
      </c>
      <c r="G31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INFO]]))),G3114)</f>
        <v>301</v>
      </c>
    </row>
    <row r="3116" spans="1:7" x14ac:dyDescent="0.25">
      <c r="A3116" s="4" t="s">
        <v>3403</v>
      </c>
      <c r="B3116" s="5">
        <v>2051460274</v>
      </c>
      <c r="C3116" s="4" t="s">
        <v>9408</v>
      </c>
      <c r="D3116" s="4" t="s">
        <v>98</v>
      </c>
      <c r="E3116" s="6" t="s">
        <v>6003</v>
      </c>
      <c r="F3116" s="5">
        <f>decoded[[#This Row],[FRT_DEC]]-B3115</f>
        <v>6</v>
      </c>
      <c r="G31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INFO]]))),G3115)</f>
        <v>301</v>
      </c>
    </row>
    <row r="3117" spans="1:7" x14ac:dyDescent="0.25">
      <c r="A3117" s="4" t="s">
        <v>3404</v>
      </c>
      <c r="B3117" s="5">
        <v>2051460280</v>
      </c>
      <c r="C3117" s="4" t="s">
        <v>9409</v>
      </c>
      <c r="D3117" s="4" t="s">
        <v>98</v>
      </c>
      <c r="E3117" s="6" t="s">
        <v>6005</v>
      </c>
      <c r="F3117" s="5">
        <f>decoded[[#This Row],[FRT_DEC]]-B3116</f>
        <v>6</v>
      </c>
      <c r="G31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INFO]]))),G3116)</f>
        <v>301</v>
      </c>
    </row>
    <row r="3118" spans="1:7" x14ac:dyDescent="0.25">
      <c r="A3118" s="4" t="s">
        <v>3405</v>
      </c>
      <c r="B3118" s="5">
        <v>2051460305</v>
      </c>
      <c r="C3118" s="4" t="s">
        <v>9410</v>
      </c>
      <c r="D3118" s="4" t="s">
        <v>277</v>
      </c>
      <c r="E3118" s="6" t="s">
        <v>9411</v>
      </c>
      <c r="F3118" s="5">
        <f>decoded[[#This Row],[FRT_DEC]]-B3117</f>
        <v>25</v>
      </c>
      <c r="G31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INFO]]))),G3117)</f>
        <v>301</v>
      </c>
    </row>
    <row r="3119" spans="1:7" x14ac:dyDescent="0.25">
      <c r="A3119" s="4" t="s">
        <v>3406</v>
      </c>
      <c r="B3119" s="5">
        <v>2051460612</v>
      </c>
      <c r="C3119" s="4" t="s">
        <v>9412</v>
      </c>
      <c r="D3119" s="4" t="s">
        <v>1144</v>
      </c>
      <c r="E3119" s="6" t="s">
        <v>6009</v>
      </c>
      <c r="F3119" s="5">
        <f>decoded[[#This Row],[FRT_DEC]]-B3118</f>
        <v>307</v>
      </c>
      <c r="G31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INFO]]))),G3118)</f>
        <v>301</v>
      </c>
    </row>
    <row r="3120" spans="1:7" x14ac:dyDescent="0.25">
      <c r="A3120" s="4" t="s">
        <v>3407</v>
      </c>
      <c r="B3120" s="5">
        <v>2051460619</v>
      </c>
      <c r="C3120" s="4" t="s">
        <v>9413</v>
      </c>
      <c r="D3120" s="4" t="s">
        <v>98</v>
      </c>
      <c r="E3120" s="6" t="s">
        <v>6011</v>
      </c>
      <c r="F3120" s="5">
        <f>decoded[[#This Row],[FRT_DEC]]-B3119</f>
        <v>7</v>
      </c>
      <c r="G31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INFO]]))),G3119)</f>
        <v>301</v>
      </c>
    </row>
    <row r="3121" spans="1:7" x14ac:dyDescent="0.25">
      <c r="A3121" s="4" t="s">
        <v>3408</v>
      </c>
      <c r="B3121" s="5">
        <v>2051460631</v>
      </c>
      <c r="C3121" s="4" t="s">
        <v>9414</v>
      </c>
      <c r="D3121" s="4" t="s">
        <v>275</v>
      </c>
      <c r="E3121" s="6" t="s">
        <v>1102</v>
      </c>
      <c r="F3121" s="5">
        <f>decoded[[#This Row],[FRT_DEC]]-B3120</f>
        <v>12</v>
      </c>
      <c r="G31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INFO]]))),G3120)</f>
        <v>301</v>
      </c>
    </row>
    <row r="3122" spans="1:7" x14ac:dyDescent="0.25">
      <c r="A3122" s="4" t="s">
        <v>3409</v>
      </c>
      <c r="B3122" s="5">
        <v>2051460766</v>
      </c>
      <c r="C3122" s="4" t="s">
        <v>9415</v>
      </c>
      <c r="D3122" s="4" t="s">
        <v>295</v>
      </c>
      <c r="E3122" s="6" t="s">
        <v>296</v>
      </c>
      <c r="F3122" s="5">
        <f>decoded[[#This Row],[FRT_DEC]]-B3121</f>
        <v>135</v>
      </c>
      <c r="G31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INFO]]))),G3121)</f>
        <v>301</v>
      </c>
    </row>
    <row r="3123" spans="1:7" x14ac:dyDescent="0.25">
      <c r="A3123" s="4" t="s">
        <v>3410</v>
      </c>
      <c r="B3123" s="5">
        <v>2051462198</v>
      </c>
      <c r="C3123" s="4" t="s">
        <v>9416</v>
      </c>
      <c r="D3123" s="4" t="s">
        <v>110</v>
      </c>
      <c r="E3123" s="6" t="s">
        <v>335</v>
      </c>
      <c r="F3123" s="5">
        <f>decoded[[#This Row],[FRT_DEC]]-B3122</f>
        <v>1432</v>
      </c>
      <c r="G31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INFO]]))),G3122)</f>
        <v>301</v>
      </c>
    </row>
    <row r="3124" spans="1:7" x14ac:dyDescent="0.25">
      <c r="A3124" s="4" t="s">
        <v>3411</v>
      </c>
      <c r="B3124" s="5">
        <v>2051462215</v>
      </c>
      <c r="C3124" s="4" t="s">
        <v>9417</v>
      </c>
      <c r="D3124" s="4" t="s">
        <v>1144</v>
      </c>
      <c r="E3124" s="6" t="s">
        <v>6017</v>
      </c>
      <c r="F3124" s="5">
        <f>decoded[[#This Row],[FRT_DEC]]-B3123</f>
        <v>17</v>
      </c>
      <c r="G31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INFO]]))),G3123)</f>
        <v>301</v>
      </c>
    </row>
    <row r="3125" spans="1:7" x14ac:dyDescent="0.25">
      <c r="A3125" s="4" t="s">
        <v>3412</v>
      </c>
      <c r="B3125" s="5">
        <v>2051462220</v>
      </c>
      <c r="C3125" s="4" t="s">
        <v>9418</v>
      </c>
      <c r="D3125" s="4" t="s">
        <v>98</v>
      </c>
      <c r="E3125" s="6" t="s">
        <v>6019</v>
      </c>
      <c r="F3125" s="5">
        <f>decoded[[#This Row],[FRT_DEC]]-B3124</f>
        <v>5</v>
      </c>
      <c r="G31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INFO]]))),G3124)</f>
        <v>301</v>
      </c>
    </row>
    <row r="3126" spans="1:7" x14ac:dyDescent="0.25">
      <c r="A3126" s="4" t="s">
        <v>3413</v>
      </c>
      <c r="B3126" s="5">
        <v>2051462290</v>
      </c>
      <c r="C3126" s="4" t="s">
        <v>9419</v>
      </c>
      <c r="D3126" s="4" t="s">
        <v>111</v>
      </c>
      <c r="E3126" s="6" t="s">
        <v>297</v>
      </c>
      <c r="F3126" s="5">
        <f>decoded[[#This Row],[FRT_DEC]]-B3125</f>
        <v>70</v>
      </c>
      <c r="G31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INFO]]))),G3125)</f>
        <v>301</v>
      </c>
    </row>
    <row r="3127" spans="1:7" x14ac:dyDescent="0.25">
      <c r="A3127" s="4" t="s">
        <v>3414</v>
      </c>
      <c r="B3127" s="5">
        <v>2051462305</v>
      </c>
      <c r="C3127" s="4" t="s">
        <v>9420</v>
      </c>
      <c r="D3127" s="4" t="s">
        <v>1144</v>
      </c>
      <c r="E3127" s="6" t="s">
        <v>6022</v>
      </c>
      <c r="F3127" s="5">
        <f>decoded[[#This Row],[FRT_DEC]]-B3126</f>
        <v>15</v>
      </c>
      <c r="G31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INFO]]))),G3126)</f>
        <v>301</v>
      </c>
    </row>
    <row r="3128" spans="1:7" x14ac:dyDescent="0.25">
      <c r="A3128" s="4" t="s">
        <v>3415</v>
      </c>
      <c r="B3128" s="5">
        <v>2051462310</v>
      </c>
      <c r="C3128" s="4" t="s">
        <v>9421</v>
      </c>
      <c r="D3128" s="4" t="s">
        <v>98</v>
      </c>
      <c r="E3128" s="6" t="s">
        <v>6024</v>
      </c>
      <c r="F3128" s="5">
        <f>decoded[[#This Row],[FRT_DEC]]-B3127</f>
        <v>5</v>
      </c>
      <c r="G31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INFO]]))),G3127)</f>
        <v>301</v>
      </c>
    </row>
    <row r="3129" spans="1:7" x14ac:dyDescent="0.25">
      <c r="A3129" s="4" t="s">
        <v>3416</v>
      </c>
      <c r="B3129" s="5">
        <v>2051462946</v>
      </c>
      <c r="C3129" s="4" t="s">
        <v>9422</v>
      </c>
      <c r="D3129" s="4" t="s">
        <v>113</v>
      </c>
      <c r="E3129" s="6" t="s">
        <v>114</v>
      </c>
      <c r="F3129" s="5">
        <f>decoded[[#This Row],[FRT_DEC]]-B3128</f>
        <v>636</v>
      </c>
      <c r="G31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INFO]]))),G3128)</f>
        <v>301</v>
      </c>
    </row>
    <row r="3130" spans="1:7" x14ac:dyDescent="0.25">
      <c r="A3130" s="4" t="s">
        <v>3417</v>
      </c>
      <c r="B3130" s="5">
        <v>2051462961</v>
      </c>
      <c r="C3130" s="4" t="s">
        <v>9423</v>
      </c>
      <c r="D3130" s="4" t="s">
        <v>1144</v>
      </c>
      <c r="E3130" s="6" t="s">
        <v>6027</v>
      </c>
      <c r="F3130" s="5">
        <f>decoded[[#This Row],[FRT_DEC]]-B3129</f>
        <v>15</v>
      </c>
      <c r="G31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INFO]]))),G3129)</f>
        <v>301</v>
      </c>
    </row>
    <row r="3131" spans="1:7" x14ac:dyDescent="0.25">
      <c r="A3131" s="4" t="s">
        <v>3418</v>
      </c>
      <c r="B3131" s="5">
        <v>2051462967</v>
      </c>
      <c r="C3131" s="4" t="s">
        <v>9424</v>
      </c>
      <c r="D3131" s="4" t="s">
        <v>98</v>
      </c>
      <c r="E3131" s="6" t="s">
        <v>6029</v>
      </c>
      <c r="F3131" s="5">
        <f>decoded[[#This Row],[FRT_DEC]]-B3130</f>
        <v>6</v>
      </c>
      <c r="G31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INFO]]))),G3130)</f>
        <v>301</v>
      </c>
    </row>
    <row r="3132" spans="1:7" x14ac:dyDescent="0.25">
      <c r="A3132" s="4" t="s">
        <v>3419</v>
      </c>
      <c r="B3132" s="5">
        <v>2051462974</v>
      </c>
      <c r="C3132" s="4" t="s">
        <v>9425</v>
      </c>
      <c r="D3132" s="4" t="s">
        <v>11</v>
      </c>
      <c r="E3132" s="6" t="s">
        <v>4678</v>
      </c>
      <c r="F3132" s="5">
        <f>decoded[[#This Row],[FRT_DEC]]-B3131</f>
        <v>7</v>
      </c>
      <c r="G31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INFO]]))),G3131)</f>
        <v>301</v>
      </c>
    </row>
    <row r="3133" spans="1:7" x14ac:dyDescent="0.25">
      <c r="A3133" s="4" t="s">
        <v>3420</v>
      </c>
      <c r="B3133" s="5">
        <v>2051462986</v>
      </c>
      <c r="C3133" s="4" t="s">
        <v>9426</v>
      </c>
      <c r="D3133" s="4" t="s">
        <v>52</v>
      </c>
      <c r="E3133" s="6" t="s">
        <v>4648</v>
      </c>
      <c r="F3133" s="5">
        <f>decoded[[#This Row],[FRT_DEC]]-B3132</f>
        <v>12</v>
      </c>
      <c r="G31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INFO]]))),G3132)</f>
        <v>301</v>
      </c>
    </row>
    <row r="3134" spans="1:7" x14ac:dyDescent="0.25">
      <c r="A3134" s="4" t="s">
        <v>3421</v>
      </c>
      <c r="B3134" s="5">
        <v>2051462990</v>
      </c>
      <c r="C3134" s="4" t="s">
        <v>9427</v>
      </c>
      <c r="D3134" s="4" t="s">
        <v>4649</v>
      </c>
      <c r="E3134" s="6" t="s">
        <v>9428</v>
      </c>
      <c r="F3134" s="5">
        <f>decoded[[#This Row],[FRT_DEC]]-B3133</f>
        <v>4</v>
      </c>
      <c r="G31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INFO]]))),G3133)</f>
        <v>301</v>
      </c>
    </row>
    <row r="3135" spans="1:7" x14ac:dyDescent="0.25">
      <c r="A3135" s="4" t="s">
        <v>3422</v>
      </c>
      <c r="B3135" s="5">
        <v>2051463036</v>
      </c>
      <c r="C3135" s="4" t="s">
        <v>9429</v>
      </c>
      <c r="D3135" s="4" t="s">
        <v>12</v>
      </c>
      <c r="E3135" s="6" t="s">
        <v>4</v>
      </c>
      <c r="F3135" s="5">
        <f>decoded[[#This Row],[FRT_DEC]]-B3134</f>
        <v>46</v>
      </c>
      <c r="G31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INFO]]))),G3134)</f>
        <v>301</v>
      </c>
    </row>
    <row r="3136" spans="1:7" x14ac:dyDescent="0.25">
      <c r="A3136" s="4" t="s">
        <v>3423</v>
      </c>
      <c r="B3136" s="5">
        <v>2051463042</v>
      </c>
      <c r="C3136" s="4" t="s">
        <v>9430</v>
      </c>
      <c r="D3136" s="4" t="s">
        <v>8</v>
      </c>
      <c r="E3136" s="6" t="s">
        <v>5963</v>
      </c>
      <c r="F3136" s="5">
        <f>decoded[[#This Row],[FRT_DEC]]-B3135</f>
        <v>6</v>
      </c>
      <c r="G31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INFO]]))),G3135)</f>
        <v>301</v>
      </c>
    </row>
    <row r="3137" spans="1:7" x14ac:dyDescent="0.25">
      <c r="A3137" s="4" t="s">
        <v>3424</v>
      </c>
      <c r="B3137" s="5">
        <v>2051463251</v>
      </c>
      <c r="C3137" s="4" t="s">
        <v>9431</v>
      </c>
      <c r="D3137" s="4" t="s">
        <v>13</v>
      </c>
      <c r="E3137" s="6" t="s">
        <v>5</v>
      </c>
      <c r="F3137" s="5">
        <f>decoded[[#This Row],[FRT_DEC]]-B3136</f>
        <v>209</v>
      </c>
      <c r="G31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INFO]]))),G3136)</f>
        <v>301</v>
      </c>
    </row>
    <row r="3138" spans="1:7" x14ac:dyDescent="0.25">
      <c r="A3138" s="4" t="s">
        <v>3425</v>
      </c>
      <c r="B3138" s="5">
        <v>2051463260</v>
      </c>
      <c r="C3138" s="4" t="s">
        <v>9432</v>
      </c>
      <c r="D3138" s="4" t="s">
        <v>11</v>
      </c>
      <c r="E3138" s="6" t="s">
        <v>4688</v>
      </c>
      <c r="F3138" s="5">
        <f>decoded[[#This Row],[FRT_DEC]]-B3137</f>
        <v>9</v>
      </c>
      <c r="G31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INFO]]))),G3137)</f>
        <v>301</v>
      </c>
    </row>
    <row r="3139" spans="1:7" x14ac:dyDescent="0.25">
      <c r="A3139" s="4" t="s">
        <v>3426</v>
      </c>
      <c r="B3139" s="5">
        <v>2051463350</v>
      </c>
      <c r="C3139" s="4" t="s">
        <v>9433</v>
      </c>
      <c r="D3139" s="4" t="s">
        <v>12</v>
      </c>
      <c r="E3139" s="6" t="s">
        <v>4</v>
      </c>
      <c r="F3139" s="5">
        <f>decoded[[#This Row],[FRT_DEC]]-B3138</f>
        <v>90</v>
      </c>
      <c r="G31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INFO]]))),G3138)</f>
        <v>301</v>
      </c>
    </row>
    <row r="3140" spans="1:7" x14ac:dyDescent="0.25">
      <c r="A3140" s="4" t="s">
        <v>3427</v>
      </c>
      <c r="B3140" s="5">
        <v>2051463356</v>
      </c>
      <c r="C3140" s="4" t="s">
        <v>9434</v>
      </c>
      <c r="D3140" s="4" t="s">
        <v>14</v>
      </c>
      <c r="E3140" s="6" t="s">
        <v>6</v>
      </c>
      <c r="F3140" s="5">
        <f>decoded[[#This Row],[FRT_DEC]]-B3139</f>
        <v>6</v>
      </c>
      <c r="G31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INFO]]))),G3139)</f>
        <v>301</v>
      </c>
    </row>
    <row r="3141" spans="1:7" x14ac:dyDescent="0.25">
      <c r="A3141" s="4" t="s">
        <v>3428</v>
      </c>
      <c r="B3141" s="5">
        <v>2051463366</v>
      </c>
      <c r="C3141" s="4" t="s">
        <v>9435</v>
      </c>
      <c r="D3141" s="4" t="s">
        <v>14</v>
      </c>
      <c r="E3141" s="6" t="s">
        <v>72</v>
      </c>
      <c r="F3141" s="5">
        <f>decoded[[#This Row],[FRT_DEC]]-B3140</f>
        <v>10</v>
      </c>
      <c r="G31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INFO]]))),G3140)</f>
        <v>301</v>
      </c>
    </row>
    <row r="3142" spans="1:7" x14ac:dyDescent="0.25">
      <c r="A3142" s="4" t="s">
        <v>3429</v>
      </c>
      <c r="B3142" s="5">
        <v>2051463384</v>
      </c>
      <c r="C3142" s="4" t="s">
        <v>9436</v>
      </c>
      <c r="D3142" s="4" t="s">
        <v>74</v>
      </c>
      <c r="E3142" s="6" t="s">
        <v>4650</v>
      </c>
      <c r="F3142" s="5">
        <f>decoded[[#This Row],[FRT_DEC]]-B3141</f>
        <v>18</v>
      </c>
      <c r="G31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INFO]]))),G3141)</f>
        <v>301</v>
      </c>
    </row>
    <row r="3143" spans="1:7" x14ac:dyDescent="0.25">
      <c r="A3143" s="4" t="s">
        <v>3430</v>
      </c>
      <c r="B3143" s="5">
        <v>2051463391</v>
      </c>
      <c r="C3143" s="4" t="s">
        <v>9437</v>
      </c>
      <c r="D3143" s="4" t="s">
        <v>4651</v>
      </c>
      <c r="E3143" s="6" t="s">
        <v>4693</v>
      </c>
      <c r="F3143" s="5">
        <f>decoded[[#This Row],[FRT_DEC]]-B3142</f>
        <v>7</v>
      </c>
      <c r="G31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INFO]]))),G3142)</f>
        <v>301</v>
      </c>
    </row>
    <row r="3144" spans="1:7" x14ac:dyDescent="0.25">
      <c r="A3144" s="4" t="s">
        <v>3431</v>
      </c>
      <c r="B3144" s="5">
        <v>2051463644</v>
      </c>
      <c r="C3144" s="4" t="s">
        <v>9438</v>
      </c>
      <c r="D3144" s="4" t="s">
        <v>55</v>
      </c>
      <c r="E3144" s="6" t="s">
        <v>56</v>
      </c>
      <c r="F3144" s="5">
        <f>decoded[[#This Row],[FRT_DEC]]-B3143</f>
        <v>253</v>
      </c>
      <c r="G31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INFO]]))),G3143)</f>
        <v>301</v>
      </c>
    </row>
    <row r="3145" spans="1:7" x14ac:dyDescent="0.25">
      <c r="A3145" s="4" t="s">
        <v>3432</v>
      </c>
      <c r="B3145" s="5">
        <v>2051463667</v>
      </c>
      <c r="C3145" s="4" t="s">
        <v>9439</v>
      </c>
      <c r="D3145" s="4" t="s">
        <v>275</v>
      </c>
      <c r="E3145" s="6" t="s">
        <v>9440</v>
      </c>
      <c r="F3145" s="5">
        <f>decoded[[#This Row],[FRT_DEC]]-B3144</f>
        <v>23</v>
      </c>
      <c r="G31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INFO]]))),G3144)</f>
        <v>301</v>
      </c>
    </row>
    <row r="3146" spans="1:7" x14ac:dyDescent="0.25">
      <c r="A3146" s="4" t="s">
        <v>3433</v>
      </c>
      <c r="B3146" s="5">
        <v>2051463671</v>
      </c>
      <c r="C3146" s="4" t="s">
        <v>9441</v>
      </c>
      <c r="D3146" s="4" t="s">
        <v>277</v>
      </c>
      <c r="E3146" s="6" t="s">
        <v>9442</v>
      </c>
      <c r="F3146" s="5">
        <f>decoded[[#This Row],[FRT_DEC]]-B3145</f>
        <v>4</v>
      </c>
      <c r="G31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INFO]]))),G3145)</f>
        <v>301</v>
      </c>
    </row>
    <row r="3147" spans="1:7" ht="30" x14ac:dyDescent="0.25">
      <c r="A3147" s="4" t="s">
        <v>3434</v>
      </c>
      <c r="B3147" s="5">
        <v>2051463677</v>
      </c>
      <c r="C3147" s="4" t="s">
        <v>9443</v>
      </c>
      <c r="D3147" s="4" t="s">
        <v>271</v>
      </c>
      <c r="E3147" s="6" t="s">
        <v>341</v>
      </c>
      <c r="F3147" s="5">
        <f>decoded[[#This Row],[FRT_DEC]]-B3146</f>
        <v>6</v>
      </c>
      <c r="G31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INFO]]))),G3146)</f>
        <v>301</v>
      </c>
    </row>
    <row r="3148" spans="1:7" x14ac:dyDescent="0.25">
      <c r="A3148" s="4" t="s">
        <v>3435</v>
      </c>
      <c r="B3148" s="5">
        <v>2051463680</v>
      </c>
      <c r="C3148" s="4" t="s">
        <v>9444</v>
      </c>
      <c r="D3148" s="4" t="s">
        <v>273</v>
      </c>
      <c r="E3148" s="6" t="s">
        <v>289</v>
      </c>
      <c r="F3148" s="5">
        <f>decoded[[#This Row],[FRT_DEC]]-B3147</f>
        <v>3</v>
      </c>
      <c r="G31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INFO]]))),G3147)</f>
        <v>301</v>
      </c>
    </row>
    <row r="3149" spans="1:7" x14ac:dyDescent="0.25">
      <c r="A3149" s="4" t="s">
        <v>3436</v>
      </c>
      <c r="B3149" s="5">
        <v>2051463703</v>
      </c>
      <c r="C3149" s="4" t="s">
        <v>9445</v>
      </c>
      <c r="D3149" s="4" t="s">
        <v>11</v>
      </c>
      <c r="E3149" s="6" t="s">
        <v>4682</v>
      </c>
      <c r="F3149" s="5">
        <f>decoded[[#This Row],[FRT_DEC]]-B3148</f>
        <v>23</v>
      </c>
      <c r="G31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INFO]]))),G3148)</f>
        <v>301</v>
      </c>
    </row>
    <row r="3150" spans="1:7" x14ac:dyDescent="0.25">
      <c r="A3150" s="4" t="s">
        <v>3437</v>
      </c>
      <c r="B3150" s="5">
        <v>2051463725</v>
      </c>
      <c r="C3150" s="4" t="s">
        <v>9446</v>
      </c>
      <c r="D3150" s="4" t="s">
        <v>52</v>
      </c>
      <c r="E3150" s="6" t="s">
        <v>57</v>
      </c>
      <c r="F3150" s="5">
        <f>decoded[[#This Row],[FRT_DEC]]-B3149</f>
        <v>22</v>
      </c>
      <c r="G31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INFO]]))),G3149)</f>
        <v>301</v>
      </c>
    </row>
    <row r="3151" spans="1:7" x14ac:dyDescent="0.25">
      <c r="A3151" s="4" t="s">
        <v>3438</v>
      </c>
      <c r="B3151" s="5">
        <v>2051463748</v>
      </c>
      <c r="C3151" s="4" t="s">
        <v>9447</v>
      </c>
      <c r="D3151" s="4" t="s">
        <v>1144</v>
      </c>
      <c r="E3151" s="6" t="s">
        <v>6057</v>
      </c>
      <c r="F3151" s="5">
        <f>decoded[[#This Row],[FRT_DEC]]-B3150</f>
        <v>23</v>
      </c>
      <c r="G31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INFO]]))),G3150)</f>
        <v>301</v>
      </c>
    </row>
    <row r="3152" spans="1:7" x14ac:dyDescent="0.25">
      <c r="A3152" s="4" t="s">
        <v>3439</v>
      </c>
      <c r="B3152" s="5">
        <v>2051463753</v>
      </c>
      <c r="C3152" s="4" t="s">
        <v>9448</v>
      </c>
      <c r="D3152" s="4" t="s">
        <v>1144</v>
      </c>
      <c r="E3152" s="6" t="s">
        <v>6059</v>
      </c>
      <c r="F3152" s="5">
        <f>decoded[[#This Row],[FRT_DEC]]-B3151</f>
        <v>5</v>
      </c>
      <c r="G31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INFO]]))),G3151)</f>
        <v>301</v>
      </c>
    </row>
    <row r="3153" spans="1:7" x14ac:dyDescent="0.25">
      <c r="A3153" s="4" t="s">
        <v>3440</v>
      </c>
      <c r="B3153" s="5">
        <v>2051463771</v>
      </c>
      <c r="C3153" s="4" t="s">
        <v>9449</v>
      </c>
      <c r="D3153" s="4" t="s">
        <v>98</v>
      </c>
      <c r="E3153" s="6" t="s">
        <v>5713</v>
      </c>
      <c r="F3153" s="5">
        <f>decoded[[#This Row],[FRT_DEC]]-B3152</f>
        <v>18</v>
      </c>
      <c r="G31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INFO]]))),G3152)</f>
        <v>301</v>
      </c>
    </row>
    <row r="3154" spans="1:7" x14ac:dyDescent="0.25">
      <c r="A3154" s="4" t="s">
        <v>3441</v>
      </c>
      <c r="B3154" s="5">
        <v>2051463803</v>
      </c>
      <c r="C3154" s="4" t="s">
        <v>9450</v>
      </c>
      <c r="D3154" s="4" t="s">
        <v>4652</v>
      </c>
      <c r="E3154" s="6" t="s">
        <v>4711</v>
      </c>
      <c r="F3154" s="5">
        <f>decoded[[#This Row],[FRT_DEC]]-B3153</f>
        <v>32</v>
      </c>
      <c r="G31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INFO]]))),G3153)</f>
        <v>301</v>
      </c>
    </row>
    <row r="3155" spans="1:7" x14ac:dyDescent="0.25">
      <c r="A3155" s="4" t="s">
        <v>3442</v>
      </c>
      <c r="B3155" s="5">
        <v>2051463811</v>
      </c>
      <c r="C3155" s="4" t="s">
        <v>9451</v>
      </c>
      <c r="D3155" s="4" t="s">
        <v>275</v>
      </c>
      <c r="E3155" s="6" t="s">
        <v>9452</v>
      </c>
      <c r="F3155" s="5">
        <f>decoded[[#This Row],[FRT_DEC]]-B3154</f>
        <v>8</v>
      </c>
      <c r="G31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INFO]]))),G3154)</f>
        <v>301</v>
      </c>
    </row>
    <row r="3156" spans="1:7" x14ac:dyDescent="0.25">
      <c r="A3156" s="4" t="s">
        <v>3443</v>
      </c>
      <c r="B3156" s="5">
        <v>2051464598</v>
      </c>
      <c r="C3156" s="4" t="s">
        <v>9453</v>
      </c>
      <c r="D3156" s="4" t="s">
        <v>280</v>
      </c>
      <c r="E3156" s="6" t="s">
        <v>281</v>
      </c>
      <c r="F3156" s="5">
        <f>decoded[[#This Row],[FRT_DEC]]-B3155</f>
        <v>787</v>
      </c>
      <c r="G31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INFO]]))),G3155)</f>
        <v>301</v>
      </c>
    </row>
    <row r="3157" spans="1:7" x14ac:dyDescent="0.25">
      <c r="A3157" s="4" t="s">
        <v>3444</v>
      </c>
      <c r="B3157" s="5">
        <v>2051464640</v>
      </c>
      <c r="C3157" s="4" t="s">
        <v>9454</v>
      </c>
      <c r="D3157" s="4" t="s">
        <v>12</v>
      </c>
      <c r="E3157" s="6" t="s">
        <v>4</v>
      </c>
      <c r="F3157" s="5">
        <f>decoded[[#This Row],[FRT_DEC]]-B3156</f>
        <v>42</v>
      </c>
      <c r="G31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INFO]]))),G3156)</f>
        <v>301</v>
      </c>
    </row>
    <row r="3158" spans="1:7" x14ac:dyDescent="0.25">
      <c r="A3158" s="4" t="s">
        <v>3445</v>
      </c>
      <c r="B3158" s="5">
        <v>2051464646</v>
      </c>
      <c r="C3158" s="4" t="s">
        <v>9455</v>
      </c>
      <c r="D3158" s="4" t="s">
        <v>8</v>
      </c>
      <c r="E3158" s="6" t="s">
        <v>5856</v>
      </c>
      <c r="F3158" s="5">
        <f>decoded[[#This Row],[FRT_DEC]]-B3157</f>
        <v>6</v>
      </c>
      <c r="G31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INFO]]))),G3157)</f>
        <v>301</v>
      </c>
    </row>
    <row r="3159" spans="1:7" x14ac:dyDescent="0.25">
      <c r="A3159" s="4" t="s">
        <v>3446</v>
      </c>
      <c r="B3159" s="5">
        <v>2051473521</v>
      </c>
      <c r="C3159" s="4" t="s">
        <v>9456</v>
      </c>
      <c r="D3159" s="4" t="s">
        <v>15</v>
      </c>
      <c r="E3159" s="6" t="s">
        <v>9457</v>
      </c>
      <c r="F3159" s="5">
        <f>decoded[[#This Row],[FRT_DEC]]-B3158</f>
        <v>8875</v>
      </c>
      <c r="G31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INFO]]))),G3158)</f>
        <v>301</v>
      </c>
    </row>
    <row r="3160" spans="1:7" x14ac:dyDescent="0.25">
      <c r="A3160" s="4" t="s">
        <v>3447</v>
      </c>
      <c r="B3160" s="5">
        <v>2051473524</v>
      </c>
      <c r="C3160" s="4" t="s">
        <v>9458</v>
      </c>
      <c r="D3160" s="4" t="s">
        <v>15</v>
      </c>
      <c r="E3160" s="6" t="s">
        <v>5995</v>
      </c>
      <c r="F3160" s="5">
        <f>decoded[[#This Row],[FRT_DEC]]-B3159</f>
        <v>3</v>
      </c>
      <c r="G31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INFO]]))),G3159)</f>
        <v>301</v>
      </c>
    </row>
    <row r="3161" spans="1:7" x14ac:dyDescent="0.25">
      <c r="A3161" s="4" t="s">
        <v>3448</v>
      </c>
      <c r="B3161" s="5">
        <v>2051473607</v>
      </c>
      <c r="C3161" s="4" t="s">
        <v>9459</v>
      </c>
      <c r="D3161" s="4" t="s">
        <v>275</v>
      </c>
      <c r="E3161" s="6" t="s">
        <v>9460</v>
      </c>
      <c r="F3161" s="5">
        <f>decoded[[#This Row],[FRT_DEC]]-B3160</f>
        <v>83</v>
      </c>
      <c r="G31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INFO]]))),G3160)</f>
        <v>301</v>
      </c>
    </row>
    <row r="3162" spans="1:7" ht="30" x14ac:dyDescent="0.25">
      <c r="A3162" s="4" t="s">
        <v>3449</v>
      </c>
      <c r="B3162" s="5">
        <v>2051473610</v>
      </c>
      <c r="C3162" s="4" t="s">
        <v>9461</v>
      </c>
      <c r="D3162" s="4" t="s">
        <v>271</v>
      </c>
      <c r="E3162" s="6" t="s">
        <v>5714</v>
      </c>
      <c r="F3162" s="5">
        <f>decoded[[#This Row],[FRT_DEC]]-B3161</f>
        <v>3</v>
      </c>
      <c r="G31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INFO]]))),G3161)</f>
        <v>301</v>
      </c>
    </row>
    <row r="3163" spans="1:7" x14ac:dyDescent="0.25">
      <c r="A3163" s="4" t="s">
        <v>3450</v>
      </c>
      <c r="B3163" s="5">
        <v>2051473614</v>
      </c>
      <c r="C3163" s="4" t="s">
        <v>9462</v>
      </c>
      <c r="D3163" s="4" t="s">
        <v>273</v>
      </c>
      <c r="E3163" s="6" t="s">
        <v>6244</v>
      </c>
      <c r="F3163" s="5">
        <f>decoded[[#This Row],[FRT_DEC]]-B3162</f>
        <v>4</v>
      </c>
      <c r="G31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INFO]]))),G3162)</f>
        <v>301</v>
      </c>
    </row>
    <row r="3164" spans="1:7" x14ac:dyDescent="0.25">
      <c r="A3164" s="4" t="s">
        <v>3451</v>
      </c>
      <c r="B3164" s="5">
        <v>2051473622</v>
      </c>
      <c r="C3164" s="4" t="s">
        <v>9463</v>
      </c>
      <c r="D3164" s="4" t="s">
        <v>1144</v>
      </c>
      <c r="E3164" s="6" t="s">
        <v>6001</v>
      </c>
      <c r="F3164" s="5">
        <f>decoded[[#This Row],[FRT_DEC]]-B3163</f>
        <v>8</v>
      </c>
      <c r="G31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INFO]]))),G3163)</f>
        <v>301</v>
      </c>
    </row>
    <row r="3165" spans="1:7" x14ac:dyDescent="0.25">
      <c r="A3165" s="4" t="s">
        <v>3452</v>
      </c>
      <c r="B3165" s="5">
        <v>2051473629</v>
      </c>
      <c r="C3165" s="4" t="s">
        <v>9464</v>
      </c>
      <c r="D3165" s="4" t="s">
        <v>98</v>
      </c>
      <c r="E3165" s="6" t="s">
        <v>6003</v>
      </c>
      <c r="F3165" s="5">
        <f>decoded[[#This Row],[FRT_DEC]]-B3164</f>
        <v>7</v>
      </c>
      <c r="G31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INFO]]))),G3164)</f>
        <v>301</v>
      </c>
    </row>
    <row r="3166" spans="1:7" x14ac:dyDescent="0.25">
      <c r="A3166" s="4" t="s">
        <v>3453</v>
      </c>
      <c r="B3166" s="5">
        <v>2051473634</v>
      </c>
      <c r="C3166" s="4" t="s">
        <v>9465</v>
      </c>
      <c r="D3166" s="4" t="s">
        <v>98</v>
      </c>
      <c r="E3166" s="6" t="s">
        <v>6005</v>
      </c>
      <c r="F3166" s="5">
        <f>decoded[[#This Row],[FRT_DEC]]-B3165</f>
        <v>5</v>
      </c>
      <c r="G31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INFO]]))),G3165)</f>
        <v>301</v>
      </c>
    </row>
    <row r="3167" spans="1:7" x14ac:dyDescent="0.25">
      <c r="A3167" s="4" t="s">
        <v>3454</v>
      </c>
      <c r="B3167" s="5">
        <v>2051473646</v>
      </c>
      <c r="C3167" s="4" t="s">
        <v>9466</v>
      </c>
      <c r="D3167" s="4" t="s">
        <v>277</v>
      </c>
      <c r="E3167" s="6" t="s">
        <v>9467</v>
      </c>
      <c r="F3167" s="5">
        <f>decoded[[#This Row],[FRT_DEC]]-B3166</f>
        <v>12</v>
      </c>
      <c r="G31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INFO]]))),G3166)</f>
        <v>301</v>
      </c>
    </row>
    <row r="3168" spans="1:7" x14ac:dyDescent="0.25">
      <c r="A3168" s="4" t="s">
        <v>3455</v>
      </c>
      <c r="B3168" s="5">
        <v>2051473961</v>
      </c>
      <c r="C3168" s="4" t="s">
        <v>9468</v>
      </c>
      <c r="D3168" s="4" t="s">
        <v>1144</v>
      </c>
      <c r="E3168" s="6" t="s">
        <v>6009</v>
      </c>
      <c r="F3168" s="5">
        <f>decoded[[#This Row],[FRT_DEC]]-B3167</f>
        <v>315</v>
      </c>
      <c r="G31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INFO]]))),G3167)</f>
        <v>301</v>
      </c>
    </row>
    <row r="3169" spans="1:7" x14ac:dyDescent="0.25">
      <c r="A3169" s="4" t="s">
        <v>3456</v>
      </c>
      <c r="B3169" s="5">
        <v>2051473967</v>
      </c>
      <c r="C3169" s="4" t="s">
        <v>9469</v>
      </c>
      <c r="D3169" s="4" t="s">
        <v>98</v>
      </c>
      <c r="E3169" s="6" t="s">
        <v>6011</v>
      </c>
      <c r="F3169" s="5">
        <f>decoded[[#This Row],[FRT_DEC]]-B3168</f>
        <v>6</v>
      </c>
      <c r="G31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INFO]]))),G3168)</f>
        <v>301</v>
      </c>
    </row>
    <row r="3170" spans="1:7" x14ac:dyDescent="0.25">
      <c r="A3170" s="4" t="s">
        <v>3457</v>
      </c>
      <c r="B3170" s="5">
        <v>2051473981</v>
      </c>
      <c r="C3170" s="4" t="s">
        <v>9470</v>
      </c>
      <c r="D3170" s="4" t="s">
        <v>275</v>
      </c>
      <c r="E3170" s="6" t="s">
        <v>1102</v>
      </c>
      <c r="F3170" s="5">
        <f>decoded[[#This Row],[FRT_DEC]]-B3169</f>
        <v>14</v>
      </c>
      <c r="G31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INFO]]))),G3169)</f>
        <v>301</v>
      </c>
    </row>
    <row r="3171" spans="1:7" x14ac:dyDescent="0.25">
      <c r="A3171" s="4" t="s">
        <v>3458</v>
      </c>
      <c r="B3171" s="5">
        <v>2051474009</v>
      </c>
      <c r="C3171" s="4" t="s">
        <v>9471</v>
      </c>
      <c r="D3171" s="4" t="s">
        <v>295</v>
      </c>
      <c r="E3171" s="6" t="s">
        <v>296</v>
      </c>
      <c r="F3171" s="5">
        <f>decoded[[#This Row],[FRT_DEC]]-B3170</f>
        <v>28</v>
      </c>
      <c r="G31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INFO]]))),G3170)</f>
        <v>301</v>
      </c>
    </row>
    <row r="3172" spans="1:7" x14ac:dyDescent="0.25">
      <c r="A3172" s="4" t="s">
        <v>3459</v>
      </c>
      <c r="B3172" s="5">
        <v>2051475516</v>
      </c>
      <c r="C3172" s="4" t="s">
        <v>9472</v>
      </c>
      <c r="D3172" s="4" t="s">
        <v>110</v>
      </c>
      <c r="E3172" s="6" t="s">
        <v>2725</v>
      </c>
      <c r="F3172" s="5">
        <f>decoded[[#This Row],[FRT_DEC]]-B3171</f>
        <v>1507</v>
      </c>
      <c r="G31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INFO]]))),G3171)</f>
        <v>301</v>
      </c>
    </row>
    <row r="3173" spans="1:7" x14ac:dyDescent="0.25">
      <c r="A3173" s="4" t="s">
        <v>3460</v>
      </c>
      <c r="B3173" s="5">
        <v>2051475533</v>
      </c>
      <c r="C3173" s="4" t="s">
        <v>9473</v>
      </c>
      <c r="D3173" s="4" t="s">
        <v>1144</v>
      </c>
      <c r="E3173" s="6" t="s">
        <v>6017</v>
      </c>
      <c r="F3173" s="5">
        <f>decoded[[#This Row],[FRT_DEC]]-B3172</f>
        <v>17</v>
      </c>
      <c r="G31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INFO]]))),G3172)</f>
        <v>301</v>
      </c>
    </row>
    <row r="3174" spans="1:7" x14ac:dyDescent="0.25">
      <c r="A3174" s="4" t="s">
        <v>3461</v>
      </c>
      <c r="B3174" s="5">
        <v>2051475539</v>
      </c>
      <c r="C3174" s="4" t="s">
        <v>9474</v>
      </c>
      <c r="D3174" s="4" t="s">
        <v>98</v>
      </c>
      <c r="E3174" s="6" t="s">
        <v>6019</v>
      </c>
      <c r="F3174" s="5">
        <f>decoded[[#This Row],[FRT_DEC]]-B3173</f>
        <v>6</v>
      </c>
      <c r="G31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INFO]]))),G3173)</f>
        <v>301</v>
      </c>
    </row>
    <row r="3175" spans="1:7" x14ac:dyDescent="0.25">
      <c r="A3175" s="4" t="s">
        <v>3462</v>
      </c>
      <c r="B3175" s="5">
        <v>2051475608</v>
      </c>
      <c r="C3175" s="4" t="s">
        <v>9475</v>
      </c>
      <c r="D3175" s="4" t="s">
        <v>111</v>
      </c>
      <c r="E3175" s="6" t="s">
        <v>297</v>
      </c>
      <c r="F3175" s="5">
        <f>decoded[[#This Row],[FRT_DEC]]-B3174</f>
        <v>69</v>
      </c>
      <c r="G31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INFO]]))),G3174)</f>
        <v>301</v>
      </c>
    </row>
    <row r="3176" spans="1:7" x14ac:dyDescent="0.25">
      <c r="A3176" s="4" t="s">
        <v>3463</v>
      </c>
      <c r="B3176" s="5">
        <v>2051475623</v>
      </c>
      <c r="C3176" s="4" t="s">
        <v>9476</v>
      </c>
      <c r="D3176" s="4" t="s">
        <v>1144</v>
      </c>
      <c r="E3176" s="6" t="s">
        <v>6022</v>
      </c>
      <c r="F3176" s="5">
        <f>decoded[[#This Row],[FRT_DEC]]-B3175</f>
        <v>15</v>
      </c>
      <c r="G31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INFO]]))),G3175)</f>
        <v>301</v>
      </c>
    </row>
    <row r="3177" spans="1:7" x14ac:dyDescent="0.25">
      <c r="A3177" s="4" t="s">
        <v>3464</v>
      </c>
      <c r="B3177" s="5">
        <v>2051475629</v>
      </c>
      <c r="C3177" s="4" t="s">
        <v>9477</v>
      </c>
      <c r="D3177" s="4" t="s">
        <v>98</v>
      </c>
      <c r="E3177" s="6" t="s">
        <v>6024</v>
      </c>
      <c r="F3177" s="5">
        <f>decoded[[#This Row],[FRT_DEC]]-B3176</f>
        <v>6</v>
      </c>
      <c r="G31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INFO]]))),G3176)</f>
        <v>301</v>
      </c>
    </row>
    <row r="3178" spans="1:7" x14ac:dyDescent="0.25">
      <c r="A3178" s="4" t="s">
        <v>3465</v>
      </c>
      <c r="B3178" s="5">
        <v>2051476264</v>
      </c>
      <c r="C3178" s="4" t="s">
        <v>9478</v>
      </c>
      <c r="D3178" s="4" t="s">
        <v>113</v>
      </c>
      <c r="E3178" s="6" t="s">
        <v>114</v>
      </c>
      <c r="F3178" s="5">
        <f>decoded[[#This Row],[FRT_DEC]]-B3177</f>
        <v>635</v>
      </c>
      <c r="G31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INFO]]))),G3177)</f>
        <v>301</v>
      </c>
    </row>
    <row r="3179" spans="1:7" x14ac:dyDescent="0.25">
      <c r="A3179" s="4" t="s">
        <v>3466</v>
      </c>
      <c r="B3179" s="5">
        <v>2051476280</v>
      </c>
      <c r="C3179" s="4" t="s">
        <v>9479</v>
      </c>
      <c r="D3179" s="4" t="s">
        <v>1144</v>
      </c>
      <c r="E3179" s="6" t="s">
        <v>6027</v>
      </c>
      <c r="F3179" s="5">
        <f>decoded[[#This Row],[FRT_DEC]]-B3178</f>
        <v>16</v>
      </c>
      <c r="G31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INFO]]))),G3178)</f>
        <v>301</v>
      </c>
    </row>
    <row r="3180" spans="1:7" x14ac:dyDescent="0.25">
      <c r="A3180" s="4" t="s">
        <v>3467</v>
      </c>
      <c r="B3180" s="5">
        <v>2051476285</v>
      </c>
      <c r="C3180" s="4" t="s">
        <v>9480</v>
      </c>
      <c r="D3180" s="4" t="s">
        <v>98</v>
      </c>
      <c r="E3180" s="6" t="s">
        <v>6029</v>
      </c>
      <c r="F3180" s="5">
        <f>decoded[[#This Row],[FRT_DEC]]-B3179</f>
        <v>5</v>
      </c>
      <c r="G31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INFO]]))),G3179)</f>
        <v>301</v>
      </c>
    </row>
    <row r="3181" spans="1:7" x14ac:dyDescent="0.25">
      <c r="A3181" s="4" t="s">
        <v>3468</v>
      </c>
      <c r="B3181" s="5">
        <v>2051476290</v>
      </c>
      <c r="C3181" s="4" t="s">
        <v>9481</v>
      </c>
      <c r="D3181" s="4" t="s">
        <v>298</v>
      </c>
      <c r="E3181" s="6" t="s">
        <v>9482</v>
      </c>
      <c r="F3181" s="5">
        <f>decoded[[#This Row],[FRT_DEC]]-B3180</f>
        <v>5</v>
      </c>
      <c r="G31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INFO]]))),G3180)</f>
        <v>301</v>
      </c>
    </row>
    <row r="3182" spans="1:7" x14ac:dyDescent="0.25">
      <c r="A3182" s="4" t="s">
        <v>3469</v>
      </c>
      <c r="B3182" s="5">
        <v>2051476297</v>
      </c>
      <c r="C3182" s="4" t="s">
        <v>9483</v>
      </c>
      <c r="D3182" s="4" t="s">
        <v>11</v>
      </c>
      <c r="E3182" s="6" t="s">
        <v>4684</v>
      </c>
      <c r="F3182" s="5">
        <f>decoded[[#This Row],[FRT_DEC]]-B3181</f>
        <v>7</v>
      </c>
      <c r="G31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INFO]]))),G3181)</f>
        <v>301</v>
      </c>
    </row>
    <row r="3183" spans="1:7" x14ac:dyDescent="0.25">
      <c r="A3183" s="4" t="s">
        <v>3470</v>
      </c>
      <c r="B3183" s="5">
        <v>2051476308</v>
      </c>
      <c r="C3183" s="4" t="s">
        <v>9484</v>
      </c>
      <c r="D3183" s="4" t="s">
        <v>52</v>
      </c>
      <c r="E3183" s="6" t="s">
        <v>367</v>
      </c>
      <c r="F3183" s="5">
        <f>decoded[[#This Row],[FRT_DEC]]-B3182</f>
        <v>11</v>
      </c>
      <c r="G31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INFO]]))),G3182)</f>
        <v>301</v>
      </c>
    </row>
    <row r="3184" spans="1:7" x14ac:dyDescent="0.25">
      <c r="A3184" s="4" t="s">
        <v>3471</v>
      </c>
      <c r="B3184" s="5">
        <v>2051476311</v>
      </c>
      <c r="C3184" s="4" t="s">
        <v>9485</v>
      </c>
      <c r="D3184" s="4" t="s">
        <v>369</v>
      </c>
      <c r="E3184" s="6" t="s">
        <v>9486</v>
      </c>
      <c r="F3184" s="5">
        <f>decoded[[#This Row],[FRT_DEC]]-B3183</f>
        <v>3</v>
      </c>
      <c r="G31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INFO]]))),G3183)</f>
        <v>301</v>
      </c>
    </row>
    <row r="3185" spans="1:7" x14ac:dyDescent="0.25">
      <c r="A3185" s="4" t="s">
        <v>3472</v>
      </c>
      <c r="B3185" s="5">
        <v>2051476316</v>
      </c>
      <c r="C3185" s="4" t="s">
        <v>9487</v>
      </c>
      <c r="D3185" s="4" t="s">
        <v>8</v>
      </c>
      <c r="E3185" s="6" t="s">
        <v>4700</v>
      </c>
      <c r="F3185" s="5">
        <f>decoded[[#This Row],[FRT_DEC]]-B3184</f>
        <v>5</v>
      </c>
      <c r="G31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INFO]]))),G3184)</f>
        <v>301</v>
      </c>
    </row>
    <row r="3186" spans="1:7" x14ac:dyDescent="0.25">
      <c r="A3186" s="4" t="s">
        <v>3473</v>
      </c>
      <c r="B3186" s="5">
        <v>2051476320</v>
      </c>
      <c r="C3186" s="4" t="s">
        <v>9488</v>
      </c>
      <c r="D3186" s="4" t="s">
        <v>4652</v>
      </c>
      <c r="E3186" s="6" t="s">
        <v>4689</v>
      </c>
      <c r="F3186" s="5">
        <f>decoded[[#This Row],[FRT_DEC]]-B3185</f>
        <v>4</v>
      </c>
      <c r="G31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INFO]]))),G3185)</f>
        <v>301</v>
      </c>
    </row>
    <row r="3187" spans="1:7" x14ac:dyDescent="0.25">
      <c r="A3187" s="4" t="s">
        <v>3474</v>
      </c>
      <c r="B3187" s="5">
        <v>2051476323</v>
      </c>
      <c r="C3187" s="4" t="s">
        <v>9489</v>
      </c>
      <c r="D3187" s="4" t="s">
        <v>4652</v>
      </c>
      <c r="E3187" s="6" t="s">
        <v>4694</v>
      </c>
      <c r="F3187" s="5">
        <f>decoded[[#This Row],[FRT_DEC]]-B3186</f>
        <v>3</v>
      </c>
      <c r="G31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INFO]]))),G3186)</f>
        <v>301</v>
      </c>
    </row>
    <row r="3188" spans="1:7" x14ac:dyDescent="0.25">
      <c r="A3188" s="4" t="s">
        <v>3475</v>
      </c>
      <c r="B3188" s="5">
        <v>2051476350</v>
      </c>
      <c r="C3188" s="4" t="s">
        <v>9490</v>
      </c>
      <c r="D3188" s="4" t="s">
        <v>11</v>
      </c>
      <c r="E3188" s="6" t="s">
        <v>4665</v>
      </c>
      <c r="F3188" s="5">
        <f>decoded[[#This Row],[FRT_DEC]]-B3187</f>
        <v>27</v>
      </c>
      <c r="G31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INFO]]))),G3187)</f>
        <v>301</v>
      </c>
    </row>
    <row r="3189" spans="1:7" x14ac:dyDescent="0.25">
      <c r="A3189" s="4" t="s">
        <v>3476</v>
      </c>
      <c r="B3189" s="5">
        <v>2051476361</v>
      </c>
      <c r="C3189" s="4" t="s">
        <v>9491</v>
      </c>
      <c r="D3189" s="4" t="s">
        <v>52</v>
      </c>
      <c r="E3189" s="6" t="s">
        <v>4648</v>
      </c>
      <c r="F3189" s="5">
        <f>decoded[[#This Row],[FRT_DEC]]-B3188</f>
        <v>11</v>
      </c>
      <c r="G31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INFO]]))),G3188)</f>
        <v>301</v>
      </c>
    </row>
    <row r="3190" spans="1:7" x14ac:dyDescent="0.25">
      <c r="A3190" s="4" t="s">
        <v>3477</v>
      </c>
      <c r="B3190" s="5">
        <v>2051476365</v>
      </c>
      <c r="C3190" s="4" t="s">
        <v>9492</v>
      </c>
      <c r="D3190" s="4" t="s">
        <v>4649</v>
      </c>
      <c r="E3190" s="6" t="s">
        <v>9428</v>
      </c>
      <c r="F3190" s="5">
        <f>decoded[[#This Row],[FRT_DEC]]-B3189</f>
        <v>4</v>
      </c>
      <c r="G31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INFO]]))),G3189)</f>
        <v>301</v>
      </c>
    </row>
    <row r="3191" spans="1:7" x14ac:dyDescent="0.25">
      <c r="A3191" s="4" t="s">
        <v>3478</v>
      </c>
      <c r="B3191" s="5">
        <v>2051476391</v>
      </c>
      <c r="C3191" s="4" t="s">
        <v>9493</v>
      </c>
      <c r="D3191" s="4" t="s">
        <v>12</v>
      </c>
      <c r="E3191" s="6" t="s">
        <v>4</v>
      </c>
      <c r="F3191" s="5">
        <f>decoded[[#This Row],[FRT_DEC]]-B3190</f>
        <v>26</v>
      </c>
      <c r="G31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INFO]]))),G3190)</f>
        <v>301</v>
      </c>
    </row>
    <row r="3192" spans="1:7" x14ac:dyDescent="0.25">
      <c r="A3192" s="4" t="s">
        <v>3479</v>
      </c>
      <c r="B3192" s="5">
        <v>2051476396</v>
      </c>
      <c r="C3192" s="4" t="s">
        <v>9494</v>
      </c>
      <c r="D3192" s="4" t="s">
        <v>8</v>
      </c>
      <c r="E3192" s="6" t="s">
        <v>5963</v>
      </c>
      <c r="F3192" s="5">
        <f>decoded[[#This Row],[FRT_DEC]]-B3191</f>
        <v>5</v>
      </c>
      <c r="G31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INFO]]))),G3191)</f>
        <v>301</v>
      </c>
    </row>
    <row r="3193" spans="1:7" x14ac:dyDescent="0.25">
      <c r="A3193" s="4" t="s">
        <v>3480</v>
      </c>
      <c r="B3193" s="5">
        <v>2051476647</v>
      </c>
      <c r="C3193" s="4" t="s">
        <v>9495</v>
      </c>
      <c r="D3193" s="4" t="s">
        <v>12</v>
      </c>
      <c r="E3193" s="6" t="s">
        <v>4</v>
      </c>
      <c r="F3193" s="5">
        <f>decoded[[#This Row],[FRT_DEC]]-B3192</f>
        <v>251</v>
      </c>
      <c r="G31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INFO]]))),G3192)</f>
        <v>301</v>
      </c>
    </row>
    <row r="3194" spans="1:7" x14ac:dyDescent="0.25">
      <c r="A3194" s="4" t="s">
        <v>3481</v>
      </c>
      <c r="B3194" s="5">
        <v>2051476653</v>
      </c>
      <c r="C3194" s="4" t="s">
        <v>9496</v>
      </c>
      <c r="D3194" s="4" t="s">
        <v>8</v>
      </c>
      <c r="E3194" s="6" t="s">
        <v>5960</v>
      </c>
      <c r="F3194" s="5">
        <f>decoded[[#This Row],[FRT_DEC]]-B3193</f>
        <v>6</v>
      </c>
      <c r="G31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INFO]]))),G3193)</f>
        <v>301</v>
      </c>
    </row>
    <row r="3195" spans="1:7" x14ac:dyDescent="0.25">
      <c r="A3195" s="4" t="s">
        <v>3482</v>
      </c>
      <c r="B3195" s="5">
        <v>2051477084</v>
      </c>
      <c r="C3195" s="4" t="s">
        <v>9497</v>
      </c>
      <c r="D3195" s="4" t="s">
        <v>13</v>
      </c>
      <c r="E3195" s="6" t="s">
        <v>5</v>
      </c>
      <c r="F3195" s="5">
        <f>decoded[[#This Row],[FRT_DEC]]-B3194</f>
        <v>431</v>
      </c>
      <c r="G31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INFO]]))),G3194)</f>
        <v>301</v>
      </c>
    </row>
    <row r="3196" spans="1:7" x14ac:dyDescent="0.25">
      <c r="A3196" s="4" t="s">
        <v>3483</v>
      </c>
      <c r="B3196" s="5">
        <v>2051477091</v>
      </c>
      <c r="C3196" s="4" t="s">
        <v>9498</v>
      </c>
      <c r="D3196" s="4" t="s">
        <v>11</v>
      </c>
      <c r="E3196" s="6" t="s">
        <v>4675</v>
      </c>
      <c r="F3196" s="5">
        <f>decoded[[#This Row],[FRT_DEC]]-B3195</f>
        <v>7</v>
      </c>
      <c r="G31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INFO]]))),G3195)</f>
        <v>301</v>
      </c>
    </row>
    <row r="3197" spans="1:7" x14ac:dyDescent="0.25">
      <c r="A3197" s="4" t="s">
        <v>3484</v>
      </c>
      <c r="B3197" s="5">
        <v>2051477179</v>
      </c>
      <c r="C3197" s="4" t="s">
        <v>9499</v>
      </c>
      <c r="D3197" s="4" t="s">
        <v>12</v>
      </c>
      <c r="E3197" s="6" t="s">
        <v>4</v>
      </c>
      <c r="F3197" s="5">
        <f>decoded[[#This Row],[FRT_DEC]]-B3196</f>
        <v>88</v>
      </c>
      <c r="G31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INFO]]))),G3196)</f>
        <v>301</v>
      </c>
    </row>
    <row r="3198" spans="1:7" x14ac:dyDescent="0.25">
      <c r="A3198" s="4" t="s">
        <v>3485</v>
      </c>
      <c r="B3198" s="5">
        <v>2051477183</v>
      </c>
      <c r="C3198" s="4" t="s">
        <v>9500</v>
      </c>
      <c r="D3198" s="4" t="s">
        <v>14</v>
      </c>
      <c r="E3198" s="6" t="s">
        <v>6</v>
      </c>
      <c r="F3198" s="5">
        <f>decoded[[#This Row],[FRT_DEC]]-B3197</f>
        <v>4</v>
      </c>
      <c r="G31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INFO]]))),G3197)</f>
        <v>301</v>
      </c>
    </row>
    <row r="3199" spans="1:7" x14ac:dyDescent="0.25">
      <c r="A3199" s="4" t="s">
        <v>3486</v>
      </c>
      <c r="B3199" s="5">
        <v>2051477193</v>
      </c>
      <c r="C3199" s="4" t="s">
        <v>9501</v>
      </c>
      <c r="D3199" s="4" t="s">
        <v>14</v>
      </c>
      <c r="E3199" s="6" t="s">
        <v>72</v>
      </c>
      <c r="F3199" s="5">
        <f>decoded[[#This Row],[FRT_DEC]]-B3198</f>
        <v>10</v>
      </c>
      <c r="G31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INFO]]))),G3198)</f>
        <v>301</v>
      </c>
    </row>
    <row r="3200" spans="1:7" x14ac:dyDescent="0.25">
      <c r="A3200" s="4" t="s">
        <v>3487</v>
      </c>
      <c r="B3200" s="5">
        <v>2051477200</v>
      </c>
      <c r="C3200" s="4" t="s">
        <v>9502</v>
      </c>
      <c r="D3200" s="4" t="s">
        <v>74</v>
      </c>
      <c r="E3200" s="6" t="s">
        <v>4650</v>
      </c>
      <c r="F3200" s="5">
        <f>decoded[[#This Row],[FRT_DEC]]-B3199</f>
        <v>7</v>
      </c>
      <c r="G32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INFO]]))),G3199)</f>
        <v>301</v>
      </c>
    </row>
    <row r="3201" spans="1:7" x14ac:dyDescent="0.25">
      <c r="A3201" s="4" t="s">
        <v>3488</v>
      </c>
      <c r="B3201" s="5">
        <v>2051477205</v>
      </c>
      <c r="C3201" s="4" t="s">
        <v>9503</v>
      </c>
      <c r="D3201" s="4" t="s">
        <v>4651</v>
      </c>
      <c r="E3201" s="6" t="s">
        <v>4653</v>
      </c>
      <c r="F3201" s="5">
        <f>decoded[[#This Row],[FRT_DEC]]-B3200</f>
        <v>5</v>
      </c>
      <c r="G32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INFO]]))),G3200)</f>
        <v>301</v>
      </c>
    </row>
    <row r="3202" spans="1:7" x14ac:dyDescent="0.25">
      <c r="A3202" s="4" t="s">
        <v>3489</v>
      </c>
      <c r="B3202" s="5">
        <v>2051477209</v>
      </c>
      <c r="C3202" s="4" t="s">
        <v>9504</v>
      </c>
      <c r="D3202" s="4" t="s">
        <v>8</v>
      </c>
      <c r="E3202" s="6" t="s">
        <v>5988</v>
      </c>
      <c r="F3202" s="5">
        <f>decoded[[#This Row],[FRT_DEC]]-B3201</f>
        <v>4</v>
      </c>
      <c r="G32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INFO]]))),G3201)</f>
        <v>301</v>
      </c>
    </row>
    <row r="3203" spans="1:7" x14ac:dyDescent="0.25">
      <c r="A3203" s="4" t="s">
        <v>3490</v>
      </c>
      <c r="B3203" s="5">
        <v>2051477523</v>
      </c>
      <c r="C3203" s="4" t="s">
        <v>9505</v>
      </c>
      <c r="D3203" s="4" t="s">
        <v>55</v>
      </c>
      <c r="E3203" s="6" t="s">
        <v>56</v>
      </c>
      <c r="F3203" s="5">
        <f>decoded[[#This Row],[FRT_DEC]]-B3202</f>
        <v>314</v>
      </c>
      <c r="G32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INFO]]))),G3202)</f>
        <v>301</v>
      </c>
    </row>
    <row r="3204" spans="1:7" x14ac:dyDescent="0.25">
      <c r="A3204" s="4" t="s">
        <v>3491</v>
      </c>
      <c r="B3204" s="5">
        <v>2051477549</v>
      </c>
      <c r="C3204" s="4" t="s">
        <v>9506</v>
      </c>
      <c r="D3204" s="4" t="s">
        <v>275</v>
      </c>
      <c r="E3204" s="6" t="s">
        <v>9507</v>
      </c>
      <c r="F3204" s="5">
        <f>decoded[[#This Row],[FRT_DEC]]-B3203</f>
        <v>26</v>
      </c>
      <c r="G32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INFO]]))),G3203)</f>
        <v>301</v>
      </c>
    </row>
    <row r="3205" spans="1:7" x14ac:dyDescent="0.25">
      <c r="A3205" s="4" t="s">
        <v>3492</v>
      </c>
      <c r="B3205" s="5">
        <v>2051477552</v>
      </c>
      <c r="C3205" s="4" t="s">
        <v>9508</v>
      </c>
      <c r="D3205" s="4" t="s">
        <v>277</v>
      </c>
      <c r="E3205" s="6" t="s">
        <v>9509</v>
      </c>
      <c r="F3205" s="5">
        <f>decoded[[#This Row],[FRT_DEC]]-B3204</f>
        <v>3</v>
      </c>
      <c r="G32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INFO]]))),G3204)</f>
        <v>301</v>
      </c>
    </row>
    <row r="3206" spans="1:7" ht="30" x14ac:dyDescent="0.25">
      <c r="A3206" s="4" t="s">
        <v>3493</v>
      </c>
      <c r="B3206" s="5">
        <v>2051477556</v>
      </c>
      <c r="C3206" s="4" t="s">
        <v>9510</v>
      </c>
      <c r="D3206" s="4" t="s">
        <v>271</v>
      </c>
      <c r="E3206" s="6" t="s">
        <v>5723</v>
      </c>
      <c r="F3206" s="5">
        <f>decoded[[#This Row],[FRT_DEC]]-B3205</f>
        <v>4</v>
      </c>
      <c r="G32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INFO]]))),G3205)</f>
        <v>301</v>
      </c>
    </row>
    <row r="3207" spans="1:7" x14ac:dyDescent="0.25">
      <c r="A3207" s="4" t="s">
        <v>3494</v>
      </c>
      <c r="B3207" s="5">
        <v>2051477559</v>
      </c>
      <c r="C3207" s="4" t="s">
        <v>9511</v>
      </c>
      <c r="D3207" s="4" t="s">
        <v>273</v>
      </c>
      <c r="E3207" s="6" t="s">
        <v>289</v>
      </c>
      <c r="F3207" s="5">
        <f>decoded[[#This Row],[FRT_DEC]]-B3206</f>
        <v>3</v>
      </c>
      <c r="G32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INFO]]))),G3206)</f>
        <v>301</v>
      </c>
    </row>
    <row r="3208" spans="1:7" x14ac:dyDescent="0.25">
      <c r="A3208" s="4" t="s">
        <v>3495</v>
      </c>
      <c r="B3208" s="5">
        <v>2051477577</v>
      </c>
      <c r="C3208" s="4" t="s">
        <v>9512</v>
      </c>
      <c r="D3208" s="4" t="s">
        <v>11</v>
      </c>
      <c r="E3208" s="6" t="s">
        <v>4667</v>
      </c>
      <c r="F3208" s="5">
        <f>decoded[[#This Row],[FRT_DEC]]-B3207</f>
        <v>18</v>
      </c>
      <c r="G32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INFO]]))),G3207)</f>
        <v>301</v>
      </c>
    </row>
    <row r="3209" spans="1:7" x14ac:dyDescent="0.25">
      <c r="A3209" s="4" t="s">
        <v>3496</v>
      </c>
      <c r="B3209" s="5">
        <v>2051477599</v>
      </c>
      <c r="C3209" s="4" t="s">
        <v>9513</v>
      </c>
      <c r="D3209" s="4" t="s">
        <v>52</v>
      </c>
      <c r="E3209" s="6" t="s">
        <v>57</v>
      </c>
      <c r="F3209" s="5">
        <f>decoded[[#This Row],[FRT_DEC]]-B3208</f>
        <v>22</v>
      </c>
      <c r="G32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INFO]]))),G3208)</f>
        <v>301</v>
      </c>
    </row>
    <row r="3210" spans="1:7" x14ac:dyDescent="0.25">
      <c r="A3210" s="4" t="s">
        <v>3497</v>
      </c>
      <c r="B3210" s="5">
        <v>2051477611</v>
      </c>
      <c r="C3210" s="4" t="s">
        <v>9514</v>
      </c>
      <c r="D3210" s="4" t="s">
        <v>1144</v>
      </c>
      <c r="E3210" s="6" t="s">
        <v>6057</v>
      </c>
      <c r="F3210" s="5">
        <f>decoded[[#This Row],[FRT_DEC]]-B3209</f>
        <v>12</v>
      </c>
      <c r="G32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INFO]]))),G3209)</f>
        <v>301</v>
      </c>
    </row>
    <row r="3211" spans="1:7" x14ac:dyDescent="0.25">
      <c r="A3211" s="4" t="s">
        <v>3498</v>
      </c>
      <c r="B3211" s="5">
        <v>2051477616</v>
      </c>
      <c r="C3211" s="4" t="s">
        <v>9515</v>
      </c>
      <c r="D3211" s="4" t="s">
        <v>1144</v>
      </c>
      <c r="E3211" s="6" t="s">
        <v>6059</v>
      </c>
      <c r="F3211" s="5">
        <f>decoded[[#This Row],[FRT_DEC]]-B3210</f>
        <v>5</v>
      </c>
      <c r="G32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INFO]]))),G3210)</f>
        <v>301</v>
      </c>
    </row>
    <row r="3212" spans="1:7" x14ac:dyDescent="0.25">
      <c r="A3212" s="4" t="s">
        <v>3499</v>
      </c>
      <c r="B3212" s="5">
        <v>2051477635</v>
      </c>
      <c r="C3212" s="4" t="s">
        <v>9516</v>
      </c>
      <c r="D3212" s="4" t="s">
        <v>98</v>
      </c>
      <c r="E3212" s="6" t="s">
        <v>5713</v>
      </c>
      <c r="F3212" s="5">
        <f>decoded[[#This Row],[FRT_DEC]]-B3211</f>
        <v>19</v>
      </c>
      <c r="G32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INFO]]))),G3211)</f>
        <v>301</v>
      </c>
    </row>
    <row r="3213" spans="1:7" x14ac:dyDescent="0.25">
      <c r="A3213" s="4" t="s">
        <v>3500</v>
      </c>
      <c r="B3213" s="5">
        <v>2051477661</v>
      </c>
      <c r="C3213" s="4" t="s">
        <v>9517</v>
      </c>
      <c r="D3213" s="4" t="s">
        <v>4652</v>
      </c>
      <c r="E3213" s="6" t="s">
        <v>4694</v>
      </c>
      <c r="F3213" s="5">
        <f>decoded[[#This Row],[FRT_DEC]]-B3212</f>
        <v>26</v>
      </c>
      <c r="G32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INFO]]))),G3212)</f>
        <v>301</v>
      </c>
    </row>
    <row r="3214" spans="1:7" x14ac:dyDescent="0.25">
      <c r="A3214" s="4" t="s">
        <v>3501</v>
      </c>
      <c r="B3214" s="5">
        <v>2051477668</v>
      </c>
      <c r="C3214" s="4" t="s">
        <v>9518</v>
      </c>
      <c r="D3214" s="4" t="s">
        <v>275</v>
      </c>
      <c r="E3214" s="6" t="s">
        <v>9519</v>
      </c>
      <c r="F3214" s="5">
        <f>decoded[[#This Row],[FRT_DEC]]-B3213</f>
        <v>7</v>
      </c>
      <c r="G32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INFO]]))),G3213)</f>
        <v>301</v>
      </c>
    </row>
    <row r="3215" spans="1:7" x14ac:dyDescent="0.25">
      <c r="A3215" s="4" t="s">
        <v>3502</v>
      </c>
      <c r="B3215" s="5">
        <v>2051478475</v>
      </c>
      <c r="C3215" s="4" t="s">
        <v>9520</v>
      </c>
      <c r="D3215" s="4" t="s">
        <v>280</v>
      </c>
      <c r="E3215" s="6" t="s">
        <v>281</v>
      </c>
      <c r="F3215" s="5">
        <f>decoded[[#This Row],[FRT_DEC]]-B3214</f>
        <v>807</v>
      </c>
      <c r="G32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INFO]]))),G3214)</f>
        <v>301</v>
      </c>
    </row>
    <row r="3216" spans="1:7" x14ac:dyDescent="0.25">
      <c r="A3216" s="4" t="s">
        <v>3503</v>
      </c>
      <c r="B3216" s="5">
        <v>2051478517</v>
      </c>
      <c r="C3216" s="4" t="s">
        <v>9521</v>
      </c>
      <c r="D3216" s="4" t="s">
        <v>12</v>
      </c>
      <c r="E3216" s="6" t="s">
        <v>4</v>
      </c>
      <c r="F3216" s="5">
        <f>decoded[[#This Row],[FRT_DEC]]-B3215</f>
        <v>42</v>
      </c>
      <c r="G32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INFO]]))),G3215)</f>
        <v>301</v>
      </c>
    </row>
    <row r="3217" spans="1:7" x14ac:dyDescent="0.25">
      <c r="A3217" s="4" t="s">
        <v>3504</v>
      </c>
      <c r="B3217" s="5">
        <v>2051478524</v>
      </c>
      <c r="C3217" s="4" t="s">
        <v>9522</v>
      </c>
      <c r="D3217" s="4" t="s">
        <v>8</v>
      </c>
      <c r="E3217" s="6" t="s">
        <v>6165</v>
      </c>
      <c r="F3217" s="5">
        <f>decoded[[#This Row],[FRT_DEC]]-B3216</f>
        <v>7</v>
      </c>
      <c r="G32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INFO]]))),G3216)</f>
        <v>301</v>
      </c>
    </row>
    <row r="3218" spans="1:7" x14ac:dyDescent="0.25">
      <c r="A3218" s="4" t="s">
        <v>3505</v>
      </c>
      <c r="B3218" s="5">
        <v>2051486839</v>
      </c>
      <c r="C3218" s="4" t="s">
        <v>9523</v>
      </c>
      <c r="D3218" s="4" t="s">
        <v>15</v>
      </c>
      <c r="E3218" s="6" t="s">
        <v>9524</v>
      </c>
      <c r="F3218" s="5">
        <f>decoded[[#This Row],[FRT_DEC]]-B3217</f>
        <v>8315</v>
      </c>
      <c r="G32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INFO]]))),G3217)</f>
        <v>301</v>
      </c>
    </row>
    <row r="3219" spans="1:7" x14ac:dyDescent="0.25">
      <c r="A3219" s="4" t="s">
        <v>3506</v>
      </c>
      <c r="B3219" s="5">
        <v>2051486842</v>
      </c>
      <c r="C3219" s="4" t="s">
        <v>9525</v>
      </c>
      <c r="D3219" s="4" t="s">
        <v>15</v>
      </c>
      <c r="E3219" s="6" t="s">
        <v>5995</v>
      </c>
      <c r="F3219" s="5">
        <f>decoded[[#This Row],[FRT_DEC]]-B3218</f>
        <v>3</v>
      </c>
      <c r="G32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INFO]]))),G3218)</f>
        <v>301</v>
      </c>
    </row>
    <row r="3220" spans="1:7" x14ac:dyDescent="0.25">
      <c r="A3220" s="4" t="s">
        <v>3507</v>
      </c>
      <c r="B3220" s="5">
        <v>2051486936</v>
      </c>
      <c r="C3220" s="4" t="s">
        <v>9526</v>
      </c>
      <c r="D3220" s="4" t="s">
        <v>275</v>
      </c>
      <c r="E3220" s="6" t="s">
        <v>9527</v>
      </c>
      <c r="F3220" s="5">
        <f>decoded[[#This Row],[FRT_DEC]]-B3219</f>
        <v>94</v>
      </c>
      <c r="G32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INFO]]))),G3219)</f>
        <v>301</v>
      </c>
    </row>
    <row r="3221" spans="1:7" ht="30" x14ac:dyDescent="0.25">
      <c r="A3221" s="4" t="s">
        <v>3508</v>
      </c>
      <c r="B3221" s="5">
        <v>2051486939</v>
      </c>
      <c r="C3221" s="4" t="s">
        <v>9528</v>
      </c>
      <c r="D3221" s="4" t="s">
        <v>271</v>
      </c>
      <c r="E3221" s="6" t="s">
        <v>5723</v>
      </c>
      <c r="F3221" s="5">
        <f>decoded[[#This Row],[FRT_DEC]]-B3220</f>
        <v>3</v>
      </c>
      <c r="G32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INFO]]))),G3220)</f>
        <v>301</v>
      </c>
    </row>
    <row r="3222" spans="1:7" x14ac:dyDescent="0.25">
      <c r="A3222" s="4" t="s">
        <v>3509</v>
      </c>
      <c r="B3222" s="5">
        <v>2051486943</v>
      </c>
      <c r="C3222" s="4" t="s">
        <v>9529</v>
      </c>
      <c r="D3222" s="4" t="s">
        <v>273</v>
      </c>
      <c r="E3222" s="6" t="s">
        <v>289</v>
      </c>
      <c r="F3222" s="5">
        <f>decoded[[#This Row],[FRT_DEC]]-B3221</f>
        <v>4</v>
      </c>
      <c r="G32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INFO]]))),G3221)</f>
        <v>301</v>
      </c>
    </row>
    <row r="3223" spans="1:7" x14ac:dyDescent="0.25">
      <c r="A3223" s="4" t="s">
        <v>3510</v>
      </c>
      <c r="B3223" s="5">
        <v>2051486951</v>
      </c>
      <c r="C3223" s="4" t="s">
        <v>9530</v>
      </c>
      <c r="D3223" s="4" t="s">
        <v>1144</v>
      </c>
      <c r="E3223" s="6" t="s">
        <v>6001</v>
      </c>
      <c r="F3223" s="5">
        <f>decoded[[#This Row],[FRT_DEC]]-B3222</f>
        <v>8</v>
      </c>
      <c r="G32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INFO]]))),G3222)</f>
        <v>301</v>
      </c>
    </row>
    <row r="3224" spans="1:7" x14ac:dyDescent="0.25">
      <c r="A3224" s="4" t="s">
        <v>3511</v>
      </c>
      <c r="B3224" s="5">
        <v>2051486959</v>
      </c>
      <c r="C3224" s="4" t="s">
        <v>9531</v>
      </c>
      <c r="D3224" s="4" t="s">
        <v>98</v>
      </c>
      <c r="E3224" s="6" t="s">
        <v>6003</v>
      </c>
      <c r="F3224" s="5">
        <f>decoded[[#This Row],[FRT_DEC]]-B3223</f>
        <v>8</v>
      </c>
      <c r="G32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INFO]]))),G3223)</f>
        <v>301</v>
      </c>
    </row>
    <row r="3225" spans="1:7" x14ac:dyDescent="0.25">
      <c r="A3225" s="4" t="s">
        <v>3512</v>
      </c>
      <c r="B3225" s="5">
        <v>2051486965</v>
      </c>
      <c r="C3225" s="4" t="s">
        <v>9532</v>
      </c>
      <c r="D3225" s="4" t="s">
        <v>98</v>
      </c>
      <c r="E3225" s="6" t="s">
        <v>6005</v>
      </c>
      <c r="F3225" s="5">
        <f>decoded[[#This Row],[FRT_DEC]]-B3224</f>
        <v>6</v>
      </c>
      <c r="G32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INFO]]))),G3224)</f>
        <v>301</v>
      </c>
    </row>
    <row r="3226" spans="1:7" x14ac:dyDescent="0.25">
      <c r="A3226" s="4" t="s">
        <v>3513</v>
      </c>
      <c r="B3226" s="5">
        <v>2051486977</v>
      </c>
      <c r="C3226" s="4" t="s">
        <v>9533</v>
      </c>
      <c r="D3226" s="4" t="s">
        <v>277</v>
      </c>
      <c r="E3226" s="6" t="s">
        <v>9534</v>
      </c>
      <c r="F3226" s="5">
        <f>decoded[[#This Row],[FRT_DEC]]-B3225</f>
        <v>12</v>
      </c>
      <c r="G32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INFO]]))),G3225)</f>
        <v>301</v>
      </c>
    </row>
    <row r="3227" spans="1:7" x14ac:dyDescent="0.25">
      <c r="A3227" s="4" t="s">
        <v>3514</v>
      </c>
      <c r="B3227" s="5">
        <v>2051487279</v>
      </c>
      <c r="C3227" s="4" t="s">
        <v>9535</v>
      </c>
      <c r="D3227" s="4" t="s">
        <v>1144</v>
      </c>
      <c r="E3227" s="6" t="s">
        <v>6009</v>
      </c>
      <c r="F3227" s="5">
        <f>decoded[[#This Row],[FRT_DEC]]-B3226</f>
        <v>302</v>
      </c>
      <c r="G32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INFO]]))),G3226)</f>
        <v>301</v>
      </c>
    </row>
    <row r="3228" spans="1:7" x14ac:dyDescent="0.25">
      <c r="A3228" s="4" t="s">
        <v>3515</v>
      </c>
      <c r="B3228" s="5">
        <v>2051487287</v>
      </c>
      <c r="C3228" s="4" t="s">
        <v>9536</v>
      </c>
      <c r="D3228" s="4" t="s">
        <v>98</v>
      </c>
      <c r="E3228" s="6" t="s">
        <v>6011</v>
      </c>
      <c r="F3228" s="5">
        <f>decoded[[#This Row],[FRT_DEC]]-B3227</f>
        <v>8</v>
      </c>
      <c r="G32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INFO]]))),G3227)</f>
        <v>301</v>
      </c>
    </row>
    <row r="3229" spans="1:7" x14ac:dyDescent="0.25">
      <c r="A3229" s="4" t="s">
        <v>3516</v>
      </c>
      <c r="B3229" s="5">
        <v>2051487299</v>
      </c>
      <c r="C3229" s="4" t="s">
        <v>9537</v>
      </c>
      <c r="D3229" s="4" t="s">
        <v>275</v>
      </c>
      <c r="E3229" s="6" t="s">
        <v>1102</v>
      </c>
      <c r="F3229" s="5">
        <f>decoded[[#This Row],[FRT_DEC]]-B3228</f>
        <v>12</v>
      </c>
      <c r="G32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INFO]]))),G3228)</f>
        <v>301</v>
      </c>
    </row>
    <row r="3230" spans="1:7" x14ac:dyDescent="0.25">
      <c r="A3230" s="4" t="s">
        <v>3517</v>
      </c>
      <c r="B3230" s="5">
        <v>2051487315</v>
      </c>
      <c r="C3230" s="4" t="s">
        <v>9538</v>
      </c>
      <c r="D3230" s="4" t="s">
        <v>295</v>
      </c>
      <c r="E3230" s="6" t="s">
        <v>296</v>
      </c>
      <c r="F3230" s="5">
        <f>decoded[[#This Row],[FRT_DEC]]-B3229</f>
        <v>16</v>
      </c>
      <c r="G32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INFO]]))),G3229)</f>
        <v>301</v>
      </c>
    </row>
    <row r="3231" spans="1:7" x14ac:dyDescent="0.25">
      <c r="A3231" s="4" t="s">
        <v>3518</v>
      </c>
      <c r="B3231" s="5">
        <v>2051488838</v>
      </c>
      <c r="C3231" s="4" t="s">
        <v>9539</v>
      </c>
      <c r="D3231" s="4" t="s">
        <v>110</v>
      </c>
      <c r="E3231" s="6" t="s">
        <v>8684</v>
      </c>
      <c r="F3231" s="5">
        <f>decoded[[#This Row],[FRT_DEC]]-B3230</f>
        <v>1523</v>
      </c>
      <c r="G32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INFO]]))),G3230)</f>
        <v>301</v>
      </c>
    </row>
    <row r="3232" spans="1:7" x14ac:dyDescent="0.25">
      <c r="A3232" s="4" t="s">
        <v>3519</v>
      </c>
      <c r="B3232" s="5">
        <v>2051488855</v>
      </c>
      <c r="C3232" s="4" t="s">
        <v>9540</v>
      </c>
      <c r="D3232" s="4" t="s">
        <v>1144</v>
      </c>
      <c r="E3232" s="6" t="s">
        <v>6017</v>
      </c>
      <c r="F3232" s="5">
        <f>decoded[[#This Row],[FRT_DEC]]-B3231</f>
        <v>17</v>
      </c>
      <c r="G32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INFO]]))),G3231)</f>
        <v>301</v>
      </c>
    </row>
    <row r="3233" spans="1:7" x14ac:dyDescent="0.25">
      <c r="A3233" s="4" t="s">
        <v>3520</v>
      </c>
      <c r="B3233" s="5">
        <v>2051488860</v>
      </c>
      <c r="C3233" s="4" t="s">
        <v>9541</v>
      </c>
      <c r="D3233" s="4" t="s">
        <v>98</v>
      </c>
      <c r="E3233" s="6" t="s">
        <v>6019</v>
      </c>
      <c r="F3233" s="5">
        <f>decoded[[#This Row],[FRT_DEC]]-B3232</f>
        <v>5</v>
      </c>
      <c r="G32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INFO]]))),G3232)</f>
        <v>301</v>
      </c>
    </row>
    <row r="3234" spans="1:7" x14ac:dyDescent="0.25">
      <c r="A3234" s="4" t="s">
        <v>3521</v>
      </c>
      <c r="B3234" s="5">
        <v>2051488930</v>
      </c>
      <c r="C3234" s="4" t="s">
        <v>9542</v>
      </c>
      <c r="D3234" s="4" t="s">
        <v>111</v>
      </c>
      <c r="E3234" s="6" t="s">
        <v>297</v>
      </c>
      <c r="F3234" s="5">
        <f>decoded[[#This Row],[FRT_DEC]]-B3233</f>
        <v>70</v>
      </c>
      <c r="G32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INFO]]))),G3233)</f>
        <v>301</v>
      </c>
    </row>
    <row r="3235" spans="1:7" x14ac:dyDescent="0.25">
      <c r="A3235" s="4" t="s">
        <v>3522</v>
      </c>
      <c r="B3235" s="5">
        <v>2051488945</v>
      </c>
      <c r="C3235" s="4" t="s">
        <v>9543</v>
      </c>
      <c r="D3235" s="4" t="s">
        <v>1144</v>
      </c>
      <c r="E3235" s="6" t="s">
        <v>6022</v>
      </c>
      <c r="F3235" s="5">
        <f>decoded[[#This Row],[FRT_DEC]]-B3234</f>
        <v>15</v>
      </c>
      <c r="G32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INFO]]))),G3234)</f>
        <v>301</v>
      </c>
    </row>
    <row r="3236" spans="1:7" x14ac:dyDescent="0.25">
      <c r="A3236" s="4" t="s">
        <v>3523</v>
      </c>
      <c r="B3236" s="5">
        <v>2051488950</v>
      </c>
      <c r="C3236" s="4" t="s">
        <v>9544</v>
      </c>
      <c r="D3236" s="4" t="s">
        <v>98</v>
      </c>
      <c r="E3236" s="6" t="s">
        <v>6024</v>
      </c>
      <c r="F3236" s="5">
        <f>decoded[[#This Row],[FRT_DEC]]-B3235</f>
        <v>5</v>
      </c>
      <c r="G32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INFO]]))),G3235)</f>
        <v>301</v>
      </c>
    </row>
    <row r="3237" spans="1:7" x14ac:dyDescent="0.25">
      <c r="A3237" s="4" t="s">
        <v>3524</v>
      </c>
      <c r="B3237" s="5">
        <v>2051489586</v>
      </c>
      <c r="C3237" s="4" t="s">
        <v>9545</v>
      </c>
      <c r="D3237" s="4" t="s">
        <v>113</v>
      </c>
      <c r="E3237" s="6" t="s">
        <v>114</v>
      </c>
      <c r="F3237" s="5">
        <f>decoded[[#This Row],[FRT_DEC]]-B3236</f>
        <v>636</v>
      </c>
      <c r="G32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INFO]]))),G3236)</f>
        <v>301</v>
      </c>
    </row>
    <row r="3238" spans="1:7" x14ac:dyDescent="0.25">
      <c r="A3238" s="4" t="s">
        <v>3525</v>
      </c>
      <c r="B3238" s="5">
        <v>2051489603</v>
      </c>
      <c r="C3238" s="4" t="s">
        <v>9546</v>
      </c>
      <c r="D3238" s="4" t="s">
        <v>1144</v>
      </c>
      <c r="E3238" s="6" t="s">
        <v>6027</v>
      </c>
      <c r="F3238" s="5">
        <f>decoded[[#This Row],[FRT_DEC]]-B3237</f>
        <v>17</v>
      </c>
      <c r="G32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INFO]]))),G3237)</f>
        <v>301</v>
      </c>
    </row>
    <row r="3239" spans="1:7" x14ac:dyDescent="0.25">
      <c r="A3239" s="4" t="s">
        <v>3526</v>
      </c>
      <c r="B3239" s="5">
        <v>2051489609</v>
      </c>
      <c r="C3239" s="4" t="s">
        <v>9547</v>
      </c>
      <c r="D3239" s="4" t="s">
        <v>98</v>
      </c>
      <c r="E3239" s="6" t="s">
        <v>6029</v>
      </c>
      <c r="F3239" s="5">
        <f>decoded[[#This Row],[FRT_DEC]]-B3238</f>
        <v>6</v>
      </c>
      <c r="G32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INFO]]))),G3238)</f>
        <v>301</v>
      </c>
    </row>
    <row r="3240" spans="1:7" x14ac:dyDescent="0.25">
      <c r="A3240" s="4" t="s">
        <v>3527</v>
      </c>
      <c r="B3240" s="5">
        <v>2051489613</v>
      </c>
      <c r="C3240" s="4" t="s">
        <v>9548</v>
      </c>
      <c r="D3240" s="4" t="s">
        <v>298</v>
      </c>
      <c r="E3240" s="6" t="s">
        <v>9549</v>
      </c>
      <c r="F3240" s="5">
        <f>decoded[[#This Row],[FRT_DEC]]-B3239</f>
        <v>4</v>
      </c>
      <c r="G32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INFO]]))),G3239)</f>
        <v>301</v>
      </c>
    </row>
    <row r="3241" spans="1:7" x14ac:dyDescent="0.25">
      <c r="A3241" s="4" t="s">
        <v>3528</v>
      </c>
      <c r="B3241" s="5">
        <v>2051489619</v>
      </c>
      <c r="C3241" s="4" t="s">
        <v>9550</v>
      </c>
      <c r="D3241" s="4" t="s">
        <v>11</v>
      </c>
      <c r="E3241" s="6" t="s">
        <v>4670</v>
      </c>
      <c r="F3241" s="5">
        <f>decoded[[#This Row],[FRT_DEC]]-B3240</f>
        <v>6</v>
      </c>
      <c r="G32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INFO]]))),G3240)</f>
        <v>301</v>
      </c>
    </row>
    <row r="3242" spans="1:7" x14ac:dyDescent="0.25">
      <c r="A3242" s="4" t="s">
        <v>3529</v>
      </c>
      <c r="B3242" s="5">
        <v>2051489629</v>
      </c>
      <c r="C3242" s="4" t="s">
        <v>9551</v>
      </c>
      <c r="D3242" s="4" t="s">
        <v>52</v>
      </c>
      <c r="E3242" s="6" t="s">
        <v>367</v>
      </c>
      <c r="F3242" s="5">
        <f>decoded[[#This Row],[FRT_DEC]]-B3241</f>
        <v>10</v>
      </c>
      <c r="G32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INFO]]))),G3241)</f>
        <v>301</v>
      </c>
    </row>
    <row r="3243" spans="1:7" x14ac:dyDescent="0.25">
      <c r="A3243" s="4" t="s">
        <v>3530</v>
      </c>
      <c r="B3243" s="5">
        <v>2051489633</v>
      </c>
      <c r="C3243" s="4" t="s">
        <v>9552</v>
      </c>
      <c r="D3243" s="4" t="s">
        <v>369</v>
      </c>
      <c r="E3243" s="6" t="s">
        <v>9486</v>
      </c>
      <c r="F3243" s="5">
        <f>decoded[[#This Row],[FRT_DEC]]-B3242</f>
        <v>4</v>
      </c>
      <c r="G32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INFO]]))),G3242)</f>
        <v>301</v>
      </c>
    </row>
    <row r="3244" spans="1:7" x14ac:dyDescent="0.25">
      <c r="A3244" s="4" t="s">
        <v>3531</v>
      </c>
      <c r="B3244" s="5">
        <v>2051489637</v>
      </c>
      <c r="C3244" s="4" t="s">
        <v>9553</v>
      </c>
      <c r="D3244" s="4" t="s">
        <v>8</v>
      </c>
      <c r="E3244" s="6" t="s">
        <v>4691</v>
      </c>
      <c r="F3244" s="5">
        <f>decoded[[#This Row],[FRT_DEC]]-B3243</f>
        <v>4</v>
      </c>
      <c r="G32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INFO]]))),G3243)</f>
        <v>301</v>
      </c>
    </row>
    <row r="3245" spans="1:7" x14ac:dyDescent="0.25">
      <c r="A3245" s="4" t="s">
        <v>3532</v>
      </c>
      <c r="B3245" s="5">
        <v>2051489645</v>
      </c>
      <c r="C3245" s="4" t="s">
        <v>9554</v>
      </c>
      <c r="D3245" s="4" t="s">
        <v>11</v>
      </c>
      <c r="E3245" s="6" t="s">
        <v>4678</v>
      </c>
      <c r="F3245" s="5">
        <f>decoded[[#This Row],[FRT_DEC]]-B3244</f>
        <v>8</v>
      </c>
      <c r="G32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INFO]]))),G3244)</f>
        <v>301</v>
      </c>
    </row>
    <row r="3246" spans="1:7" x14ac:dyDescent="0.25">
      <c r="A3246" s="4" t="s">
        <v>3533</v>
      </c>
      <c r="B3246" s="5">
        <v>2051489675</v>
      </c>
      <c r="C3246" s="4" t="s">
        <v>9555</v>
      </c>
      <c r="D3246" s="4" t="s">
        <v>52</v>
      </c>
      <c r="E3246" s="6" t="s">
        <v>4648</v>
      </c>
      <c r="F3246" s="5">
        <f>decoded[[#This Row],[FRT_DEC]]-B3245</f>
        <v>30</v>
      </c>
      <c r="G32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INFO]]))),G3245)</f>
        <v>301</v>
      </c>
    </row>
    <row r="3247" spans="1:7" x14ac:dyDescent="0.25">
      <c r="A3247" s="4" t="s">
        <v>3534</v>
      </c>
      <c r="B3247" s="5">
        <v>2051489678</v>
      </c>
      <c r="C3247" s="4" t="s">
        <v>9556</v>
      </c>
      <c r="D3247" s="4" t="s">
        <v>4649</v>
      </c>
      <c r="E3247" s="6" t="s">
        <v>9428</v>
      </c>
      <c r="F3247" s="5">
        <f>decoded[[#This Row],[FRT_DEC]]-B3246</f>
        <v>3</v>
      </c>
      <c r="G32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INFO]]))),G3246)</f>
        <v>301</v>
      </c>
    </row>
    <row r="3248" spans="1:7" x14ac:dyDescent="0.25">
      <c r="A3248" s="4" t="s">
        <v>3535</v>
      </c>
      <c r="B3248" s="5">
        <v>2051489704</v>
      </c>
      <c r="C3248" s="4" t="s">
        <v>9557</v>
      </c>
      <c r="D3248" s="4" t="s">
        <v>12</v>
      </c>
      <c r="E3248" s="6" t="s">
        <v>4</v>
      </c>
      <c r="F3248" s="5">
        <f>decoded[[#This Row],[FRT_DEC]]-B3247</f>
        <v>26</v>
      </c>
      <c r="G32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INFO]]))),G3247)</f>
        <v>301</v>
      </c>
    </row>
    <row r="3249" spans="1:7" x14ac:dyDescent="0.25">
      <c r="A3249" s="4" t="s">
        <v>3536</v>
      </c>
      <c r="B3249" s="5">
        <v>2051489710</v>
      </c>
      <c r="C3249" s="4" t="s">
        <v>9558</v>
      </c>
      <c r="D3249" s="4" t="s">
        <v>8</v>
      </c>
      <c r="E3249" s="6" t="s">
        <v>5960</v>
      </c>
      <c r="F3249" s="5">
        <f>decoded[[#This Row],[FRT_DEC]]-B3248</f>
        <v>6</v>
      </c>
      <c r="G32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INFO]]))),G3248)</f>
        <v>301</v>
      </c>
    </row>
    <row r="3250" spans="1:7" x14ac:dyDescent="0.25">
      <c r="A3250" s="4" t="s">
        <v>3537</v>
      </c>
      <c r="B3250" s="5">
        <v>2051489961</v>
      </c>
      <c r="C3250" s="4" t="s">
        <v>9559</v>
      </c>
      <c r="D3250" s="4" t="s">
        <v>12</v>
      </c>
      <c r="E3250" s="6" t="s">
        <v>4</v>
      </c>
      <c r="F3250" s="5">
        <f>decoded[[#This Row],[FRT_DEC]]-B3249</f>
        <v>251</v>
      </c>
      <c r="G32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INFO]]))),G3249)</f>
        <v>301</v>
      </c>
    </row>
    <row r="3251" spans="1:7" x14ac:dyDescent="0.25">
      <c r="A3251" s="4" t="s">
        <v>3538</v>
      </c>
      <c r="B3251" s="5">
        <v>2051489967</v>
      </c>
      <c r="C3251" s="4" t="s">
        <v>9560</v>
      </c>
      <c r="D3251" s="4" t="s">
        <v>8</v>
      </c>
      <c r="E3251" s="6" t="s">
        <v>5963</v>
      </c>
      <c r="F3251" s="5">
        <f>decoded[[#This Row],[FRT_DEC]]-B3250</f>
        <v>6</v>
      </c>
      <c r="G32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INFO]]))),G3250)</f>
        <v>301</v>
      </c>
    </row>
    <row r="3252" spans="1:7" x14ac:dyDescent="0.25">
      <c r="A3252" s="4" t="s">
        <v>3539</v>
      </c>
      <c r="B3252" s="5">
        <v>2051490375</v>
      </c>
      <c r="C3252" s="4" t="s">
        <v>9561</v>
      </c>
      <c r="D3252" s="4" t="s">
        <v>13</v>
      </c>
      <c r="E3252" s="6" t="s">
        <v>5</v>
      </c>
      <c r="F3252" s="5">
        <f>decoded[[#This Row],[FRT_DEC]]-B3251</f>
        <v>408</v>
      </c>
      <c r="G32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INFO]]))),G3251)</f>
        <v>301</v>
      </c>
    </row>
    <row r="3253" spans="1:7" x14ac:dyDescent="0.25">
      <c r="A3253" s="4" t="s">
        <v>3540</v>
      </c>
      <c r="B3253" s="5">
        <v>2051490379</v>
      </c>
      <c r="C3253" s="4" t="s">
        <v>9562</v>
      </c>
      <c r="D3253" s="4" t="s">
        <v>11</v>
      </c>
      <c r="E3253" s="6" t="s">
        <v>4688</v>
      </c>
      <c r="F3253" s="5">
        <f>decoded[[#This Row],[FRT_DEC]]-B3252</f>
        <v>4</v>
      </c>
      <c r="G32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INFO]]))),G3252)</f>
        <v>301</v>
      </c>
    </row>
    <row r="3254" spans="1:7" x14ac:dyDescent="0.25">
      <c r="A3254" s="4" t="s">
        <v>3541</v>
      </c>
      <c r="B3254" s="5">
        <v>2051490470</v>
      </c>
      <c r="C3254" s="4" t="s">
        <v>9563</v>
      </c>
      <c r="D3254" s="4" t="s">
        <v>12</v>
      </c>
      <c r="E3254" s="6" t="s">
        <v>4</v>
      </c>
      <c r="F3254" s="5">
        <f>decoded[[#This Row],[FRT_DEC]]-B3253</f>
        <v>91</v>
      </c>
      <c r="G32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INFO]]))),G3253)</f>
        <v>301</v>
      </c>
    </row>
    <row r="3255" spans="1:7" x14ac:dyDescent="0.25">
      <c r="A3255" s="4" t="s">
        <v>3542</v>
      </c>
      <c r="B3255" s="5">
        <v>2051490478</v>
      </c>
      <c r="C3255" s="4" t="s">
        <v>9564</v>
      </c>
      <c r="D3255" s="4" t="s">
        <v>14</v>
      </c>
      <c r="E3255" s="6" t="s">
        <v>6</v>
      </c>
      <c r="F3255" s="5">
        <f>decoded[[#This Row],[FRT_DEC]]-B3254</f>
        <v>8</v>
      </c>
      <c r="G32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INFO]]))),G3254)</f>
        <v>301</v>
      </c>
    </row>
    <row r="3256" spans="1:7" x14ac:dyDescent="0.25">
      <c r="A3256" s="4" t="s">
        <v>3543</v>
      </c>
      <c r="B3256" s="5">
        <v>2051490488</v>
      </c>
      <c r="C3256" s="4" t="s">
        <v>9565</v>
      </c>
      <c r="D3256" s="4" t="s">
        <v>14</v>
      </c>
      <c r="E3256" s="6" t="s">
        <v>72</v>
      </c>
      <c r="F3256" s="5">
        <f>decoded[[#This Row],[FRT_DEC]]-B3255</f>
        <v>10</v>
      </c>
      <c r="G32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INFO]]))),G3255)</f>
        <v>301</v>
      </c>
    </row>
    <row r="3257" spans="1:7" x14ac:dyDescent="0.25">
      <c r="A3257" s="4" t="s">
        <v>3544</v>
      </c>
      <c r="B3257" s="5">
        <v>2051490511</v>
      </c>
      <c r="C3257" s="4" t="s">
        <v>9566</v>
      </c>
      <c r="D3257" s="4" t="s">
        <v>74</v>
      </c>
      <c r="E3257" s="6" t="s">
        <v>4650</v>
      </c>
      <c r="F3257" s="5">
        <f>decoded[[#This Row],[FRT_DEC]]-B3256</f>
        <v>23</v>
      </c>
      <c r="G32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INFO]]))),G3256)</f>
        <v>301</v>
      </c>
    </row>
    <row r="3258" spans="1:7" x14ac:dyDescent="0.25">
      <c r="A3258" s="4" t="s">
        <v>3545</v>
      </c>
      <c r="B3258" s="5">
        <v>2051490516</v>
      </c>
      <c r="C3258" s="4" t="s">
        <v>9567</v>
      </c>
      <c r="D3258" s="4" t="s">
        <v>4651</v>
      </c>
      <c r="E3258" s="6" t="s">
        <v>4653</v>
      </c>
      <c r="F3258" s="5">
        <f>decoded[[#This Row],[FRT_DEC]]-B3257</f>
        <v>5</v>
      </c>
      <c r="G32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INFO]]))),G3257)</f>
        <v>301</v>
      </c>
    </row>
    <row r="3259" spans="1:7" x14ac:dyDescent="0.25">
      <c r="A3259" s="4" t="s">
        <v>3546</v>
      </c>
      <c r="B3259" s="5">
        <v>2051490522</v>
      </c>
      <c r="C3259" s="4" t="s">
        <v>9568</v>
      </c>
      <c r="D3259" s="4" t="s">
        <v>8</v>
      </c>
      <c r="E3259" s="6" t="s">
        <v>9152</v>
      </c>
      <c r="F3259" s="5">
        <f>decoded[[#This Row],[FRT_DEC]]-B3258</f>
        <v>6</v>
      </c>
      <c r="G32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INFO]]))),G3258)</f>
        <v>301</v>
      </c>
    </row>
    <row r="3260" spans="1:7" x14ac:dyDescent="0.25">
      <c r="A3260" s="4" t="s">
        <v>3547</v>
      </c>
      <c r="B3260" s="5">
        <v>2051500684</v>
      </c>
      <c r="C3260" s="4" t="s">
        <v>9569</v>
      </c>
      <c r="D3260" s="4" t="s">
        <v>55</v>
      </c>
      <c r="E3260" s="6" t="s">
        <v>56</v>
      </c>
      <c r="F3260" s="5">
        <f>decoded[[#This Row],[FRT_DEC]]-B3259</f>
        <v>10162</v>
      </c>
      <c r="G32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INFO]]))),G3259)</f>
        <v>301</v>
      </c>
    </row>
    <row r="3261" spans="1:7" x14ac:dyDescent="0.25">
      <c r="A3261" s="4" t="s">
        <v>3548</v>
      </c>
      <c r="B3261" s="5">
        <v>2051500708</v>
      </c>
      <c r="C3261" s="4" t="s">
        <v>9570</v>
      </c>
      <c r="D3261" s="4" t="s">
        <v>275</v>
      </c>
      <c r="E3261" s="6" t="s">
        <v>9571</v>
      </c>
      <c r="F3261" s="5">
        <f>decoded[[#This Row],[FRT_DEC]]-B3260</f>
        <v>24</v>
      </c>
      <c r="G32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INFO]]))),G3260)</f>
        <v>301</v>
      </c>
    </row>
    <row r="3262" spans="1:7" x14ac:dyDescent="0.25">
      <c r="A3262" s="4" t="s">
        <v>3549</v>
      </c>
      <c r="B3262" s="5">
        <v>2051500712</v>
      </c>
      <c r="C3262" s="4" t="s">
        <v>9572</v>
      </c>
      <c r="D3262" s="4" t="s">
        <v>277</v>
      </c>
      <c r="E3262" s="6" t="s">
        <v>9573</v>
      </c>
      <c r="F3262" s="5">
        <f>decoded[[#This Row],[FRT_DEC]]-B3261</f>
        <v>4</v>
      </c>
      <c r="G32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INFO]]))),G3261)</f>
        <v>301</v>
      </c>
    </row>
    <row r="3263" spans="1:7" ht="30" x14ac:dyDescent="0.25">
      <c r="A3263" s="4" t="s">
        <v>3550</v>
      </c>
      <c r="B3263" s="5">
        <v>2051500716</v>
      </c>
      <c r="C3263" s="4" t="s">
        <v>9574</v>
      </c>
      <c r="D3263" s="4" t="s">
        <v>271</v>
      </c>
      <c r="E3263" s="6" t="s">
        <v>9159</v>
      </c>
      <c r="F3263" s="5">
        <f>decoded[[#This Row],[FRT_DEC]]-B3262</f>
        <v>4</v>
      </c>
      <c r="G32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INFO]]))),G3262)</f>
        <v>301</v>
      </c>
    </row>
    <row r="3264" spans="1:7" x14ac:dyDescent="0.25">
      <c r="A3264" s="4" t="s">
        <v>3551</v>
      </c>
      <c r="B3264" s="5">
        <v>2051500719</v>
      </c>
      <c r="C3264" s="4" t="s">
        <v>9575</v>
      </c>
      <c r="D3264" s="4" t="s">
        <v>273</v>
      </c>
      <c r="E3264" s="6" t="s">
        <v>289</v>
      </c>
      <c r="F3264" s="5">
        <f>decoded[[#This Row],[FRT_DEC]]-B3263</f>
        <v>3</v>
      </c>
      <c r="G32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INFO]]))),G3263)</f>
        <v>301</v>
      </c>
    </row>
    <row r="3265" spans="1:7" x14ac:dyDescent="0.25">
      <c r="A3265" s="4" t="s">
        <v>3552</v>
      </c>
      <c r="B3265" s="5">
        <v>2051500726</v>
      </c>
      <c r="C3265" s="4" t="s">
        <v>9576</v>
      </c>
      <c r="D3265" s="4" t="s">
        <v>298</v>
      </c>
      <c r="E3265" s="6" t="s">
        <v>9577</v>
      </c>
      <c r="F3265" s="5">
        <f>decoded[[#This Row],[FRT_DEC]]-B3264</f>
        <v>7</v>
      </c>
      <c r="G32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INFO]]))),G3264)</f>
        <v>301</v>
      </c>
    </row>
    <row r="3266" spans="1:7" x14ac:dyDescent="0.25">
      <c r="A3266" s="4" t="s">
        <v>3553</v>
      </c>
      <c r="B3266" s="5">
        <v>2051500733</v>
      </c>
      <c r="C3266" s="4" t="s">
        <v>9578</v>
      </c>
      <c r="D3266" s="4" t="s">
        <v>11</v>
      </c>
      <c r="E3266" s="6" t="s">
        <v>4683</v>
      </c>
      <c r="F3266" s="5">
        <f>decoded[[#This Row],[FRT_DEC]]-B3265</f>
        <v>7</v>
      </c>
      <c r="G32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INFO]]))),G3265)</f>
        <v>301</v>
      </c>
    </row>
    <row r="3267" spans="1:7" x14ac:dyDescent="0.25">
      <c r="A3267" s="4" t="s">
        <v>3554</v>
      </c>
      <c r="B3267" s="5">
        <v>2051500756</v>
      </c>
      <c r="C3267" s="4" t="s">
        <v>9579</v>
      </c>
      <c r="D3267" s="4" t="s">
        <v>52</v>
      </c>
      <c r="E3267" s="6" t="s">
        <v>57</v>
      </c>
      <c r="F3267" s="5">
        <f>decoded[[#This Row],[FRT_DEC]]-B3266</f>
        <v>23</v>
      </c>
      <c r="G32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INFO]]))),G3266)</f>
        <v>301</v>
      </c>
    </row>
    <row r="3268" spans="1:7" x14ac:dyDescent="0.25">
      <c r="A3268" s="4" t="s">
        <v>3555</v>
      </c>
      <c r="B3268" s="5">
        <v>2051500766</v>
      </c>
      <c r="C3268" s="4" t="s">
        <v>9580</v>
      </c>
      <c r="D3268" s="4" t="s">
        <v>1144</v>
      </c>
      <c r="E3268" s="6" t="s">
        <v>6057</v>
      </c>
      <c r="F3268" s="5">
        <f>decoded[[#This Row],[FRT_DEC]]-B3267</f>
        <v>10</v>
      </c>
      <c r="G32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INFO]]))),G3267)</f>
        <v>301</v>
      </c>
    </row>
    <row r="3269" spans="1:7" x14ac:dyDescent="0.25">
      <c r="A3269" s="4" t="s">
        <v>3556</v>
      </c>
      <c r="B3269" s="5">
        <v>2051500772</v>
      </c>
      <c r="C3269" s="4" t="s">
        <v>9581</v>
      </c>
      <c r="D3269" s="4" t="s">
        <v>1144</v>
      </c>
      <c r="E3269" s="6" t="s">
        <v>6059</v>
      </c>
      <c r="F3269" s="5">
        <f>decoded[[#This Row],[FRT_DEC]]-B3268</f>
        <v>6</v>
      </c>
      <c r="G32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INFO]]))),G3268)</f>
        <v>301</v>
      </c>
    </row>
    <row r="3270" spans="1:7" x14ac:dyDescent="0.25">
      <c r="A3270" s="4" t="s">
        <v>3557</v>
      </c>
      <c r="B3270" s="5">
        <v>2051500802</v>
      </c>
      <c r="C3270" s="4" t="s">
        <v>9582</v>
      </c>
      <c r="D3270" s="4" t="s">
        <v>98</v>
      </c>
      <c r="E3270" s="6" t="s">
        <v>5713</v>
      </c>
      <c r="F3270" s="5">
        <f>decoded[[#This Row],[FRT_DEC]]-B3269</f>
        <v>30</v>
      </c>
      <c r="G32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INFO]]))),G3269)</f>
        <v>301</v>
      </c>
    </row>
    <row r="3271" spans="1:7" x14ac:dyDescent="0.25">
      <c r="A3271" s="4" t="s">
        <v>3558</v>
      </c>
      <c r="B3271" s="5">
        <v>2051500823</v>
      </c>
      <c r="C3271" s="4" t="s">
        <v>9583</v>
      </c>
      <c r="D3271" s="4" t="s">
        <v>275</v>
      </c>
      <c r="E3271" s="6" t="s">
        <v>9584</v>
      </c>
      <c r="F3271" s="5">
        <f>decoded[[#This Row],[FRT_DEC]]-B3270</f>
        <v>21</v>
      </c>
      <c r="G32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INFO]]))),G3270)</f>
        <v>301</v>
      </c>
    </row>
    <row r="3272" spans="1:7" x14ac:dyDescent="0.25">
      <c r="A3272" s="4" t="s">
        <v>3559</v>
      </c>
      <c r="B3272" s="5">
        <v>2051501638</v>
      </c>
      <c r="C3272" s="4" t="s">
        <v>9585</v>
      </c>
      <c r="D3272" s="4" t="s">
        <v>280</v>
      </c>
      <c r="E3272" s="6" t="s">
        <v>281</v>
      </c>
      <c r="F3272" s="5">
        <f>decoded[[#This Row],[FRT_DEC]]-B3271</f>
        <v>815</v>
      </c>
      <c r="G32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INFO]]))),G3271)</f>
        <v>301</v>
      </c>
    </row>
    <row r="3273" spans="1:7" x14ac:dyDescent="0.25">
      <c r="A3273" s="4" t="s">
        <v>3560</v>
      </c>
      <c r="B3273" s="5">
        <v>2051501681</v>
      </c>
      <c r="C3273" s="4" t="s">
        <v>9586</v>
      </c>
      <c r="D3273" s="4" t="s">
        <v>12</v>
      </c>
      <c r="E3273" s="6" t="s">
        <v>4</v>
      </c>
      <c r="F3273" s="5">
        <f>decoded[[#This Row],[FRT_DEC]]-B3272</f>
        <v>43</v>
      </c>
      <c r="G32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INFO]]))),G3272)</f>
        <v>301</v>
      </c>
    </row>
    <row r="3274" spans="1:7" x14ac:dyDescent="0.25">
      <c r="A3274" s="4" t="s">
        <v>3561</v>
      </c>
      <c r="B3274" s="5">
        <v>2051501686</v>
      </c>
      <c r="C3274" s="4" t="s">
        <v>9587</v>
      </c>
      <c r="D3274" s="4" t="s">
        <v>8</v>
      </c>
      <c r="E3274" s="6" t="s">
        <v>6294</v>
      </c>
      <c r="F3274" s="5">
        <f>decoded[[#This Row],[FRT_DEC]]-B3273</f>
        <v>5</v>
      </c>
      <c r="G32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INFO]]))),G3273)</f>
        <v>301</v>
      </c>
    </row>
    <row r="3275" spans="1:7" x14ac:dyDescent="0.25">
      <c r="A3275" s="4" t="s">
        <v>3562</v>
      </c>
      <c r="B3275" s="5">
        <v>2051503681</v>
      </c>
      <c r="C3275" s="4" t="s">
        <v>9588</v>
      </c>
      <c r="D3275" s="4" t="s">
        <v>15</v>
      </c>
      <c r="E3275" s="6" t="s">
        <v>9589</v>
      </c>
      <c r="F3275" s="5">
        <f>decoded[[#This Row],[FRT_DEC]]-B3274</f>
        <v>1995</v>
      </c>
      <c r="G32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INFO]]))),G3274)</f>
        <v>301</v>
      </c>
    </row>
    <row r="3276" spans="1:7" x14ac:dyDescent="0.25">
      <c r="A3276" s="4" t="s">
        <v>3563</v>
      </c>
      <c r="B3276" s="5">
        <v>2051503684</v>
      </c>
      <c r="C3276" s="4" t="s">
        <v>9590</v>
      </c>
      <c r="D3276" s="4" t="s">
        <v>15</v>
      </c>
      <c r="E3276" s="6" t="s">
        <v>5995</v>
      </c>
      <c r="F3276" s="5">
        <f>decoded[[#This Row],[FRT_DEC]]-B3275</f>
        <v>3</v>
      </c>
      <c r="G32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INFO]]))),G3275)</f>
        <v>301</v>
      </c>
    </row>
    <row r="3277" spans="1:7" x14ac:dyDescent="0.25">
      <c r="A3277" s="4" t="s">
        <v>3564</v>
      </c>
      <c r="B3277" s="5">
        <v>2051503761</v>
      </c>
      <c r="C3277" s="4" t="s">
        <v>9591</v>
      </c>
      <c r="D3277" s="4" t="s">
        <v>275</v>
      </c>
      <c r="E3277" s="6" t="s">
        <v>9592</v>
      </c>
      <c r="F3277" s="5">
        <f>decoded[[#This Row],[FRT_DEC]]-B3276</f>
        <v>77</v>
      </c>
      <c r="G32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INFO]]))),G3276)</f>
        <v>301</v>
      </c>
    </row>
    <row r="3278" spans="1:7" ht="30" x14ac:dyDescent="0.25">
      <c r="A3278" s="4" t="s">
        <v>3565</v>
      </c>
      <c r="B3278" s="5">
        <v>2051503764</v>
      </c>
      <c r="C3278" s="4" t="s">
        <v>9593</v>
      </c>
      <c r="D3278" s="4" t="s">
        <v>271</v>
      </c>
      <c r="E3278" s="6" t="s">
        <v>6640</v>
      </c>
      <c r="F3278" s="5">
        <f>decoded[[#This Row],[FRT_DEC]]-B3277</f>
        <v>3</v>
      </c>
      <c r="G32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INFO]]))),G3277)</f>
        <v>301</v>
      </c>
    </row>
    <row r="3279" spans="1:7" x14ac:dyDescent="0.25">
      <c r="A3279" s="4" t="s">
        <v>3566</v>
      </c>
      <c r="B3279" s="5">
        <v>2051503768</v>
      </c>
      <c r="C3279" s="4" t="s">
        <v>9594</v>
      </c>
      <c r="D3279" s="4" t="s">
        <v>273</v>
      </c>
      <c r="E3279" s="6" t="s">
        <v>305</v>
      </c>
      <c r="F3279" s="5">
        <f>decoded[[#This Row],[FRT_DEC]]-B3278</f>
        <v>4</v>
      </c>
      <c r="G32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INFO]]))),G3278)</f>
        <v>301</v>
      </c>
    </row>
    <row r="3280" spans="1:7" x14ac:dyDescent="0.25">
      <c r="A3280" s="4" t="s">
        <v>3567</v>
      </c>
      <c r="B3280" s="5">
        <v>2051503779</v>
      </c>
      <c r="C3280" s="4" t="s">
        <v>9595</v>
      </c>
      <c r="D3280" s="4" t="s">
        <v>58</v>
      </c>
      <c r="E3280" s="6" t="s">
        <v>59</v>
      </c>
      <c r="F3280" s="5">
        <f>decoded[[#This Row],[FRT_DEC]]-B3279</f>
        <v>11</v>
      </c>
      <c r="G32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INFO]]))),G3279)</f>
        <v>301</v>
      </c>
    </row>
    <row r="3281" spans="1:7" x14ac:dyDescent="0.25">
      <c r="A3281" s="4" t="s">
        <v>3568</v>
      </c>
      <c r="B3281" s="5">
        <v>2051503784</v>
      </c>
      <c r="C3281" s="4" t="s">
        <v>9596</v>
      </c>
      <c r="D3281" s="4" t="s">
        <v>58</v>
      </c>
      <c r="E3281" s="6" t="s">
        <v>60</v>
      </c>
      <c r="F3281" s="5">
        <f>decoded[[#This Row],[FRT_DEC]]-B3280</f>
        <v>5</v>
      </c>
      <c r="G32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INFO]]))),G3280)</f>
        <v>301</v>
      </c>
    </row>
    <row r="3282" spans="1:7" x14ac:dyDescent="0.25">
      <c r="A3282" s="4" t="s">
        <v>3569</v>
      </c>
      <c r="B3282" s="5">
        <v>2051503788</v>
      </c>
      <c r="C3282" s="4" t="s">
        <v>9597</v>
      </c>
      <c r="D3282" s="4" t="s">
        <v>58</v>
      </c>
      <c r="E3282" s="6" t="s">
        <v>61</v>
      </c>
      <c r="F3282" s="5">
        <f>decoded[[#This Row],[FRT_DEC]]-B3281</f>
        <v>4</v>
      </c>
      <c r="G32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INFO]]))),G3281)</f>
        <v>301</v>
      </c>
    </row>
    <row r="3283" spans="1:7" x14ac:dyDescent="0.25">
      <c r="A3283" s="4" t="s">
        <v>3570</v>
      </c>
      <c r="B3283" s="5">
        <v>2051503792</v>
      </c>
      <c r="C3283" s="4" t="s">
        <v>9598</v>
      </c>
      <c r="D3283" s="4" t="s">
        <v>62</v>
      </c>
      <c r="E3283" s="6" t="s">
        <v>9599</v>
      </c>
      <c r="F3283" s="5">
        <f>decoded[[#This Row],[FRT_DEC]]-B3282</f>
        <v>4</v>
      </c>
      <c r="G32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INFO]]))),G3282)</f>
        <v>301</v>
      </c>
    </row>
    <row r="3284" spans="1:7" x14ac:dyDescent="0.25">
      <c r="A3284" s="4" t="s">
        <v>3571</v>
      </c>
      <c r="B3284" s="5">
        <v>2051503796</v>
      </c>
      <c r="C3284" s="4" t="s">
        <v>9600</v>
      </c>
      <c r="D3284" s="4" t="s">
        <v>63</v>
      </c>
      <c r="E3284" s="6" t="s">
        <v>64</v>
      </c>
      <c r="F3284" s="5">
        <f>decoded[[#This Row],[FRT_DEC]]-B3283</f>
        <v>4</v>
      </c>
      <c r="G32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INFO]]))),G3283)</f>
        <v>301</v>
      </c>
    </row>
    <row r="3285" spans="1:7" x14ac:dyDescent="0.25">
      <c r="A3285" s="4" t="s">
        <v>3572</v>
      </c>
      <c r="B3285" s="5">
        <v>2051503811</v>
      </c>
      <c r="C3285" s="4" t="s">
        <v>9601</v>
      </c>
      <c r="D3285" s="4" t="s">
        <v>1144</v>
      </c>
      <c r="E3285" s="6" t="s">
        <v>6001</v>
      </c>
      <c r="F3285" s="5">
        <f>decoded[[#This Row],[FRT_DEC]]-B3284</f>
        <v>15</v>
      </c>
      <c r="G32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INFO]]))),G3284)</f>
        <v>301</v>
      </c>
    </row>
    <row r="3286" spans="1:7" x14ac:dyDescent="0.25">
      <c r="A3286" s="4" t="s">
        <v>3573</v>
      </c>
      <c r="B3286" s="5">
        <v>2051503817</v>
      </c>
      <c r="C3286" s="4" t="s">
        <v>9602</v>
      </c>
      <c r="D3286" s="4" t="s">
        <v>1144</v>
      </c>
      <c r="E3286" s="6" t="s">
        <v>6082</v>
      </c>
      <c r="F3286" s="5">
        <f>decoded[[#This Row],[FRT_DEC]]-B3285</f>
        <v>6</v>
      </c>
      <c r="G32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INFO]]))),G3285)</f>
        <v>301</v>
      </c>
    </row>
    <row r="3287" spans="1:7" x14ac:dyDescent="0.25">
      <c r="A3287" s="4" t="s">
        <v>3574</v>
      </c>
      <c r="B3287" s="5">
        <v>2051503825</v>
      </c>
      <c r="C3287" s="4" t="s">
        <v>9603</v>
      </c>
      <c r="D3287" s="4" t="s">
        <v>8</v>
      </c>
      <c r="E3287" s="6" t="s">
        <v>4673</v>
      </c>
      <c r="F3287" s="5">
        <f>decoded[[#This Row],[FRT_DEC]]-B3286</f>
        <v>8</v>
      </c>
      <c r="G32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INFO]]))),G3286)</f>
        <v>301</v>
      </c>
    </row>
    <row r="3288" spans="1:7" x14ac:dyDescent="0.25">
      <c r="A3288" s="4" t="s">
        <v>3575</v>
      </c>
      <c r="B3288" s="5">
        <v>2051503830</v>
      </c>
      <c r="C3288" s="4" t="s">
        <v>9604</v>
      </c>
      <c r="D3288" s="4" t="s">
        <v>66</v>
      </c>
      <c r="E3288" s="6" t="s">
        <v>67</v>
      </c>
      <c r="F3288" s="5">
        <f>decoded[[#This Row],[FRT_DEC]]-B3287</f>
        <v>5</v>
      </c>
      <c r="G32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INFO]]))),G3287)</f>
        <v>301</v>
      </c>
    </row>
    <row r="3289" spans="1:7" x14ac:dyDescent="0.25">
      <c r="A3289" s="4" t="s">
        <v>3576</v>
      </c>
      <c r="B3289" s="5">
        <v>2051503840</v>
      </c>
      <c r="C3289" s="4" t="s">
        <v>9605</v>
      </c>
      <c r="D3289" s="4" t="s">
        <v>11</v>
      </c>
      <c r="E3289" s="6" t="s">
        <v>4702</v>
      </c>
      <c r="F3289" s="5">
        <f>decoded[[#This Row],[FRT_DEC]]-B3288</f>
        <v>10</v>
      </c>
      <c r="G32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INFO]]))),G3288)</f>
        <v>301</v>
      </c>
    </row>
    <row r="3290" spans="1:7" x14ac:dyDescent="0.25">
      <c r="A3290" s="4" t="s">
        <v>3577</v>
      </c>
      <c r="B3290" s="5">
        <v>2051503853</v>
      </c>
      <c r="C3290" s="4" t="s">
        <v>9606</v>
      </c>
      <c r="D3290" s="4" t="s">
        <v>52</v>
      </c>
      <c r="E3290" s="6" t="s">
        <v>765</v>
      </c>
      <c r="F3290" s="5">
        <f>decoded[[#This Row],[FRT_DEC]]-B3289</f>
        <v>13</v>
      </c>
      <c r="G32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INFO]]))),G3289)</f>
        <v>301</v>
      </c>
    </row>
    <row r="3291" spans="1:7" x14ac:dyDescent="0.25">
      <c r="A3291" s="4" t="s">
        <v>3578</v>
      </c>
      <c r="B3291" s="5">
        <v>2051503859</v>
      </c>
      <c r="C3291" s="4" t="s">
        <v>9607</v>
      </c>
      <c r="D3291" s="4" t="s">
        <v>11</v>
      </c>
      <c r="E3291" s="6" t="s">
        <v>4654</v>
      </c>
      <c r="F3291" s="5">
        <f>decoded[[#This Row],[FRT_DEC]]-B3290</f>
        <v>6</v>
      </c>
      <c r="G32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INFO]]))),G3290)</f>
        <v>301</v>
      </c>
    </row>
    <row r="3292" spans="1:7" x14ac:dyDescent="0.25">
      <c r="A3292" s="4" t="s">
        <v>3579</v>
      </c>
      <c r="B3292" s="5">
        <v>2051503870</v>
      </c>
      <c r="C3292" s="4" t="s">
        <v>9608</v>
      </c>
      <c r="D3292" s="4" t="s">
        <v>52</v>
      </c>
      <c r="E3292" s="6" t="s">
        <v>65</v>
      </c>
      <c r="F3292" s="5">
        <f>decoded[[#This Row],[FRT_DEC]]-B3291</f>
        <v>11</v>
      </c>
      <c r="G32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INFO]]))),G3291)</f>
        <v>301</v>
      </c>
    </row>
    <row r="3293" spans="1:7" x14ac:dyDescent="0.25">
      <c r="A3293" s="4" t="s">
        <v>3580</v>
      </c>
      <c r="B3293" s="5">
        <v>2051503874</v>
      </c>
      <c r="C3293" s="4" t="s">
        <v>9609</v>
      </c>
      <c r="D3293" s="4" t="s">
        <v>68</v>
      </c>
      <c r="E3293" s="6" t="s">
        <v>9610</v>
      </c>
      <c r="F3293" s="5">
        <f>decoded[[#This Row],[FRT_DEC]]-B3292</f>
        <v>4</v>
      </c>
      <c r="G32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INFO]]))),G3292)</f>
        <v>301</v>
      </c>
    </row>
    <row r="3294" spans="1:7" x14ac:dyDescent="0.25">
      <c r="A3294" s="4" t="s">
        <v>3581</v>
      </c>
      <c r="B3294" s="5">
        <v>2051505181</v>
      </c>
      <c r="C3294" s="4" t="s">
        <v>9611</v>
      </c>
      <c r="D3294" s="4" t="s">
        <v>98</v>
      </c>
      <c r="E3294" s="6" t="s">
        <v>5705</v>
      </c>
      <c r="F3294" s="5">
        <f>decoded[[#This Row],[FRT_DEC]]-B3293</f>
        <v>1307</v>
      </c>
      <c r="G32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INFO]]))),G3293)</f>
        <v>301</v>
      </c>
    </row>
    <row r="3295" spans="1:7" x14ac:dyDescent="0.25">
      <c r="A3295" s="4" t="s">
        <v>3582</v>
      </c>
      <c r="B3295" s="5">
        <v>2051505190</v>
      </c>
      <c r="C3295" s="4" t="s">
        <v>9612</v>
      </c>
      <c r="D3295" s="4" t="s">
        <v>98</v>
      </c>
      <c r="E3295" s="6" t="s">
        <v>5706</v>
      </c>
      <c r="F3295" s="5">
        <f>decoded[[#This Row],[FRT_DEC]]-B3294</f>
        <v>9</v>
      </c>
      <c r="G32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INFO]]))),G3294)</f>
        <v>301</v>
      </c>
    </row>
    <row r="3296" spans="1:7" x14ac:dyDescent="0.25">
      <c r="A3296" s="4" t="s">
        <v>3583</v>
      </c>
      <c r="B3296" s="5">
        <v>2051505203</v>
      </c>
      <c r="C3296" s="4" t="s">
        <v>9613</v>
      </c>
      <c r="D3296" s="4" t="s">
        <v>9</v>
      </c>
      <c r="E3296" s="6" t="s">
        <v>4655</v>
      </c>
      <c r="F3296" s="5">
        <f>decoded[[#This Row],[FRT_DEC]]-B3295</f>
        <v>13</v>
      </c>
      <c r="G32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INFO]]))),G3295)</f>
        <v>301</v>
      </c>
    </row>
    <row r="3297" spans="1:7" x14ac:dyDescent="0.25">
      <c r="A3297" s="4" t="s">
        <v>3584</v>
      </c>
      <c r="B3297" s="5">
        <v>2051505208</v>
      </c>
      <c r="C3297" s="4" t="s">
        <v>9614</v>
      </c>
      <c r="D3297" s="4" t="s">
        <v>98</v>
      </c>
      <c r="E3297" s="6" t="s">
        <v>5707</v>
      </c>
      <c r="F3297" s="5">
        <f>decoded[[#This Row],[FRT_DEC]]-B3296</f>
        <v>5</v>
      </c>
      <c r="G32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INFO]]))),G3296)</f>
        <v>301</v>
      </c>
    </row>
    <row r="3298" spans="1:7" x14ac:dyDescent="0.25">
      <c r="A3298" s="4" t="s">
        <v>3585</v>
      </c>
      <c r="B3298" s="5">
        <v>2051505395</v>
      </c>
      <c r="C3298" s="4" t="s">
        <v>9615</v>
      </c>
      <c r="D3298" s="4" t="s">
        <v>12</v>
      </c>
      <c r="E3298" s="6" t="s">
        <v>4</v>
      </c>
      <c r="F3298" s="5">
        <f>decoded[[#This Row],[FRT_DEC]]-B3297</f>
        <v>187</v>
      </c>
      <c r="G32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INFO]]))),G3297)</f>
        <v>301</v>
      </c>
    </row>
    <row r="3299" spans="1:7" x14ac:dyDescent="0.25">
      <c r="A3299" s="4" t="s">
        <v>3586</v>
      </c>
      <c r="B3299" s="5">
        <v>2051505401</v>
      </c>
      <c r="C3299" s="4" t="s">
        <v>9616</v>
      </c>
      <c r="D3299" s="4" t="s">
        <v>8</v>
      </c>
      <c r="E3299" s="6" t="s">
        <v>6097</v>
      </c>
      <c r="F3299" s="5">
        <f>decoded[[#This Row],[FRT_DEC]]-B3298</f>
        <v>6</v>
      </c>
      <c r="G32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INFO]]))),G3298)</f>
        <v>301</v>
      </c>
    </row>
    <row r="3300" spans="1:7" x14ac:dyDescent="0.25">
      <c r="A3300" s="4" t="s">
        <v>3587</v>
      </c>
      <c r="B3300" s="5">
        <v>2051505499</v>
      </c>
      <c r="C3300" s="4" t="s">
        <v>9617</v>
      </c>
      <c r="D3300" s="4" t="s">
        <v>12</v>
      </c>
      <c r="E3300" s="6" t="s">
        <v>4</v>
      </c>
      <c r="F3300" s="5">
        <f>decoded[[#This Row],[FRT_DEC]]-B3299</f>
        <v>98</v>
      </c>
      <c r="G33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INFO]]))),G3299)</f>
        <v>301</v>
      </c>
    </row>
    <row r="3301" spans="1:7" x14ac:dyDescent="0.25">
      <c r="A3301" s="4" t="s">
        <v>3588</v>
      </c>
      <c r="B3301" s="5">
        <v>2051505505</v>
      </c>
      <c r="C3301" s="4" t="s">
        <v>9618</v>
      </c>
      <c r="D3301" s="4" t="s">
        <v>8</v>
      </c>
      <c r="E3301" s="6" t="s">
        <v>5960</v>
      </c>
      <c r="F3301" s="5">
        <f>decoded[[#This Row],[FRT_DEC]]-B3300</f>
        <v>6</v>
      </c>
      <c r="G33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INFO]]))),G3300)</f>
        <v>301</v>
      </c>
    </row>
    <row r="3302" spans="1:7" x14ac:dyDescent="0.25">
      <c r="A3302" s="4" t="s">
        <v>3589</v>
      </c>
      <c r="B3302" s="5">
        <v>2051528566</v>
      </c>
      <c r="C3302" s="4" t="s">
        <v>9619</v>
      </c>
      <c r="D3302" s="4" t="s">
        <v>1144</v>
      </c>
      <c r="E3302" s="6" t="s">
        <v>5831</v>
      </c>
      <c r="F3302" s="5">
        <f>decoded[[#This Row],[FRT_DEC]]-B3301</f>
        <v>23061</v>
      </c>
      <c r="G33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INFO]]))),G3301)</f>
        <v>301</v>
      </c>
    </row>
    <row r="3303" spans="1:7" x14ac:dyDescent="0.25">
      <c r="A3303" s="4" t="s">
        <v>3590</v>
      </c>
      <c r="B3303" s="5">
        <v>2051528571</v>
      </c>
      <c r="C3303" s="4" t="s">
        <v>9620</v>
      </c>
      <c r="D3303" s="4" t="s">
        <v>98</v>
      </c>
      <c r="E3303" s="6" t="s">
        <v>5833</v>
      </c>
      <c r="F3303" s="5">
        <f>decoded[[#This Row],[FRT_DEC]]-B3302</f>
        <v>5</v>
      </c>
      <c r="G33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INFO]]))),G3302)</f>
        <v>301</v>
      </c>
    </row>
    <row r="3304" spans="1:7" x14ac:dyDescent="0.25">
      <c r="A3304" s="4" t="s">
        <v>3591</v>
      </c>
      <c r="B3304" s="5">
        <v>2051528718</v>
      </c>
      <c r="C3304" s="4" t="s">
        <v>9621</v>
      </c>
      <c r="D3304" s="4" t="s">
        <v>110</v>
      </c>
      <c r="E3304" s="6" t="s">
        <v>234</v>
      </c>
      <c r="F3304" s="5">
        <f>decoded[[#This Row],[FRT_DEC]]-B3303</f>
        <v>147</v>
      </c>
      <c r="G33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INFO]]))),G3303)</f>
        <v>301</v>
      </c>
    </row>
    <row r="3305" spans="1:7" x14ac:dyDescent="0.25">
      <c r="A3305" s="4" t="s">
        <v>3592</v>
      </c>
      <c r="B3305" s="5">
        <v>2051528733</v>
      </c>
      <c r="C3305" s="4" t="s">
        <v>9622</v>
      </c>
      <c r="D3305" s="4" t="s">
        <v>1144</v>
      </c>
      <c r="E3305" s="6" t="s">
        <v>5836</v>
      </c>
      <c r="F3305" s="5">
        <f>decoded[[#This Row],[FRT_DEC]]-B3304</f>
        <v>15</v>
      </c>
      <c r="G33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INFO]]))),G3304)</f>
        <v>301</v>
      </c>
    </row>
    <row r="3306" spans="1:7" x14ac:dyDescent="0.25">
      <c r="A3306" s="4" t="s">
        <v>3593</v>
      </c>
      <c r="B3306" s="5">
        <v>2051528739</v>
      </c>
      <c r="C3306" s="4" t="s">
        <v>9623</v>
      </c>
      <c r="D3306" s="4" t="s">
        <v>98</v>
      </c>
      <c r="E3306" s="6" t="s">
        <v>5838</v>
      </c>
      <c r="F3306" s="5">
        <f>decoded[[#This Row],[FRT_DEC]]-B3305</f>
        <v>6</v>
      </c>
      <c r="G33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INFO]]))),G3305)</f>
        <v>301</v>
      </c>
    </row>
    <row r="3307" spans="1:7" x14ac:dyDescent="0.25">
      <c r="A3307" s="4" t="s">
        <v>3594</v>
      </c>
      <c r="B3307" s="5">
        <v>2051528810</v>
      </c>
      <c r="C3307" s="4" t="s">
        <v>9624</v>
      </c>
      <c r="D3307" s="4" t="s">
        <v>111</v>
      </c>
      <c r="E3307" s="6" t="s">
        <v>237</v>
      </c>
      <c r="F3307" s="5">
        <f>decoded[[#This Row],[FRT_DEC]]-B3306</f>
        <v>71</v>
      </c>
      <c r="G33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INFO]]))),G3306)</f>
        <v>301</v>
      </c>
    </row>
    <row r="3308" spans="1:7" x14ac:dyDescent="0.25">
      <c r="A3308" s="4" t="s">
        <v>3595</v>
      </c>
      <c r="B3308" s="5">
        <v>2051528824</v>
      </c>
      <c r="C3308" s="4" t="s">
        <v>9625</v>
      </c>
      <c r="D3308" s="4" t="s">
        <v>1144</v>
      </c>
      <c r="E3308" s="6" t="s">
        <v>5841</v>
      </c>
      <c r="F3308" s="5">
        <f>decoded[[#This Row],[FRT_DEC]]-B3307</f>
        <v>14</v>
      </c>
      <c r="G33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INFO]]))),G3307)</f>
        <v>301</v>
      </c>
    </row>
    <row r="3309" spans="1:7" x14ac:dyDescent="0.25">
      <c r="A3309" s="4" t="s">
        <v>3596</v>
      </c>
      <c r="B3309" s="5">
        <v>2051528832</v>
      </c>
      <c r="C3309" s="4" t="s">
        <v>9626</v>
      </c>
      <c r="D3309" s="4" t="s">
        <v>98</v>
      </c>
      <c r="E3309" s="6" t="s">
        <v>5843</v>
      </c>
      <c r="F3309" s="5">
        <f>decoded[[#This Row],[FRT_DEC]]-B3308</f>
        <v>8</v>
      </c>
      <c r="G33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INFO]]))),G3308)</f>
        <v>301</v>
      </c>
    </row>
    <row r="3310" spans="1:7" x14ac:dyDescent="0.25">
      <c r="A3310" s="4" t="s">
        <v>3597</v>
      </c>
      <c r="B3310" s="5">
        <v>2051530121</v>
      </c>
      <c r="C3310" s="4" t="s">
        <v>9627</v>
      </c>
      <c r="D3310" s="4" t="s">
        <v>113</v>
      </c>
      <c r="E3310" s="6" t="s">
        <v>240</v>
      </c>
      <c r="F3310" s="5">
        <f>decoded[[#This Row],[FRT_DEC]]-B3309</f>
        <v>1289</v>
      </c>
      <c r="G33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INFO]]))),G3309)</f>
        <v>301</v>
      </c>
    </row>
    <row r="3311" spans="1:7" x14ac:dyDescent="0.25">
      <c r="A3311" s="4" t="s">
        <v>3598</v>
      </c>
      <c r="B3311" s="5">
        <v>2051530135</v>
      </c>
      <c r="C3311" s="4" t="s">
        <v>9628</v>
      </c>
      <c r="D3311" s="4" t="s">
        <v>242</v>
      </c>
      <c r="E3311" s="6" t="s">
        <v>243</v>
      </c>
      <c r="F3311" s="5">
        <f>decoded[[#This Row],[FRT_DEC]]-B3310</f>
        <v>14</v>
      </c>
      <c r="G33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INFO]]))),G3310)</f>
        <v>301</v>
      </c>
    </row>
    <row r="3312" spans="1:7" x14ac:dyDescent="0.25">
      <c r="A3312" s="4" t="s">
        <v>3599</v>
      </c>
      <c r="B3312" s="5">
        <v>2051530139</v>
      </c>
      <c r="C3312" s="4" t="s">
        <v>9629</v>
      </c>
      <c r="D3312" s="4" t="s">
        <v>245</v>
      </c>
      <c r="E3312" s="6" t="s">
        <v>5712</v>
      </c>
      <c r="F3312" s="5">
        <f>decoded[[#This Row],[FRT_DEC]]-B3311</f>
        <v>4</v>
      </c>
      <c r="G33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INFO]]))),G3311)</f>
        <v>301</v>
      </c>
    </row>
    <row r="3313" spans="1:7" x14ac:dyDescent="0.25">
      <c r="A3313" s="4" t="s">
        <v>3600</v>
      </c>
      <c r="B3313" s="5">
        <v>2051530143</v>
      </c>
      <c r="C3313" s="4" t="s">
        <v>9630</v>
      </c>
      <c r="D3313" s="4" t="s">
        <v>75</v>
      </c>
      <c r="E3313" s="6" t="s">
        <v>247</v>
      </c>
      <c r="F3313" s="5">
        <f>decoded[[#This Row],[FRT_DEC]]-B3312</f>
        <v>4</v>
      </c>
      <c r="G33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INFO]]))),G3312)</f>
        <v>301</v>
      </c>
    </row>
    <row r="3314" spans="1:7" x14ac:dyDescent="0.25">
      <c r="A3314" s="4" t="s">
        <v>3601</v>
      </c>
      <c r="B3314" s="5">
        <v>2051530146</v>
      </c>
      <c r="C3314" s="4" t="s">
        <v>9631</v>
      </c>
      <c r="D3314" s="4" t="s">
        <v>75</v>
      </c>
      <c r="E3314" s="6" t="s">
        <v>77</v>
      </c>
      <c r="F3314" s="5">
        <f>decoded[[#This Row],[FRT_DEC]]-B3313</f>
        <v>3</v>
      </c>
      <c r="G33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INFO]]))),G3313)</f>
        <v>301</v>
      </c>
    </row>
    <row r="3315" spans="1:7" x14ac:dyDescent="0.25">
      <c r="A3315" s="4" t="s">
        <v>3602</v>
      </c>
      <c r="B3315" s="5">
        <v>2051530160</v>
      </c>
      <c r="C3315" s="4" t="s">
        <v>9632</v>
      </c>
      <c r="D3315" s="4" t="s">
        <v>51</v>
      </c>
      <c r="E3315" s="6" t="s">
        <v>2640</v>
      </c>
      <c r="F3315" s="5">
        <f>decoded[[#This Row],[FRT_DEC]]-B3314</f>
        <v>14</v>
      </c>
      <c r="G33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INFO]]))),G3314)</f>
        <v>301</v>
      </c>
    </row>
    <row r="3316" spans="1:7" x14ac:dyDescent="0.25">
      <c r="A3316" s="4" t="s">
        <v>3603</v>
      </c>
      <c r="B3316" s="5">
        <v>2051530172</v>
      </c>
      <c r="C3316" s="4" t="s">
        <v>9633</v>
      </c>
      <c r="D3316" s="4" t="s">
        <v>51</v>
      </c>
      <c r="E3316" s="6" t="s">
        <v>9634</v>
      </c>
      <c r="F3316" s="5">
        <f>decoded[[#This Row],[FRT_DEC]]-B3315</f>
        <v>12</v>
      </c>
      <c r="G33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INFO]]))),G3315)</f>
        <v>301</v>
      </c>
    </row>
    <row r="3317" spans="1:7" x14ac:dyDescent="0.25">
      <c r="A3317" s="4" t="s">
        <v>3604</v>
      </c>
      <c r="B3317" s="5">
        <v>2051530175</v>
      </c>
      <c r="C3317" s="4" t="s">
        <v>9635</v>
      </c>
      <c r="D3317" s="4" t="s">
        <v>251</v>
      </c>
      <c r="E3317" s="6" t="s">
        <v>252</v>
      </c>
      <c r="F3317" s="5">
        <f>decoded[[#This Row],[FRT_DEC]]-B3316</f>
        <v>3</v>
      </c>
      <c r="G33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INFO]]))),G3316)</f>
        <v>301</v>
      </c>
    </row>
    <row r="3318" spans="1:7" x14ac:dyDescent="0.25">
      <c r="A3318" s="4" t="s">
        <v>3605</v>
      </c>
      <c r="B3318" s="5">
        <v>2051530180</v>
      </c>
      <c r="C3318" s="4" t="s">
        <v>9636</v>
      </c>
      <c r="D3318" s="4" t="s">
        <v>11</v>
      </c>
      <c r="E3318" s="6" t="s">
        <v>6465</v>
      </c>
      <c r="F3318" s="5">
        <f>decoded[[#This Row],[FRT_DEC]]-B3317</f>
        <v>5</v>
      </c>
      <c r="G33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INFO]]))),G3317)</f>
        <v>301</v>
      </c>
    </row>
    <row r="3319" spans="1:7" x14ac:dyDescent="0.25">
      <c r="A3319" s="4" t="s">
        <v>3606</v>
      </c>
      <c r="B3319" s="5">
        <v>2051530213</v>
      </c>
      <c r="C3319" s="4" t="s">
        <v>9637</v>
      </c>
      <c r="D3319" s="4" t="s">
        <v>9</v>
      </c>
      <c r="E3319" s="6" t="s">
        <v>4664</v>
      </c>
      <c r="F3319" s="5">
        <f>decoded[[#This Row],[FRT_DEC]]-B3318</f>
        <v>33</v>
      </c>
      <c r="G33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INFO]]))),G3318)</f>
        <v>301</v>
      </c>
    </row>
    <row r="3320" spans="1:7" x14ac:dyDescent="0.25">
      <c r="A3320" s="4" t="s">
        <v>3607</v>
      </c>
      <c r="B3320" s="5">
        <v>2051530219</v>
      </c>
      <c r="C3320" s="4" t="s">
        <v>9638</v>
      </c>
      <c r="D3320" s="4" t="s">
        <v>11</v>
      </c>
      <c r="E3320" s="6" t="s">
        <v>4677</v>
      </c>
      <c r="F3320" s="5">
        <f>decoded[[#This Row],[FRT_DEC]]-B3319</f>
        <v>6</v>
      </c>
      <c r="G33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INFO]]))),G3319)</f>
        <v>301</v>
      </c>
    </row>
    <row r="3321" spans="1:7" x14ac:dyDescent="0.25">
      <c r="A3321" s="4" t="s">
        <v>3608</v>
      </c>
      <c r="B3321" s="5">
        <v>2051530229</v>
      </c>
      <c r="C3321" s="4" t="s">
        <v>9639</v>
      </c>
      <c r="D3321" s="4" t="s">
        <v>52</v>
      </c>
      <c r="E3321" s="6" t="s">
        <v>53</v>
      </c>
      <c r="F3321" s="5">
        <f>decoded[[#This Row],[FRT_DEC]]-B3320</f>
        <v>10</v>
      </c>
      <c r="G33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INFO]]))),G3320)</f>
        <v>301</v>
      </c>
    </row>
    <row r="3322" spans="1:7" x14ac:dyDescent="0.25">
      <c r="A3322" s="4" t="s">
        <v>3609</v>
      </c>
      <c r="B3322" s="5">
        <v>2051530233</v>
      </c>
      <c r="C3322" s="4" t="s">
        <v>9640</v>
      </c>
      <c r="D3322" s="4" t="s">
        <v>54</v>
      </c>
      <c r="E3322" s="6" t="s">
        <v>9641</v>
      </c>
      <c r="F3322" s="5">
        <f>decoded[[#This Row],[FRT_DEC]]-B3321</f>
        <v>4</v>
      </c>
      <c r="G33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INFO]]))),G3321)</f>
        <v>301</v>
      </c>
    </row>
    <row r="3323" spans="1:7" x14ac:dyDescent="0.25">
      <c r="A3323" s="4" t="s">
        <v>3610</v>
      </c>
      <c r="B3323" s="5">
        <v>2051530242</v>
      </c>
      <c r="C3323" s="4" t="s">
        <v>9642</v>
      </c>
      <c r="D3323" s="4" t="s">
        <v>1144</v>
      </c>
      <c r="E3323" s="6" t="s">
        <v>5846</v>
      </c>
      <c r="F3323" s="5">
        <f>decoded[[#This Row],[FRT_DEC]]-B3322</f>
        <v>9</v>
      </c>
      <c r="G33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INFO]]))),G3322)</f>
        <v>301</v>
      </c>
    </row>
    <row r="3324" spans="1:7" x14ac:dyDescent="0.25">
      <c r="A3324" s="4" t="s">
        <v>3611</v>
      </c>
      <c r="B3324" s="5">
        <v>2051530248</v>
      </c>
      <c r="C3324" s="4" t="s">
        <v>9643</v>
      </c>
      <c r="D3324" s="4" t="s">
        <v>98</v>
      </c>
      <c r="E3324" s="6" t="s">
        <v>5940</v>
      </c>
      <c r="F3324" s="5">
        <f>decoded[[#This Row],[FRT_DEC]]-B3323</f>
        <v>6</v>
      </c>
      <c r="G33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INFO]]))),G3323)</f>
        <v>301</v>
      </c>
    </row>
    <row r="3325" spans="1:7" ht="30" x14ac:dyDescent="0.25">
      <c r="A3325" s="4" t="s">
        <v>3612</v>
      </c>
      <c r="B3325" s="5">
        <v>2051530265</v>
      </c>
      <c r="C3325" s="4" t="s">
        <v>9644</v>
      </c>
      <c r="D3325" s="4" t="s">
        <v>10</v>
      </c>
      <c r="E3325" s="6" t="s">
        <v>9645</v>
      </c>
      <c r="F3325" s="5">
        <f>decoded[[#This Row],[FRT_DEC]]-B3324</f>
        <v>17</v>
      </c>
      <c r="G33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INFO]]))),G3324)</f>
        <v>301</v>
      </c>
    </row>
    <row r="3326" spans="1:7" ht="30" x14ac:dyDescent="0.25">
      <c r="A3326" s="4" t="s">
        <v>3613</v>
      </c>
      <c r="B3326" s="5">
        <v>2051530290</v>
      </c>
      <c r="C3326" s="4" t="s">
        <v>9646</v>
      </c>
      <c r="D3326" s="4" t="s">
        <v>10</v>
      </c>
      <c r="E3326" s="6" t="s">
        <v>9645</v>
      </c>
      <c r="F3326" s="5">
        <f>decoded[[#This Row],[FRT_DEC]]-B3325</f>
        <v>25</v>
      </c>
      <c r="G33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INFO]]))),G3325)</f>
        <v>301</v>
      </c>
    </row>
    <row r="3327" spans="1:7" x14ac:dyDescent="0.25">
      <c r="A3327" s="4" t="s">
        <v>3614</v>
      </c>
      <c r="B3327" s="5">
        <v>2051530294</v>
      </c>
      <c r="C3327" s="4" t="s">
        <v>9647</v>
      </c>
      <c r="D3327" s="4" t="s">
        <v>10</v>
      </c>
      <c r="E3327" s="6" t="s">
        <v>9648</v>
      </c>
      <c r="F3327" s="5">
        <f>decoded[[#This Row],[FRT_DEC]]-B3326</f>
        <v>4</v>
      </c>
      <c r="G33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INFO]]))),G3326)</f>
        <v>301</v>
      </c>
    </row>
    <row r="3328" spans="1:7" x14ac:dyDescent="0.25">
      <c r="A3328" s="4" t="s">
        <v>3615</v>
      </c>
      <c r="B3328" s="5">
        <v>2051530300</v>
      </c>
      <c r="C3328" s="4" t="s">
        <v>9649</v>
      </c>
      <c r="D3328" s="4" t="s">
        <v>1144</v>
      </c>
      <c r="E3328" s="6" t="s">
        <v>5865</v>
      </c>
      <c r="F3328" s="5">
        <f>decoded[[#This Row],[FRT_DEC]]-B3327</f>
        <v>6</v>
      </c>
      <c r="G33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INFO]]))),G3327)</f>
        <v>301</v>
      </c>
    </row>
    <row r="3329" spans="1:7" x14ac:dyDescent="0.25">
      <c r="A3329" s="4" t="s">
        <v>3616</v>
      </c>
      <c r="B3329" s="5">
        <v>2051530304</v>
      </c>
      <c r="C3329" s="4" t="s">
        <v>9650</v>
      </c>
      <c r="D3329" s="4" t="s">
        <v>1144</v>
      </c>
      <c r="E3329" s="6" t="s">
        <v>5865</v>
      </c>
      <c r="F3329" s="5">
        <f>decoded[[#This Row],[FRT_DEC]]-B3328</f>
        <v>4</v>
      </c>
      <c r="G33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INFO]]))),G3328)</f>
        <v>301</v>
      </c>
    </row>
    <row r="3330" spans="1:7" x14ac:dyDescent="0.25">
      <c r="A3330" s="4" t="s">
        <v>3617</v>
      </c>
      <c r="B3330" s="5">
        <v>2051530311</v>
      </c>
      <c r="C3330" s="4" t="s">
        <v>9651</v>
      </c>
      <c r="D3330" s="4" t="s">
        <v>98</v>
      </c>
      <c r="E3330" s="6" t="s">
        <v>5949</v>
      </c>
      <c r="F3330" s="5">
        <f>decoded[[#This Row],[FRT_DEC]]-B3329</f>
        <v>7</v>
      </c>
      <c r="G33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INFO]]))),G3329)</f>
        <v>301</v>
      </c>
    </row>
    <row r="3331" spans="1:7" x14ac:dyDescent="0.25">
      <c r="A3331" s="4" t="s">
        <v>3618</v>
      </c>
      <c r="B3331" s="5">
        <v>2051530316</v>
      </c>
      <c r="C3331" s="4" t="s">
        <v>9652</v>
      </c>
      <c r="D3331" s="4" t="s">
        <v>16</v>
      </c>
      <c r="E3331" s="6" t="s">
        <v>9653</v>
      </c>
      <c r="F3331" s="5">
        <f>decoded[[#This Row],[FRT_DEC]]-B3330</f>
        <v>5</v>
      </c>
      <c r="G33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INFO]]))),G3330)</f>
        <v>302</v>
      </c>
    </row>
    <row r="3332" spans="1:7" x14ac:dyDescent="0.25">
      <c r="A3332" s="4" t="s">
        <v>3619</v>
      </c>
      <c r="B3332" s="5">
        <v>2051530321</v>
      </c>
      <c r="C3332" s="4" t="s">
        <v>9654</v>
      </c>
      <c r="D3332" s="4" t="s">
        <v>98</v>
      </c>
      <c r="E3332" s="6" t="s">
        <v>5953</v>
      </c>
      <c r="F3332" s="5">
        <f>decoded[[#This Row],[FRT_DEC]]-B3331</f>
        <v>5</v>
      </c>
      <c r="G33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INFO]]))),G3331)</f>
        <v>302</v>
      </c>
    </row>
    <row r="3333" spans="1:7" x14ac:dyDescent="0.25">
      <c r="A3333" s="4" t="s">
        <v>3620</v>
      </c>
      <c r="B3333" s="5">
        <v>2051530331</v>
      </c>
      <c r="C3333" s="4" t="s">
        <v>9655</v>
      </c>
      <c r="D3333" s="4" t="s">
        <v>11</v>
      </c>
      <c r="E3333" s="6" t="s">
        <v>4678</v>
      </c>
      <c r="F3333" s="5">
        <f>decoded[[#This Row],[FRT_DEC]]-B3332</f>
        <v>10</v>
      </c>
      <c r="G33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INFO]]))),G3332)</f>
        <v>302</v>
      </c>
    </row>
    <row r="3334" spans="1:7" x14ac:dyDescent="0.25">
      <c r="A3334" s="4" t="s">
        <v>3621</v>
      </c>
      <c r="B3334" s="5">
        <v>2051530340</v>
      </c>
      <c r="C3334" s="4" t="s">
        <v>9656</v>
      </c>
      <c r="D3334" s="4" t="s">
        <v>52</v>
      </c>
      <c r="E3334" s="6" t="s">
        <v>4648</v>
      </c>
      <c r="F3334" s="5">
        <f>decoded[[#This Row],[FRT_DEC]]-B3333</f>
        <v>9</v>
      </c>
      <c r="G33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INFO]]))),G3333)</f>
        <v>302</v>
      </c>
    </row>
    <row r="3335" spans="1:7" x14ac:dyDescent="0.25">
      <c r="A3335" s="4" t="s">
        <v>3622</v>
      </c>
      <c r="B3335" s="5">
        <v>2051530344</v>
      </c>
      <c r="C3335" s="4" t="s">
        <v>9657</v>
      </c>
      <c r="D3335" s="4" t="s">
        <v>4649</v>
      </c>
      <c r="E3335" s="6" t="s">
        <v>9658</v>
      </c>
      <c r="F3335" s="5">
        <f>decoded[[#This Row],[FRT_DEC]]-B3334</f>
        <v>4</v>
      </c>
      <c r="G33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INFO]]))),G3334)</f>
        <v>302</v>
      </c>
    </row>
    <row r="3336" spans="1:7" x14ac:dyDescent="0.25">
      <c r="A3336" s="4" t="s">
        <v>3623</v>
      </c>
      <c r="B3336" s="5">
        <v>2051530392</v>
      </c>
      <c r="C3336" s="4" t="s">
        <v>9659</v>
      </c>
      <c r="D3336" s="4" t="s">
        <v>12</v>
      </c>
      <c r="E3336" s="6" t="s">
        <v>4</v>
      </c>
      <c r="F3336" s="5">
        <f>decoded[[#This Row],[FRT_DEC]]-B3335</f>
        <v>48</v>
      </c>
      <c r="G33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INFO]]))),G3335)</f>
        <v>302</v>
      </c>
    </row>
    <row r="3337" spans="1:7" x14ac:dyDescent="0.25">
      <c r="A3337" s="4" t="s">
        <v>3624</v>
      </c>
      <c r="B3337" s="5">
        <v>2051530399</v>
      </c>
      <c r="C3337" s="4" t="s">
        <v>9660</v>
      </c>
      <c r="D3337" s="4" t="s">
        <v>8</v>
      </c>
      <c r="E3337" s="6" t="s">
        <v>5960</v>
      </c>
      <c r="F3337" s="5">
        <f>decoded[[#This Row],[FRT_DEC]]-B3336</f>
        <v>7</v>
      </c>
      <c r="G33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INFO]]))),G3336)</f>
        <v>302</v>
      </c>
    </row>
    <row r="3338" spans="1:7" x14ac:dyDescent="0.25">
      <c r="A3338" s="4" t="s">
        <v>3625</v>
      </c>
      <c r="B3338" s="5">
        <v>2051530638</v>
      </c>
      <c r="C3338" s="4" t="s">
        <v>9661</v>
      </c>
      <c r="D3338" s="4" t="s">
        <v>12</v>
      </c>
      <c r="E3338" s="6" t="s">
        <v>4</v>
      </c>
      <c r="F3338" s="5">
        <f>decoded[[#This Row],[FRT_DEC]]-B3337</f>
        <v>239</v>
      </c>
      <c r="G33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INFO]]))),G3337)</f>
        <v>302</v>
      </c>
    </row>
    <row r="3339" spans="1:7" x14ac:dyDescent="0.25">
      <c r="A3339" s="4" t="s">
        <v>3626</v>
      </c>
      <c r="B3339" s="5">
        <v>2051530643</v>
      </c>
      <c r="C3339" s="4" t="s">
        <v>9662</v>
      </c>
      <c r="D3339" s="4" t="s">
        <v>8</v>
      </c>
      <c r="E3339" s="6" t="s">
        <v>5963</v>
      </c>
      <c r="F3339" s="5">
        <f>decoded[[#This Row],[FRT_DEC]]-B3338</f>
        <v>5</v>
      </c>
      <c r="G33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INFO]]))),G3338)</f>
        <v>302</v>
      </c>
    </row>
    <row r="3340" spans="1:7" x14ac:dyDescent="0.25">
      <c r="A3340" s="4" t="s">
        <v>3627</v>
      </c>
      <c r="B3340" s="5">
        <v>2051530805</v>
      </c>
      <c r="C3340" s="4" t="s">
        <v>9663</v>
      </c>
      <c r="D3340" s="4" t="s">
        <v>55</v>
      </c>
      <c r="E3340" s="6" t="s">
        <v>56</v>
      </c>
      <c r="F3340" s="5">
        <f>decoded[[#This Row],[FRT_DEC]]-B3339</f>
        <v>162</v>
      </c>
      <c r="G33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INFO]]))),G3339)</f>
        <v>302</v>
      </c>
    </row>
    <row r="3341" spans="1:7" x14ac:dyDescent="0.25">
      <c r="A3341" s="4" t="s">
        <v>3628</v>
      </c>
      <c r="B3341" s="5">
        <v>2051530831</v>
      </c>
      <c r="C3341" s="4" t="s">
        <v>9664</v>
      </c>
      <c r="D3341" s="4" t="s">
        <v>275</v>
      </c>
      <c r="E3341" s="6" t="s">
        <v>9665</v>
      </c>
      <c r="F3341" s="5">
        <f>decoded[[#This Row],[FRT_DEC]]-B3340</f>
        <v>26</v>
      </c>
      <c r="G33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INFO]]))),G3340)</f>
        <v>302</v>
      </c>
    </row>
    <row r="3342" spans="1:7" x14ac:dyDescent="0.25">
      <c r="A3342" s="4" t="s">
        <v>3629</v>
      </c>
      <c r="B3342" s="5">
        <v>2051530835</v>
      </c>
      <c r="C3342" s="4" t="s">
        <v>9666</v>
      </c>
      <c r="D3342" s="4" t="s">
        <v>277</v>
      </c>
      <c r="E3342" s="6" t="s">
        <v>9667</v>
      </c>
      <c r="F3342" s="5">
        <f>decoded[[#This Row],[FRT_DEC]]-B3341</f>
        <v>4</v>
      </c>
      <c r="G33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INFO]]))),G3341)</f>
        <v>302</v>
      </c>
    </row>
    <row r="3343" spans="1:7" x14ac:dyDescent="0.25">
      <c r="A3343" s="4" t="s">
        <v>3630</v>
      </c>
      <c r="B3343" s="5">
        <v>2051530839</v>
      </c>
      <c r="C3343" s="4" t="s">
        <v>9668</v>
      </c>
      <c r="D3343" s="4" t="s">
        <v>271</v>
      </c>
      <c r="E3343" s="6" t="s">
        <v>1093</v>
      </c>
      <c r="F3343" s="5">
        <f>decoded[[#This Row],[FRT_DEC]]-B3342</f>
        <v>4</v>
      </c>
      <c r="G33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INFO]]))),G3342)</f>
        <v>302</v>
      </c>
    </row>
    <row r="3344" spans="1:7" x14ac:dyDescent="0.25">
      <c r="A3344" s="4" t="s">
        <v>3631</v>
      </c>
      <c r="B3344" s="5">
        <v>2051530844</v>
      </c>
      <c r="C3344" s="4" t="s">
        <v>9669</v>
      </c>
      <c r="D3344" s="4" t="s">
        <v>273</v>
      </c>
      <c r="E3344" s="6" t="s">
        <v>5699</v>
      </c>
      <c r="F3344" s="5">
        <f>decoded[[#This Row],[FRT_DEC]]-B3343</f>
        <v>5</v>
      </c>
      <c r="G33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INFO]]))),G3343)</f>
        <v>302</v>
      </c>
    </row>
    <row r="3345" spans="1:7" x14ac:dyDescent="0.25">
      <c r="A3345" s="4" t="s">
        <v>3632</v>
      </c>
      <c r="B3345" s="5">
        <v>2051530856</v>
      </c>
      <c r="C3345" s="4" t="s">
        <v>9670</v>
      </c>
      <c r="D3345" s="4" t="s">
        <v>11</v>
      </c>
      <c r="E3345" s="6" t="s">
        <v>4683</v>
      </c>
      <c r="F3345" s="5">
        <f>decoded[[#This Row],[FRT_DEC]]-B3344</f>
        <v>12</v>
      </c>
      <c r="G33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INFO]]))),G3344)</f>
        <v>302</v>
      </c>
    </row>
    <row r="3346" spans="1:7" x14ac:dyDescent="0.25">
      <c r="A3346" s="4" t="s">
        <v>3633</v>
      </c>
      <c r="B3346" s="5">
        <v>2051530876</v>
      </c>
      <c r="C3346" s="4" t="s">
        <v>9671</v>
      </c>
      <c r="D3346" s="4" t="s">
        <v>52</v>
      </c>
      <c r="E3346" s="6" t="s">
        <v>57</v>
      </c>
      <c r="F3346" s="5">
        <f>decoded[[#This Row],[FRT_DEC]]-B3345</f>
        <v>20</v>
      </c>
      <c r="G33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INFO]]))),G3345)</f>
        <v>302</v>
      </c>
    </row>
    <row r="3347" spans="1:7" x14ac:dyDescent="0.25">
      <c r="A3347" s="4" t="s">
        <v>3634</v>
      </c>
      <c r="B3347" s="5">
        <v>2051530885</v>
      </c>
      <c r="C3347" s="4" t="s">
        <v>9672</v>
      </c>
      <c r="D3347" s="4" t="s">
        <v>1144</v>
      </c>
      <c r="E3347" s="6" t="s">
        <v>5979</v>
      </c>
      <c r="F3347" s="5">
        <f>decoded[[#This Row],[FRT_DEC]]-B3346</f>
        <v>9</v>
      </c>
      <c r="G33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INFO]]))),G3346)</f>
        <v>302</v>
      </c>
    </row>
    <row r="3348" spans="1:7" x14ac:dyDescent="0.25">
      <c r="A3348" s="4" t="s">
        <v>3635</v>
      </c>
      <c r="B3348" s="5">
        <v>2051530892</v>
      </c>
      <c r="C3348" s="4" t="s">
        <v>9673</v>
      </c>
      <c r="D3348" s="4" t="s">
        <v>98</v>
      </c>
      <c r="E3348" s="6" t="s">
        <v>5981</v>
      </c>
      <c r="F3348" s="5">
        <f>decoded[[#This Row],[FRT_DEC]]-B3347</f>
        <v>7</v>
      </c>
      <c r="G33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INFO]]))),G3347)</f>
        <v>302</v>
      </c>
    </row>
    <row r="3349" spans="1:7" x14ac:dyDescent="0.25">
      <c r="A3349" s="4" t="s">
        <v>3636</v>
      </c>
      <c r="B3349" s="5">
        <v>2051530913</v>
      </c>
      <c r="C3349" s="4" t="s">
        <v>9674</v>
      </c>
      <c r="D3349" s="4" t="s">
        <v>275</v>
      </c>
      <c r="E3349" s="6" t="s">
        <v>9675</v>
      </c>
      <c r="F3349" s="5">
        <f>decoded[[#This Row],[FRT_DEC]]-B3348</f>
        <v>21</v>
      </c>
      <c r="G33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INFO]]))),G3348)</f>
        <v>302</v>
      </c>
    </row>
    <row r="3350" spans="1:7" x14ac:dyDescent="0.25">
      <c r="A3350" s="4" t="s">
        <v>3637</v>
      </c>
      <c r="B3350" s="5">
        <v>2051531356</v>
      </c>
      <c r="C3350" s="4" t="s">
        <v>9676</v>
      </c>
      <c r="D3350" s="4" t="s">
        <v>13</v>
      </c>
      <c r="E3350" s="6" t="s">
        <v>5</v>
      </c>
      <c r="F3350" s="5">
        <f>decoded[[#This Row],[FRT_DEC]]-B3349</f>
        <v>443</v>
      </c>
      <c r="G33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INFO]]))),G3349)</f>
        <v>302</v>
      </c>
    </row>
    <row r="3351" spans="1:7" x14ac:dyDescent="0.25">
      <c r="A3351" s="4" t="s">
        <v>3638</v>
      </c>
      <c r="B3351" s="5">
        <v>2051531363</v>
      </c>
      <c r="C3351" s="4" t="s">
        <v>9677</v>
      </c>
      <c r="D3351" s="4" t="s">
        <v>11</v>
      </c>
      <c r="E3351" s="6" t="s">
        <v>4675</v>
      </c>
      <c r="F3351" s="5">
        <f>decoded[[#This Row],[FRT_DEC]]-B3350</f>
        <v>7</v>
      </c>
      <c r="G33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INFO]]))),G3350)</f>
        <v>302</v>
      </c>
    </row>
    <row r="3352" spans="1:7" x14ac:dyDescent="0.25">
      <c r="A3352" s="4" t="s">
        <v>3639</v>
      </c>
      <c r="B3352" s="5">
        <v>2051531455</v>
      </c>
      <c r="C3352" s="4" t="s">
        <v>9678</v>
      </c>
      <c r="D3352" s="4" t="s">
        <v>12</v>
      </c>
      <c r="E3352" s="6" t="s">
        <v>4</v>
      </c>
      <c r="F3352" s="5">
        <f>decoded[[#This Row],[FRT_DEC]]-B3351</f>
        <v>92</v>
      </c>
      <c r="G33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INFO]]))),G3351)</f>
        <v>302</v>
      </c>
    </row>
    <row r="3353" spans="1:7" x14ac:dyDescent="0.25">
      <c r="A3353" s="4" t="s">
        <v>3640</v>
      </c>
      <c r="B3353" s="5">
        <v>2051531459</v>
      </c>
      <c r="C3353" s="4" t="s">
        <v>9679</v>
      </c>
      <c r="D3353" s="4" t="s">
        <v>14</v>
      </c>
      <c r="E3353" s="6" t="s">
        <v>6</v>
      </c>
      <c r="F3353" s="5">
        <f>decoded[[#This Row],[FRT_DEC]]-B3352</f>
        <v>4</v>
      </c>
      <c r="G33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INFO]]))),G3352)</f>
        <v>302</v>
      </c>
    </row>
    <row r="3354" spans="1:7" x14ac:dyDescent="0.25">
      <c r="A3354" s="4" t="s">
        <v>3641</v>
      </c>
      <c r="B3354" s="5">
        <v>2051531468</v>
      </c>
      <c r="C3354" s="4" t="s">
        <v>9680</v>
      </c>
      <c r="D3354" s="4" t="s">
        <v>14</v>
      </c>
      <c r="E3354" s="6" t="s">
        <v>72</v>
      </c>
      <c r="F3354" s="5">
        <f>decoded[[#This Row],[FRT_DEC]]-B3353</f>
        <v>9</v>
      </c>
      <c r="G33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INFO]]))),G3353)</f>
        <v>302</v>
      </c>
    </row>
    <row r="3355" spans="1:7" x14ac:dyDescent="0.25">
      <c r="A3355" s="4" t="s">
        <v>3642</v>
      </c>
      <c r="B3355" s="5">
        <v>2051531758</v>
      </c>
      <c r="C3355" s="4" t="s">
        <v>9681</v>
      </c>
      <c r="D3355" s="4" t="s">
        <v>280</v>
      </c>
      <c r="E3355" s="6" t="s">
        <v>281</v>
      </c>
      <c r="F3355" s="5">
        <f>decoded[[#This Row],[FRT_DEC]]-B3354</f>
        <v>290</v>
      </c>
      <c r="G33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INFO]]))),G3354)</f>
        <v>302</v>
      </c>
    </row>
    <row r="3356" spans="1:7" x14ac:dyDescent="0.25">
      <c r="A3356" s="4" t="s">
        <v>3643</v>
      </c>
      <c r="B3356" s="5">
        <v>2051531765</v>
      </c>
      <c r="C3356" s="4" t="s">
        <v>9682</v>
      </c>
      <c r="D3356" s="4" t="s">
        <v>74</v>
      </c>
      <c r="E3356" s="6" t="s">
        <v>4650</v>
      </c>
      <c r="F3356" s="5">
        <f>decoded[[#This Row],[FRT_DEC]]-B3355</f>
        <v>7</v>
      </c>
      <c r="G33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INFO]]))),G3355)</f>
        <v>302</v>
      </c>
    </row>
    <row r="3357" spans="1:7" x14ac:dyDescent="0.25">
      <c r="A3357" s="4" t="s">
        <v>3644</v>
      </c>
      <c r="B3357" s="5">
        <v>2051531770</v>
      </c>
      <c r="C3357" s="4" t="s">
        <v>9683</v>
      </c>
      <c r="D3357" s="4" t="s">
        <v>4651</v>
      </c>
      <c r="E3357" s="6" t="s">
        <v>4653</v>
      </c>
      <c r="F3357" s="5">
        <f>decoded[[#This Row],[FRT_DEC]]-B3356</f>
        <v>5</v>
      </c>
      <c r="G33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INFO]]))),G3356)</f>
        <v>302</v>
      </c>
    </row>
    <row r="3358" spans="1:7" x14ac:dyDescent="0.25">
      <c r="A3358" s="4" t="s">
        <v>3645</v>
      </c>
      <c r="B3358" s="5">
        <v>2051531776</v>
      </c>
      <c r="C3358" s="4" t="s">
        <v>9684</v>
      </c>
      <c r="D3358" s="4" t="s">
        <v>8</v>
      </c>
      <c r="E3358" s="6" t="s">
        <v>5988</v>
      </c>
      <c r="F3358" s="5">
        <f>decoded[[#This Row],[FRT_DEC]]-B3357</f>
        <v>6</v>
      </c>
      <c r="G33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INFO]]))),G3357)</f>
        <v>302</v>
      </c>
    </row>
    <row r="3359" spans="1:7" x14ac:dyDescent="0.25">
      <c r="A3359" s="4" t="s">
        <v>3646</v>
      </c>
      <c r="B3359" s="5">
        <v>2051531818</v>
      </c>
      <c r="C3359" s="4" t="s">
        <v>9685</v>
      </c>
      <c r="D3359" s="4" t="s">
        <v>12</v>
      </c>
      <c r="E3359" s="6" t="s">
        <v>4</v>
      </c>
      <c r="F3359" s="5">
        <f>decoded[[#This Row],[FRT_DEC]]-B3358</f>
        <v>42</v>
      </c>
      <c r="G33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INFO]]))),G3358)</f>
        <v>302</v>
      </c>
    </row>
    <row r="3360" spans="1:7" x14ac:dyDescent="0.25">
      <c r="A3360" s="4" t="s">
        <v>3647</v>
      </c>
      <c r="B3360" s="5">
        <v>2051531824</v>
      </c>
      <c r="C3360" s="4" t="s">
        <v>9686</v>
      </c>
      <c r="D3360" s="4" t="s">
        <v>8</v>
      </c>
      <c r="E3360" s="6" t="s">
        <v>6294</v>
      </c>
      <c r="F3360" s="5">
        <f>decoded[[#This Row],[FRT_DEC]]-B3359</f>
        <v>6</v>
      </c>
      <c r="G33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INFO]]))),G3359)</f>
        <v>302</v>
      </c>
    </row>
    <row r="3361" spans="1:7" x14ac:dyDescent="0.25">
      <c r="A3361" s="4" t="s">
        <v>3648</v>
      </c>
      <c r="B3361" s="5">
        <v>2051534201</v>
      </c>
      <c r="C3361" s="4" t="s">
        <v>9687</v>
      </c>
      <c r="D3361" s="4" t="s">
        <v>15</v>
      </c>
      <c r="E3361" s="6" t="s">
        <v>9688</v>
      </c>
      <c r="F3361" s="5">
        <f>decoded[[#This Row],[FRT_DEC]]-B3360</f>
        <v>2377</v>
      </c>
      <c r="G33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INFO]]))),G3360)</f>
        <v>302</v>
      </c>
    </row>
    <row r="3362" spans="1:7" x14ac:dyDescent="0.25">
      <c r="A3362" s="4" t="s">
        <v>3649</v>
      </c>
      <c r="B3362" s="5">
        <v>2051534204</v>
      </c>
      <c r="C3362" s="4" t="s">
        <v>9689</v>
      </c>
      <c r="D3362" s="4" t="s">
        <v>15</v>
      </c>
      <c r="E3362" s="6" t="s">
        <v>5995</v>
      </c>
      <c r="F3362" s="5">
        <f>decoded[[#This Row],[FRT_DEC]]-B3361</f>
        <v>3</v>
      </c>
      <c r="G33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INFO]]))),G3361)</f>
        <v>302</v>
      </c>
    </row>
    <row r="3363" spans="1:7" x14ac:dyDescent="0.25">
      <c r="A3363" s="4" t="s">
        <v>3650</v>
      </c>
      <c r="B3363" s="5">
        <v>2051534281</v>
      </c>
      <c r="C3363" s="4" t="s">
        <v>9690</v>
      </c>
      <c r="D3363" s="4" t="s">
        <v>275</v>
      </c>
      <c r="E3363" s="6" t="s">
        <v>9691</v>
      </c>
      <c r="F3363" s="5">
        <f>decoded[[#This Row],[FRT_DEC]]-B3362</f>
        <v>77</v>
      </c>
      <c r="G33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INFO]]))),G3362)</f>
        <v>302</v>
      </c>
    </row>
    <row r="3364" spans="1:7" ht="30" x14ac:dyDescent="0.25">
      <c r="A3364" s="4" t="s">
        <v>3651</v>
      </c>
      <c r="B3364" s="5">
        <v>2051534284</v>
      </c>
      <c r="C3364" s="4" t="s">
        <v>9692</v>
      </c>
      <c r="D3364" s="4" t="s">
        <v>271</v>
      </c>
      <c r="E3364" s="6" t="s">
        <v>287</v>
      </c>
      <c r="F3364" s="5">
        <f>decoded[[#This Row],[FRT_DEC]]-B3363</f>
        <v>3</v>
      </c>
      <c r="G33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INFO]]))),G3363)</f>
        <v>302</v>
      </c>
    </row>
    <row r="3365" spans="1:7" x14ac:dyDescent="0.25">
      <c r="A3365" s="4" t="s">
        <v>3652</v>
      </c>
      <c r="B3365" s="5">
        <v>2051534303</v>
      </c>
      <c r="C3365" s="4" t="s">
        <v>9693</v>
      </c>
      <c r="D3365" s="4" t="s">
        <v>273</v>
      </c>
      <c r="E3365" s="6" t="s">
        <v>289</v>
      </c>
      <c r="F3365" s="5">
        <f>decoded[[#This Row],[FRT_DEC]]-B3364</f>
        <v>19</v>
      </c>
      <c r="G33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INFO]]))),G3364)</f>
        <v>302</v>
      </c>
    </row>
    <row r="3366" spans="1:7" x14ac:dyDescent="0.25">
      <c r="A3366" s="4" t="s">
        <v>3653</v>
      </c>
      <c r="B3366" s="5">
        <v>2051534312</v>
      </c>
      <c r="C3366" s="4" t="s">
        <v>9694</v>
      </c>
      <c r="D3366" s="4" t="s">
        <v>1144</v>
      </c>
      <c r="E3366" s="6" t="s">
        <v>6001</v>
      </c>
      <c r="F3366" s="5">
        <f>decoded[[#This Row],[FRT_DEC]]-B3365</f>
        <v>9</v>
      </c>
      <c r="G33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INFO]]))),G3365)</f>
        <v>302</v>
      </c>
    </row>
    <row r="3367" spans="1:7" x14ac:dyDescent="0.25">
      <c r="A3367" s="4" t="s">
        <v>3654</v>
      </c>
      <c r="B3367" s="5">
        <v>2051534318</v>
      </c>
      <c r="C3367" s="4" t="s">
        <v>9695</v>
      </c>
      <c r="D3367" s="4" t="s">
        <v>98</v>
      </c>
      <c r="E3367" s="6" t="s">
        <v>6003</v>
      </c>
      <c r="F3367" s="5">
        <f>decoded[[#This Row],[FRT_DEC]]-B3366</f>
        <v>6</v>
      </c>
      <c r="G33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INFO]]))),G3366)</f>
        <v>302</v>
      </c>
    </row>
    <row r="3368" spans="1:7" x14ac:dyDescent="0.25">
      <c r="A3368" s="4" t="s">
        <v>3655</v>
      </c>
      <c r="B3368" s="5">
        <v>2051534323</v>
      </c>
      <c r="C3368" s="4" t="s">
        <v>9696</v>
      </c>
      <c r="D3368" s="4" t="s">
        <v>98</v>
      </c>
      <c r="E3368" s="6" t="s">
        <v>6005</v>
      </c>
      <c r="F3368" s="5">
        <f>decoded[[#This Row],[FRT_DEC]]-B3367</f>
        <v>5</v>
      </c>
      <c r="G33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INFO]]))),G3367)</f>
        <v>302</v>
      </c>
    </row>
    <row r="3369" spans="1:7" x14ac:dyDescent="0.25">
      <c r="A3369" s="4" t="s">
        <v>3656</v>
      </c>
      <c r="B3369" s="5">
        <v>2051534336</v>
      </c>
      <c r="C3369" s="4" t="s">
        <v>9697</v>
      </c>
      <c r="D3369" s="4" t="s">
        <v>277</v>
      </c>
      <c r="E3369" s="6" t="s">
        <v>9698</v>
      </c>
      <c r="F3369" s="5">
        <f>decoded[[#This Row],[FRT_DEC]]-B3368</f>
        <v>13</v>
      </c>
      <c r="G33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INFO]]))),G3368)</f>
        <v>302</v>
      </c>
    </row>
    <row r="3370" spans="1:7" x14ac:dyDescent="0.25">
      <c r="A3370" s="4" t="s">
        <v>3657</v>
      </c>
      <c r="B3370" s="5">
        <v>2051534643</v>
      </c>
      <c r="C3370" s="4" t="s">
        <v>9699</v>
      </c>
      <c r="D3370" s="4" t="s">
        <v>1144</v>
      </c>
      <c r="E3370" s="6" t="s">
        <v>6009</v>
      </c>
      <c r="F3370" s="5">
        <f>decoded[[#This Row],[FRT_DEC]]-B3369</f>
        <v>307</v>
      </c>
      <c r="G33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INFO]]))),G3369)</f>
        <v>302</v>
      </c>
    </row>
    <row r="3371" spans="1:7" x14ac:dyDescent="0.25">
      <c r="A3371" s="4" t="s">
        <v>3658</v>
      </c>
      <c r="B3371" s="5">
        <v>2051534650</v>
      </c>
      <c r="C3371" s="4" t="s">
        <v>9700</v>
      </c>
      <c r="D3371" s="4" t="s">
        <v>98</v>
      </c>
      <c r="E3371" s="6" t="s">
        <v>6011</v>
      </c>
      <c r="F3371" s="5">
        <f>decoded[[#This Row],[FRT_DEC]]-B3370</f>
        <v>7</v>
      </c>
      <c r="G33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INFO]]))),G3370)</f>
        <v>302</v>
      </c>
    </row>
    <row r="3372" spans="1:7" x14ac:dyDescent="0.25">
      <c r="A3372" s="4" t="s">
        <v>3659</v>
      </c>
      <c r="B3372" s="5">
        <v>2051534665</v>
      </c>
      <c r="C3372" s="4" t="s">
        <v>9701</v>
      </c>
      <c r="D3372" s="4" t="s">
        <v>275</v>
      </c>
      <c r="E3372" s="6" t="s">
        <v>1102</v>
      </c>
      <c r="F3372" s="5">
        <f>decoded[[#This Row],[FRT_DEC]]-B3371</f>
        <v>15</v>
      </c>
      <c r="G33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INFO]]))),G3371)</f>
        <v>302</v>
      </c>
    </row>
    <row r="3373" spans="1:7" x14ac:dyDescent="0.25">
      <c r="A3373" s="4" t="s">
        <v>3660</v>
      </c>
      <c r="B3373" s="5">
        <v>2051534799</v>
      </c>
      <c r="C3373" s="4" t="s">
        <v>9702</v>
      </c>
      <c r="D3373" s="4" t="s">
        <v>295</v>
      </c>
      <c r="E3373" s="6" t="s">
        <v>296</v>
      </c>
      <c r="F3373" s="5">
        <f>decoded[[#This Row],[FRT_DEC]]-B3372</f>
        <v>134</v>
      </c>
      <c r="G33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INFO]]))),G3372)</f>
        <v>302</v>
      </c>
    </row>
    <row r="3374" spans="1:7" x14ac:dyDescent="0.25">
      <c r="A3374" s="4" t="s">
        <v>3661</v>
      </c>
      <c r="B3374" s="5">
        <v>2051536200</v>
      </c>
      <c r="C3374" s="4" t="s">
        <v>9703</v>
      </c>
      <c r="D3374" s="4" t="s">
        <v>110</v>
      </c>
      <c r="E3374" s="6" t="s">
        <v>6015</v>
      </c>
      <c r="F3374" s="5">
        <f>decoded[[#This Row],[FRT_DEC]]-B3373</f>
        <v>1401</v>
      </c>
      <c r="G33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INFO]]))),G3373)</f>
        <v>302</v>
      </c>
    </row>
    <row r="3375" spans="1:7" x14ac:dyDescent="0.25">
      <c r="A3375" s="4" t="s">
        <v>3662</v>
      </c>
      <c r="B3375" s="5">
        <v>2051536217</v>
      </c>
      <c r="C3375" s="4" t="s">
        <v>9704</v>
      </c>
      <c r="D3375" s="4" t="s">
        <v>1144</v>
      </c>
      <c r="E3375" s="6" t="s">
        <v>6017</v>
      </c>
      <c r="F3375" s="5">
        <f>decoded[[#This Row],[FRT_DEC]]-B3374</f>
        <v>17</v>
      </c>
      <c r="G33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INFO]]))),G3374)</f>
        <v>302</v>
      </c>
    </row>
    <row r="3376" spans="1:7" x14ac:dyDescent="0.25">
      <c r="A3376" s="4" t="s">
        <v>3663</v>
      </c>
      <c r="B3376" s="5">
        <v>2051536223</v>
      </c>
      <c r="C3376" s="4" t="s">
        <v>9705</v>
      </c>
      <c r="D3376" s="4" t="s">
        <v>98</v>
      </c>
      <c r="E3376" s="6" t="s">
        <v>6019</v>
      </c>
      <c r="F3376" s="5">
        <f>decoded[[#This Row],[FRT_DEC]]-B3375</f>
        <v>6</v>
      </c>
      <c r="G33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INFO]]))),G3375)</f>
        <v>302</v>
      </c>
    </row>
    <row r="3377" spans="1:7" x14ac:dyDescent="0.25">
      <c r="A3377" s="4" t="s">
        <v>3664</v>
      </c>
      <c r="B3377" s="5">
        <v>2051536292</v>
      </c>
      <c r="C3377" s="4" t="s">
        <v>9706</v>
      </c>
      <c r="D3377" s="4" t="s">
        <v>111</v>
      </c>
      <c r="E3377" s="6" t="s">
        <v>297</v>
      </c>
      <c r="F3377" s="5">
        <f>decoded[[#This Row],[FRT_DEC]]-B3376</f>
        <v>69</v>
      </c>
      <c r="G33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INFO]]))),G3376)</f>
        <v>302</v>
      </c>
    </row>
    <row r="3378" spans="1:7" x14ac:dyDescent="0.25">
      <c r="A3378" s="4" t="s">
        <v>3665</v>
      </c>
      <c r="B3378" s="5">
        <v>2051536307</v>
      </c>
      <c r="C3378" s="4" t="s">
        <v>9707</v>
      </c>
      <c r="D3378" s="4" t="s">
        <v>1144</v>
      </c>
      <c r="E3378" s="6" t="s">
        <v>6022</v>
      </c>
      <c r="F3378" s="5">
        <f>decoded[[#This Row],[FRT_DEC]]-B3377</f>
        <v>15</v>
      </c>
      <c r="G33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INFO]]))),G3377)</f>
        <v>302</v>
      </c>
    </row>
    <row r="3379" spans="1:7" x14ac:dyDescent="0.25">
      <c r="A3379" s="4" t="s">
        <v>3666</v>
      </c>
      <c r="B3379" s="5">
        <v>2051536315</v>
      </c>
      <c r="C3379" s="4" t="s">
        <v>9708</v>
      </c>
      <c r="D3379" s="4" t="s">
        <v>98</v>
      </c>
      <c r="E3379" s="6" t="s">
        <v>6024</v>
      </c>
      <c r="F3379" s="5">
        <f>decoded[[#This Row],[FRT_DEC]]-B3378</f>
        <v>8</v>
      </c>
      <c r="G33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INFO]]))),G3378)</f>
        <v>302</v>
      </c>
    </row>
    <row r="3380" spans="1:7" x14ac:dyDescent="0.25">
      <c r="A3380" s="4" t="s">
        <v>3667</v>
      </c>
      <c r="B3380" s="5">
        <v>2051536948</v>
      </c>
      <c r="C3380" s="4" t="s">
        <v>9709</v>
      </c>
      <c r="D3380" s="4" t="s">
        <v>113</v>
      </c>
      <c r="E3380" s="6" t="s">
        <v>114</v>
      </c>
      <c r="F3380" s="5">
        <f>decoded[[#This Row],[FRT_DEC]]-B3379</f>
        <v>633</v>
      </c>
      <c r="G33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INFO]]))),G3379)</f>
        <v>302</v>
      </c>
    </row>
    <row r="3381" spans="1:7" x14ac:dyDescent="0.25">
      <c r="A3381" s="4" t="s">
        <v>3668</v>
      </c>
      <c r="B3381" s="5">
        <v>2051536964</v>
      </c>
      <c r="C3381" s="4" t="s">
        <v>9710</v>
      </c>
      <c r="D3381" s="4" t="s">
        <v>1144</v>
      </c>
      <c r="E3381" s="6" t="s">
        <v>6027</v>
      </c>
      <c r="F3381" s="5">
        <f>decoded[[#This Row],[FRT_DEC]]-B3380</f>
        <v>16</v>
      </c>
      <c r="G33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INFO]]))),G3380)</f>
        <v>302</v>
      </c>
    </row>
    <row r="3382" spans="1:7" x14ac:dyDescent="0.25">
      <c r="A3382" s="4" t="s">
        <v>3669</v>
      </c>
      <c r="B3382" s="5">
        <v>2051536969</v>
      </c>
      <c r="C3382" s="4" t="s">
        <v>9711</v>
      </c>
      <c r="D3382" s="4" t="s">
        <v>98</v>
      </c>
      <c r="E3382" s="6" t="s">
        <v>6029</v>
      </c>
      <c r="F3382" s="5">
        <f>decoded[[#This Row],[FRT_DEC]]-B3381</f>
        <v>5</v>
      </c>
      <c r="G33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INFO]]))),G3381)</f>
        <v>302</v>
      </c>
    </row>
    <row r="3383" spans="1:7" x14ac:dyDescent="0.25">
      <c r="A3383" s="4" t="s">
        <v>3670</v>
      </c>
      <c r="B3383" s="5">
        <v>2051536976</v>
      </c>
      <c r="C3383" s="4" t="s">
        <v>9712</v>
      </c>
      <c r="D3383" s="4" t="s">
        <v>11</v>
      </c>
      <c r="E3383" s="6" t="s">
        <v>4678</v>
      </c>
      <c r="F3383" s="5">
        <f>decoded[[#This Row],[FRT_DEC]]-B3382</f>
        <v>7</v>
      </c>
      <c r="G33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INFO]]))),G3382)</f>
        <v>302</v>
      </c>
    </row>
    <row r="3384" spans="1:7" x14ac:dyDescent="0.25">
      <c r="A3384" s="4" t="s">
        <v>3671</v>
      </c>
      <c r="B3384" s="5">
        <v>2051536986</v>
      </c>
      <c r="C3384" s="4" t="s">
        <v>9713</v>
      </c>
      <c r="D3384" s="4" t="s">
        <v>52</v>
      </c>
      <c r="E3384" s="6" t="s">
        <v>4648</v>
      </c>
      <c r="F3384" s="5">
        <f>decoded[[#This Row],[FRT_DEC]]-B3383</f>
        <v>10</v>
      </c>
      <c r="G33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INFO]]))),G3383)</f>
        <v>302</v>
      </c>
    </row>
    <row r="3385" spans="1:7" x14ac:dyDescent="0.25">
      <c r="A3385" s="4" t="s">
        <v>3672</v>
      </c>
      <c r="B3385" s="5">
        <v>2051536989</v>
      </c>
      <c r="C3385" s="4" t="s">
        <v>9714</v>
      </c>
      <c r="D3385" s="4" t="s">
        <v>4649</v>
      </c>
      <c r="E3385" s="6" t="s">
        <v>9658</v>
      </c>
      <c r="F3385" s="5">
        <f>decoded[[#This Row],[FRT_DEC]]-B3384</f>
        <v>3</v>
      </c>
      <c r="G33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INFO]]))),G3384)</f>
        <v>302</v>
      </c>
    </row>
    <row r="3386" spans="1:7" x14ac:dyDescent="0.25">
      <c r="A3386" s="4" t="s">
        <v>3673</v>
      </c>
      <c r="B3386" s="5">
        <v>2051537038</v>
      </c>
      <c r="C3386" s="4" t="s">
        <v>9715</v>
      </c>
      <c r="D3386" s="4" t="s">
        <v>12</v>
      </c>
      <c r="E3386" s="6" t="s">
        <v>4</v>
      </c>
      <c r="F3386" s="5">
        <f>decoded[[#This Row],[FRT_DEC]]-B3385</f>
        <v>49</v>
      </c>
      <c r="G33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INFO]]))),G3385)</f>
        <v>302</v>
      </c>
    </row>
    <row r="3387" spans="1:7" x14ac:dyDescent="0.25">
      <c r="A3387" s="4" t="s">
        <v>3674</v>
      </c>
      <c r="B3387" s="5">
        <v>2051537043</v>
      </c>
      <c r="C3387" s="4" t="s">
        <v>9716</v>
      </c>
      <c r="D3387" s="4" t="s">
        <v>8</v>
      </c>
      <c r="E3387" s="6" t="s">
        <v>5963</v>
      </c>
      <c r="F3387" s="5">
        <f>decoded[[#This Row],[FRT_DEC]]-B3386</f>
        <v>5</v>
      </c>
      <c r="G33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INFO]]))),G3386)</f>
        <v>302</v>
      </c>
    </row>
    <row r="3388" spans="1:7" x14ac:dyDescent="0.25">
      <c r="A3388" s="4" t="s">
        <v>3675</v>
      </c>
      <c r="B3388" s="5">
        <v>2051537361</v>
      </c>
      <c r="C3388" s="4" t="s">
        <v>9717</v>
      </c>
      <c r="D3388" s="4" t="s">
        <v>13</v>
      </c>
      <c r="E3388" s="6" t="s">
        <v>5</v>
      </c>
      <c r="F3388" s="5">
        <f>decoded[[#This Row],[FRT_DEC]]-B3387</f>
        <v>318</v>
      </c>
      <c r="G33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INFO]]))),G3387)</f>
        <v>302</v>
      </c>
    </row>
    <row r="3389" spans="1:7" x14ac:dyDescent="0.25">
      <c r="A3389" s="4" t="s">
        <v>3676</v>
      </c>
      <c r="B3389" s="5">
        <v>2051537365</v>
      </c>
      <c r="C3389" s="4" t="s">
        <v>9718</v>
      </c>
      <c r="D3389" s="4" t="s">
        <v>11</v>
      </c>
      <c r="E3389" s="6" t="s">
        <v>4688</v>
      </c>
      <c r="F3389" s="5">
        <f>decoded[[#This Row],[FRT_DEC]]-B3388</f>
        <v>4</v>
      </c>
      <c r="G33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INFO]]))),G3388)</f>
        <v>302</v>
      </c>
    </row>
    <row r="3390" spans="1:7" x14ac:dyDescent="0.25">
      <c r="A3390" s="4" t="s">
        <v>3677</v>
      </c>
      <c r="B3390" s="5">
        <v>2051537456</v>
      </c>
      <c r="C3390" s="4" t="s">
        <v>9719</v>
      </c>
      <c r="D3390" s="4" t="s">
        <v>12</v>
      </c>
      <c r="E3390" s="6" t="s">
        <v>4</v>
      </c>
      <c r="F3390" s="5">
        <f>decoded[[#This Row],[FRT_DEC]]-B3389</f>
        <v>91</v>
      </c>
      <c r="G33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INFO]]))),G3389)</f>
        <v>302</v>
      </c>
    </row>
    <row r="3391" spans="1:7" x14ac:dyDescent="0.25">
      <c r="A3391" s="4" t="s">
        <v>3678</v>
      </c>
      <c r="B3391" s="5">
        <v>2051537460</v>
      </c>
      <c r="C3391" s="4" t="s">
        <v>9720</v>
      </c>
      <c r="D3391" s="4" t="s">
        <v>14</v>
      </c>
      <c r="E3391" s="6" t="s">
        <v>6</v>
      </c>
      <c r="F3391" s="5">
        <f>decoded[[#This Row],[FRT_DEC]]-B3390</f>
        <v>4</v>
      </c>
      <c r="G33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INFO]]))),G3390)</f>
        <v>302</v>
      </c>
    </row>
    <row r="3392" spans="1:7" x14ac:dyDescent="0.25">
      <c r="A3392" s="4" t="s">
        <v>3679</v>
      </c>
      <c r="B3392" s="5">
        <v>2051537470</v>
      </c>
      <c r="C3392" s="4" t="s">
        <v>9721</v>
      </c>
      <c r="D3392" s="4" t="s">
        <v>14</v>
      </c>
      <c r="E3392" s="6" t="s">
        <v>72</v>
      </c>
      <c r="F3392" s="5">
        <f>decoded[[#This Row],[FRT_DEC]]-B3391</f>
        <v>10</v>
      </c>
      <c r="G33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INFO]]))),G3391)</f>
        <v>302</v>
      </c>
    </row>
    <row r="3393" spans="1:7" x14ac:dyDescent="0.25">
      <c r="A3393" s="4" t="s">
        <v>3680</v>
      </c>
      <c r="B3393" s="5">
        <v>2051537478</v>
      </c>
      <c r="C3393" s="4" t="s">
        <v>9722</v>
      </c>
      <c r="D3393" s="4" t="s">
        <v>74</v>
      </c>
      <c r="E3393" s="6" t="s">
        <v>4650</v>
      </c>
      <c r="F3393" s="5">
        <f>decoded[[#This Row],[FRT_DEC]]-B3392</f>
        <v>8</v>
      </c>
      <c r="G33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INFO]]))),G3392)</f>
        <v>302</v>
      </c>
    </row>
    <row r="3394" spans="1:7" x14ac:dyDescent="0.25">
      <c r="A3394" s="4" t="s">
        <v>3681</v>
      </c>
      <c r="B3394" s="5">
        <v>2051537484</v>
      </c>
      <c r="C3394" s="4" t="s">
        <v>9723</v>
      </c>
      <c r="D3394" s="4" t="s">
        <v>4651</v>
      </c>
      <c r="E3394" s="6" t="s">
        <v>4653</v>
      </c>
      <c r="F3394" s="5">
        <f>decoded[[#This Row],[FRT_DEC]]-B3393</f>
        <v>6</v>
      </c>
      <c r="G33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INFO]]))),G3393)</f>
        <v>302</v>
      </c>
    </row>
    <row r="3395" spans="1:7" x14ac:dyDescent="0.25">
      <c r="A3395" s="4" t="s">
        <v>3682</v>
      </c>
      <c r="B3395" s="5">
        <v>2051537488</v>
      </c>
      <c r="C3395" s="4" t="s">
        <v>9724</v>
      </c>
      <c r="D3395" s="4" t="s">
        <v>8</v>
      </c>
      <c r="E3395" s="6" t="s">
        <v>9152</v>
      </c>
      <c r="F3395" s="5">
        <f>decoded[[#This Row],[FRT_DEC]]-B3394</f>
        <v>4</v>
      </c>
      <c r="G33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INFO]]))),G3394)</f>
        <v>302</v>
      </c>
    </row>
    <row r="3396" spans="1:7" x14ac:dyDescent="0.25">
      <c r="A3396" s="4" t="s">
        <v>3683</v>
      </c>
      <c r="B3396" s="5">
        <v>2051548606</v>
      </c>
      <c r="C3396" s="4" t="s">
        <v>9725</v>
      </c>
      <c r="D3396" s="4" t="s">
        <v>55</v>
      </c>
      <c r="E3396" s="6" t="s">
        <v>56</v>
      </c>
      <c r="F3396" s="5">
        <f>decoded[[#This Row],[FRT_DEC]]-B3395</f>
        <v>11118</v>
      </c>
      <c r="G33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INFO]]))),G3395)</f>
        <v>302</v>
      </c>
    </row>
    <row r="3397" spans="1:7" x14ac:dyDescent="0.25">
      <c r="A3397" s="4" t="s">
        <v>3684</v>
      </c>
      <c r="B3397" s="5">
        <v>2051548633</v>
      </c>
      <c r="C3397" s="4" t="s">
        <v>9726</v>
      </c>
      <c r="D3397" s="4" t="s">
        <v>275</v>
      </c>
      <c r="E3397" s="6" t="s">
        <v>9727</v>
      </c>
      <c r="F3397" s="5">
        <f>decoded[[#This Row],[FRT_DEC]]-B3396</f>
        <v>27</v>
      </c>
      <c r="G33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INFO]]))),G3396)</f>
        <v>302</v>
      </c>
    </row>
    <row r="3398" spans="1:7" x14ac:dyDescent="0.25">
      <c r="A3398" s="4" t="s">
        <v>3685</v>
      </c>
      <c r="B3398" s="5">
        <v>2051548637</v>
      </c>
      <c r="C3398" s="4" t="s">
        <v>9728</v>
      </c>
      <c r="D3398" s="4" t="s">
        <v>277</v>
      </c>
      <c r="E3398" s="6" t="s">
        <v>9729</v>
      </c>
      <c r="F3398" s="5">
        <f>decoded[[#This Row],[FRT_DEC]]-B3397</f>
        <v>4</v>
      </c>
      <c r="G33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INFO]]))),G3397)</f>
        <v>302</v>
      </c>
    </row>
    <row r="3399" spans="1:7" ht="30" x14ac:dyDescent="0.25">
      <c r="A3399" s="4" t="s">
        <v>3686</v>
      </c>
      <c r="B3399" s="5">
        <v>2051548640</v>
      </c>
      <c r="C3399" s="4" t="s">
        <v>9730</v>
      </c>
      <c r="D3399" s="4" t="s">
        <v>271</v>
      </c>
      <c r="E3399" s="6" t="s">
        <v>6050</v>
      </c>
      <c r="F3399" s="5">
        <f>decoded[[#This Row],[FRT_DEC]]-B3398</f>
        <v>3</v>
      </c>
      <c r="G33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INFO]]))),G3398)</f>
        <v>302</v>
      </c>
    </row>
    <row r="3400" spans="1:7" x14ac:dyDescent="0.25">
      <c r="A3400" s="4" t="s">
        <v>3687</v>
      </c>
      <c r="B3400" s="5">
        <v>2051548646</v>
      </c>
      <c r="C3400" s="4" t="s">
        <v>9731</v>
      </c>
      <c r="D3400" s="4" t="s">
        <v>273</v>
      </c>
      <c r="E3400" s="6" t="s">
        <v>289</v>
      </c>
      <c r="F3400" s="5">
        <f>decoded[[#This Row],[FRT_DEC]]-B3399</f>
        <v>6</v>
      </c>
      <c r="G34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INFO]]))),G3399)</f>
        <v>302</v>
      </c>
    </row>
    <row r="3401" spans="1:7" x14ac:dyDescent="0.25">
      <c r="A3401" s="4" t="s">
        <v>3688</v>
      </c>
      <c r="B3401" s="5">
        <v>2051548652</v>
      </c>
      <c r="C3401" s="4" t="s">
        <v>9732</v>
      </c>
      <c r="D3401" s="4" t="s">
        <v>298</v>
      </c>
      <c r="E3401" s="6" t="s">
        <v>9733</v>
      </c>
      <c r="F3401" s="5">
        <f>decoded[[#This Row],[FRT_DEC]]-B3400</f>
        <v>6</v>
      </c>
      <c r="G34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INFO]]))),G3400)</f>
        <v>302</v>
      </c>
    </row>
    <row r="3402" spans="1:7" x14ac:dyDescent="0.25">
      <c r="A3402" s="4" t="s">
        <v>3689</v>
      </c>
      <c r="B3402" s="5">
        <v>2051548658</v>
      </c>
      <c r="C3402" s="4" t="s">
        <v>9734</v>
      </c>
      <c r="D3402" s="4" t="s">
        <v>11</v>
      </c>
      <c r="E3402" s="6" t="s">
        <v>4683</v>
      </c>
      <c r="F3402" s="5">
        <f>decoded[[#This Row],[FRT_DEC]]-B3401</f>
        <v>6</v>
      </c>
      <c r="G34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INFO]]))),G3401)</f>
        <v>302</v>
      </c>
    </row>
    <row r="3403" spans="1:7" x14ac:dyDescent="0.25">
      <c r="A3403" s="4" t="s">
        <v>3690</v>
      </c>
      <c r="B3403" s="5">
        <v>2051548681</v>
      </c>
      <c r="C3403" s="4" t="s">
        <v>9735</v>
      </c>
      <c r="D3403" s="4" t="s">
        <v>52</v>
      </c>
      <c r="E3403" s="6" t="s">
        <v>57</v>
      </c>
      <c r="F3403" s="5">
        <f>decoded[[#This Row],[FRT_DEC]]-B3402</f>
        <v>23</v>
      </c>
      <c r="G34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INFO]]))),G3402)</f>
        <v>302</v>
      </c>
    </row>
    <row r="3404" spans="1:7" x14ac:dyDescent="0.25">
      <c r="A3404" s="4" t="s">
        <v>3691</v>
      </c>
      <c r="B3404" s="5">
        <v>2051548690</v>
      </c>
      <c r="C3404" s="4" t="s">
        <v>9736</v>
      </c>
      <c r="D3404" s="4" t="s">
        <v>1144</v>
      </c>
      <c r="E3404" s="6" t="s">
        <v>6057</v>
      </c>
      <c r="F3404" s="5">
        <f>decoded[[#This Row],[FRT_DEC]]-B3403</f>
        <v>9</v>
      </c>
      <c r="G34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INFO]]))),G3403)</f>
        <v>302</v>
      </c>
    </row>
    <row r="3405" spans="1:7" x14ac:dyDescent="0.25">
      <c r="A3405" s="4" t="s">
        <v>3692</v>
      </c>
      <c r="B3405" s="5">
        <v>2051548696</v>
      </c>
      <c r="C3405" s="4" t="s">
        <v>9737</v>
      </c>
      <c r="D3405" s="4" t="s">
        <v>1144</v>
      </c>
      <c r="E3405" s="6" t="s">
        <v>6059</v>
      </c>
      <c r="F3405" s="5">
        <f>decoded[[#This Row],[FRT_DEC]]-B3404</f>
        <v>6</v>
      </c>
      <c r="G34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INFO]]))),G3404)</f>
        <v>302</v>
      </c>
    </row>
    <row r="3406" spans="1:7" x14ac:dyDescent="0.25">
      <c r="A3406" s="4" t="s">
        <v>3693</v>
      </c>
      <c r="B3406" s="5">
        <v>2051548714</v>
      </c>
      <c r="C3406" s="4" t="s">
        <v>9738</v>
      </c>
      <c r="D3406" s="4" t="s">
        <v>98</v>
      </c>
      <c r="E3406" s="6" t="s">
        <v>5713</v>
      </c>
      <c r="F3406" s="5">
        <f>decoded[[#This Row],[FRT_DEC]]-B3405</f>
        <v>18</v>
      </c>
      <c r="G34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INFO]]))),G3405)</f>
        <v>302</v>
      </c>
    </row>
    <row r="3407" spans="1:7" x14ac:dyDescent="0.25">
      <c r="A3407" s="4" t="s">
        <v>3694</v>
      </c>
      <c r="B3407" s="5">
        <v>2051548740</v>
      </c>
      <c r="C3407" s="4" t="s">
        <v>9739</v>
      </c>
      <c r="D3407" s="4" t="s">
        <v>275</v>
      </c>
      <c r="E3407" s="6" t="s">
        <v>9740</v>
      </c>
      <c r="F3407" s="5">
        <f>decoded[[#This Row],[FRT_DEC]]-B3406</f>
        <v>26</v>
      </c>
      <c r="G34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INFO]]))),G3406)</f>
        <v>302</v>
      </c>
    </row>
    <row r="3408" spans="1:7" x14ac:dyDescent="0.25">
      <c r="A3408" s="4" t="s">
        <v>3695</v>
      </c>
      <c r="B3408" s="5">
        <v>2051549559</v>
      </c>
      <c r="C3408" s="4" t="s">
        <v>9741</v>
      </c>
      <c r="D3408" s="4" t="s">
        <v>280</v>
      </c>
      <c r="E3408" s="6" t="s">
        <v>281</v>
      </c>
      <c r="F3408" s="5">
        <f>decoded[[#This Row],[FRT_DEC]]-B3407</f>
        <v>819</v>
      </c>
      <c r="G34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INFO]]))),G3407)</f>
        <v>302</v>
      </c>
    </row>
    <row r="3409" spans="1:7" x14ac:dyDescent="0.25">
      <c r="A3409" s="4" t="s">
        <v>3696</v>
      </c>
      <c r="B3409" s="5">
        <v>2051549601</v>
      </c>
      <c r="C3409" s="4" t="s">
        <v>9742</v>
      </c>
      <c r="D3409" s="4" t="s">
        <v>12</v>
      </c>
      <c r="E3409" s="6" t="s">
        <v>4</v>
      </c>
      <c r="F3409" s="5">
        <f>decoded[[#This Row],[FRT_DEC]]-B3408</f>
        <v>42</v>
      </c>
      <c r="G34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INFO]]))),G3408)</f>
        <v>302</v>
      </c>
    </row>
    <row r="3410" spans="1:7" x14ac:dyDescent="0.25">
      <c r="A3410" s="4" t="s">
        <v>3697</v>
      </c>
      <c r="B3410" s="5">
        <v>2051549607</v>
      </c>
      <c r="C3410" s="4" t="s">
        <v>9743</v>
      </c>
      <c r="D3410" s="4" t="s">
        <v>8</v>
      </c>
      <c r="E3410" s="6" t="s">
        <v>6294</v>
      </c>
      <c r="F3410" s="5">
        <f>decoded[[#This Row],[FRT_DEC]]-B3409</f>
        <v>6</v>
      </c>
      <c r="G34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INFO]]))),G3409)</f>
        <v>302</v>
      </c>
    </row>
    <row r="3411" spans="1:7" x14ac:dyDescent="0.25">
      <c r="A3411" s="4" t="s">
        <v>3698</v>
      </c>
      <c r="B3411" s="5">
        <v>2051552163</v>
      </c>
      <c r="C3411" s="4" t="s">
        <v>9744</v>
      </c>
      <c r="D3411" s="4" t="s">
        <v>15</v>
      </c>
      <c r="E3411" s="6" t="s">
        <v>9745</v>
      </c>
      <c r="F3411" s="5">
        <f>decoded[[#This Row],[FRT_DEC]]-B3410</f>
        <v>2556</v>
      </c>
      <c r="G34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INFO]]))),G3410)</f>
        <v>302</v>
      </c>
    </row>
    <row r="3412" spans="1:7" x14ac:dyDescent="0.25">
      <c r="A3412" s="4" t="s">
        <v>3699</v>
      </c>
      <c r="B3412" s="5">
        <v>2051552166</v>
      </c>
      <c r="C3412" s="4" t="s">
        <v>9746</v>
      </c>
      <c r="D3412" s="4" t="s">
        <v>15</v>
      </c>
      <c r="E3412" s="6" t="s">
        <v>5995</v>
      </c>
      <c r="F3412" s="5">
        <f>decoded[[#This Row],[FRT_DEC]]-B3411</f>
        <v>3</v>
      </c>
      <c r="G34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INFO]]))),G3411)</f>
        <v>302</v>
      </c>
    </row>
    <row r="3413" spans="1:7" x14ac:dyDescent="0.25">
      <c r="A3413" s="4" t="s">
        <v>3700</v>
      </c>
      <c r="B3413" s="5">
        <v>2051552245</v>
      </c>
      <c r="C3413" s="4" t="s">
        <v>9747</v>
      </c>
      <c r="D3413" s="4" t="s">
        <v>275</v>
      </c>
      <c r="E3413" s="6" t="s">
        <v>9748</v>
      </c>
      <c r="F3413" s="5">
        <f>decoded[[#This Row],[FRT_DEC]]-B3412</f>
        <v>79</v>
      </c>
      <c r="G34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INFO]]))),G3412)</f>
        <v>302</v>
      </c>
    </row>
    <row r="3414" spans="1:7" ht="30" x14ac:dyDescent="0.25">
      <c r="A3414" s="4" t="s">
        <v>3701</v>
      </c>
      <c r="B3414" s="5">
        <v>2051552251</v>
      </c>
      <c r="C3414" s="4" t="s">
        <v>9749</v>
      </c>
      <c r="D3414" s="4" t="s">
        <v>271</v>
      </c>
      <c r="E3414" s="6" t="s">
        <v>6072</v>
      </c>
      <c r="F3414" s="5">
        <f>decoded[[#This Row],[FRT_DEC]]-B3413</f>
        <v>6</v>
      </c>
      <c r="G34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INFO]]))),G3413)</f>
        <v>302</v>
      </c>
    </row>
    <row r="3415" spans="1:7" x14ac:dyDescent="0.25">
      <c r="A3415" s="4" t="s">
        <v>3702</v>
      </c>
      <c r="B3415" s="5">
        <v>2051552255</v>
      </c>
      <c r="C3415" s="4" t="s">
        <v>9750</v>
      </c>
      <c r="D3415" s="4" t="s">
        <v>273</v>
      </c>
      <c r="E3415" s="6" t="s">
        <v>305</v>
      </c>
      <c r="F3415" s="5">
        <f>decoded[[#This Row],[FRT_DEC]]-B3414</f>
        <v>4</v>
      </c>
      <c r="G34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INFO]]))),G3414)</f>
        <v>302</v>
      </c>
    </row>
    <row r="3416" spans="1:7" x14ac:dyDescent="0.25">
      <c r="A3416" s="4" t="s">
        <v>3703</v>
      </c>
      <c r="B3416" s="5">
        <v>2051552263</v>
      </c>
      <c r="C3416" s="4" t="s">
        <v>9751</v>
      </c>
      <c r="D3416" s="4" t="s">
        <v>58</v>
      </c>
      <c r="E3416" s="6" t="s">
        <v>59</v>
      </c>
      <c r="F3416" s="5">
        <f>decoded[[#This Row],[FRT_DEC]]-B3415</f>
        <v>8</v>
      </c>
      <c r="G34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INFO]]))),G3415)</f>
        <v>302</v>
      </c>
    </row>
    <row r="3417" spans="1:7" x14ac:dyDescent="0.25">
      <c r="A3417" s="4" t="s">
        <v>3704</v>
      </c>
      <c r="B3417" s="5">
        <v>2051552268</v>
      </c>
      <c r="C3417" s="4" t="s">
        <v>9752</v>
      </c>
      <c r="D3417" s="4" t="s">
        <v>58</v>
      </c>
      <c r="E3417" s="6" t="s">
        <v>60</v>
      </c>
      <c r="F3417" s="5">
        <f>decoded[[#This Row],[FRT_DEC]]-B3416</f>
        <v>5</v>
      </c>
      <c r="G34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INFO]]))),G3416)</f>
        <v>302</v>
      </c>
    </row>
    <row r="3418" spans="1:7" x14ac:dyDescent="0.25">
      <c r="A3418" s="4" t="s">
        <v>3705</v>
      </c>
      <c r="B3418" s="5">
        <v>2051552272</v>
      </c>
      <c r="C3418" s="4" t="s">
        <v>9753</v>
      </c>
      <c r="D3418" s="4" t="s">
        <v>58</v>
      </c>
      <c r="E3418" s="6" t="s">
        <v>61</v>
      </c>
      <c r="F3418" s="5">
        <f>decoded[[#This Row],[FRT_DEC]]-B3417</f>
        <v>4</v>
      </c>
      <c r="G34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INFO]]))),G3417)</f>
        <v>302</v>
      </c>
    </row>
    <row r="3419" spans="1:7" x14ac:dyDescent="0.25">
      <c r="A3419" s="4" t="s">
        <v>3706</v>
      </c>
      <c r="B3419" s="5">
        <v>2051552276</v>
      </c>
      <c r="C3419" s="4" t="s">
        <v>9754</v>
      </c>
      <c r="D3419" s="4" t="s">
        <v>62</v>
      </c>
      <c r="E3419" s="6" t="s">
        <v>9755</v>
      </c>
      <c r="F3419" s="5">
        <f>decoded[[#This Row],[FRT_DEC]]-B3418</f>
        <v>4</v>
      </c>
      <c r="G34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INFO]]))),G3418)</f>
        <v>302</v>
      </c>
    </row>
    <row r="3420" spans="1:7" x14ac:dyDescent="0.25">
      <c r="A3420" s="4" t="s">
        <v>3707</v>
      </c>
      <c r="B3420" s="5">
        <v>2051552280</v>
      </c>
      <c r="C3420" s="4" t="s">
        <v>9756</v>
      </c>
      <c r="D3420" s="4" t="s">
        <v>63</v>
      </c>
      <c r="E3420" s="6" t="s">
        <v>64</v>
      </c>
      <c r="F3420" s="5">
        <f>decoded[[#This Row],[FRT_DEC]]-B3419</f>
        <v>4</v>
      </c>
      <c r="G34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INFO]]))),G3419)</f>
        <v>302</v>
      </c>
    </row>
    <row r="3421" spans="1:7" x14ac:dyDescent="0.25">
      <c r="A3421" s="4" t="s">
        <v>3708</v>
      </c>
      <c r="B3421" s="5">
        <v>2051552297</v>
      </c>
      <c r="C3421" s="4" t="s">
        <v>9757</v>
      </c>
      <c r="D3421" s="4" t="s">
        <v>1144</v>
      </c>
      <c r="E3421" s="6" t="s">
        <v>6001</v>
      </c>
      <c r="F3421" s="5">
        <f>decoded[[#This Row],[FRT_DEC]]-B3420</f>
        <v>17</v>
      </c>
      <c r="G34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INFO]]))),G3420)</f>
        <v>302</v>
      </c>
    </row>
    <row r="3422" spans="1:7" x14ac:dyDescent="0.25">
      <c r="A3422" s="4" t="s">
        <v>3709</v>
      </c>
      <c r="B3422" s="5">
        <v>2051552303</v>
      </c>
      <c r="C3422" s="4" t="s">
        <v>9758</v>
      </c>
      <c r="D3422" s="4" t="s">
        <v>1144</v>
      </c>
      <c r="E3422" s="6" t="s">
        <v>6082</v>
      </c>
      <c r="F3422" s="5">
        <f>decoded[[#This Row],[FRT_DEC]]-B3421</f>
        <v>6</v>
      </c>
      <c r="G34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INFO]]))),G3421)</f>
        <v>302</v>
      </c>
    </row>
    <row r="3423" spans="1:7" x14ac:dyDescent="0.25">
      <c r="A3423" s="4" t="s">
        <v>3710</v>
      </c>
      <c r="B3423" s="5">
        <v>2051552309</v>
      </c>
      <c r="C3423" s="4" t="s">
        <v>9759</v>
      </c>
      <c r="D3423" s="4" t="s">
        <v>8</v>
      </c>
      <c r="E3423" s="6" t="s">
        <v>4673</v>
      </c>
      <c r="F3423" s="5">
        <f>decoded[[#This Row],[FRT_DEC]]-B3422</f>
        <v>6</v>
      </c>
      <c r="G34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INFO]]))),G3422)</f>
        <v>302</v>
      </c>
    </row>
    <row r="3424" spans="1:7" x14ac:dyDescent="0.25">
      <c r="A3424" s="4" t="s">
        <v>3711</v>
      </c>
      <c r="B3424" s="5">
        <v>2051552314</v>
      </c>
      <c r="C3424" s="4" t="s">
        <v>9760</v>
      </c>
      <c r="D3424" s="4" t="s">
        <v>66</v>
      </c>
      <c r="E3424" s="6" t="s">
        <v>67</v>
      </c>
      <c r="F3424" s="5">
        <f>decoded[[#This Row],[FRT_DEC]]-B3423</f>
        <v>5</v>
      </c>
      <c r="G34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INFO]]))),G3423)</f>
        <v>302</v>
      </c>
    </row>
    <row r="3425" spans="1:7" x14ac:dyDescent="0.25">
      <c r="A3425" s="4" t="s">
        <v>3712</v>
      </c>
      <c r="B3425" s="5">
        <v>2051552323</v>
      </c>
      <c r="C3425" s="4" t="s">
        <v>9761</v>
      </c>
      <c r="D3425" s="4" t="s">
        <v>11</v>
      </c>
      <c r="E3425" s="6" t="s">
        <v>4702</v>
      </c>
      <c r="F3425" s="5">
        <f>decoded[[#This Row],[FRT_DEC]]-B3424</f>
        <v>9</v>
      </c>
      <c r="G34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INFO]]))),G3424)</f>
        <v>302</v>
      </c>
    </row>
    <row r="3426" spans="1:7" x14ac:dyDescent="0.25">
      <c r="A3426" s="4" t="s">
        <v>3713</v>
      </c>
      <c r="B3426" s="5">
        <v>2051552337</v>
      </c>
      <c r="C3426" s="4" t="s">
        <v>9762</v>
      </c>
      <c r="D3426" s="4" t="s">
        <v>52</v>
      </c>
      <c r="E3426" s="6" t="s">
        <v>765</v>
      </c>
      <c r="F3426" s="5">
        <f>decoded[[#This Row],[FRT_DEC]]-B3425</f>
        <v>14</v>
      </c>
      <c r="G34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INFO]]))),G3425)</f>
        <v>302</v>
      </c>
    </row>
    <row r="3427" spans="1:7" x14ac:dyDescent="0.25">
      <c r="A3427" s="4" t="s">
        <v>3714</v>
      </c>
      <c r="B3427" s="5">
        <v>2051552343</v>
      </c>
      <c r="C3427" s="4" t="s">
        <v>9763</v>
      </c>
      <c r="D3427" s="4" t="s">
        <v>11</v>
      </c>
      <c r="E3427" s="6" t="s">
        <v>4654</v>
      </c>
      <c r="F3427" s="5">
        <f>decoded[[#This Row],[FRT_DEC]]-B3426</f>
        <v>6</v>
      </c>
      <c r="G34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INFO]]))),G3426)</f>
        <v>302</v>
      </c>
    </row>
    <row r="3428" spans="1:7" x14ac:dyDescent="0.25">
      <c r="A3428" s="4" t="s">
        <v>3715</v>
      </c>
      <c r="B3428" s="5">
        <v>2051552356</v>
      </c>
      <c r="C3428" s="4" t="s">
        <v>9764</v>
      </c>
      <c r="D3428" s="4" t="s">
        <v>52</v>
      </c>
      <c r="E3428" s="6" t="s">
        <v>65</v>
      </c>
      <c r="F3428" s="5">
        <f>decoded[[#This Row],[FRT_DEC]]-B3427</f>
        <v>13</v>
      </c>
      <c r="G34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INFO]]))),G3427)</f>
        <v>302</v>
      </c>
    </row>
    <row r="3429" spans="1:7" x14ac:dyDescent="0.25">
      <c r="A3429" s="4" t="s">
        <v>3716</v>
      </c>
      <c r="B3429" s="5">
        <v>2051552359</v>
      </c>
      <c r="C3429" s="4" t="s">
        <v>9765</v>
      </c>
      <c r="D3429" s="4" t="s">
        <v>68</v>
      </c>
      <c r="E3429" s="6" t="s">
        <v>6090</v>
      </c>
      <c r="F3429" s="5">
        <f>decoded[[#This Row],[FRT_DEC]]-B3428</f>
        <v>3</v>
      </c>
      <c r="G34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INFO]]))),G3428)</f>
        <v>302</v>
      </c>
    </row>
    <row r="3430" spans="1:7" x14ac:dyDescent="0.25">
      <c r="A3430" s="4" t="s">
        <v>3717</v>
      </c>
      <c r="B3430" s="5">
        <v>2051553669</v>
      </c>
      <c r="C3430" s="4" t="s">
        <v>9766</v>
      </c>
      <c r="D3430" s="4" t="s">
        <v>98</v>
      </c>
      <c r="E3430" s="6" t="s">
        <v>5705</v>
      </c>
      <c r="F3430" s="5">
        <f>decoded[[#This Row],[FRT_DEC]]-B3429</f>
        <v>1310</v>
      </c>
      <c r="G34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INFO]]))),G3429)</f>
        <v>302</v>
      </c>
    </row>
    <row r="3431" spans="1:7" x14ac:dyDescent="0.25">
      <c r="A3431" s="4" t="s">
        <v>3718</v>
      </c>
      <c r="B3431" s="5">
        <v>2051553676</v>
      </c>
      <c r="C3431" s="4" t="s">
        <v>9767</v>
      </c>
      <c r="D3431" s="4" t="s">
        <v>98</v>
      </c>
      <c r="E3431" s="6" t="s">
        <v>5706</v>
      </c>
      <c r="F3431" s="5">
        <f>decoded[[#This Row],[FRT_DEC]]-B3430</f>
        <v>7</v>
      </c>
      <c r="G34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INFO]]))),G3430)</f>
        <v>302</v>
      </c>
    </row>
    <row r="3432" spans="1:7" x14ac:dyDescent="0.25">
      <c r="A3432" s="4" t="s">
        <v>3719</v>
      </c>
      <c r="B3432" s="5">
        <v>2051553690</v>
      </c>
      <c r="C3432" s="4" t="s">
        <v>9768</v>
      </c>
      <c r="D3432" s="4" t="s">
        <v>9</v>
      </c>
      <c r="E3432" s="6" t="s">
        <v>4655</v>
      </c>
      <c r="F3432" s="5">
        <f>decoded[[#This Row],[FRT_DEC]]-B3431</f>
        <v>14</v>
      </c>
      <c r="G34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INFO]]))),G3431)</f>
        <v>302</v>
      </c>
    </row>
    <row r="3433" spans="1:7" x14ac:dyDescent="0.25">
      <c r="A3433" s="4" t="s">
        <v>3720</v>
      </c>
      <c r="B3433" s="5">
        <v>2051553695</v>
      </c>
      <c r="C3433" s="4" t="s">
        <v>9769</v>
      </c>
      <c r="D3433" s="4" t="s">
        <v>98</v>
      </c>
      <c r="E3433" s="6" t="s">
        <v>5707</v>
      </c>
      <c r="F3433" s="5">
        <f>decoded[[#This Row],[FRT_DEC]]-B3432</f>
        <v>5</v>
      </c>
      <c r="G34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INFO]]))),G3432)</f>
        <v>302</v>
      </c>
    </row>
    <row r="3434" spans="1:7" x14ac:dyDescent="0.25">
      <c r="A3434" s="4" t="s">
        <v>3721</v>
      </c>
      <c r="B3434" s="5">
        <v>2051553868</v>
      </c>
      <c r="C3434" s="4" t="s">
        <v>9770</v>
      </c>
      <c r="D3434" s="4" t="s">
        <v>12</v>
      </c>
      <c r="E3434" s="6" t="s">
        <v>4</v>
      </c>
      <c r="F3434" s="5">
        <f>decoded[[#This Row],[FRT_DEC]]-B3433</f>
        <v>173</v>
      </c>
      <c r="G34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INFO]]))),G3433)</f>
        <v>302</v>
      </c>
    </row>
    <row r="3435" spans="1:7" x14ac:dyDescent="0.25">
      <c r="A3435" s="4" t="s">
        <v>3722</v>
      </c>
      <c r="B3435" s="5">
        <v>2051553887</v>
      </c>
      <c r="C3435" s="4" t="s">
        <v>9771</v>
      </c>
      <c r="D3435" s="4" t="s">
        <v>8</v>
      </c>
      <c r="E3435" s="6" t="s">
        <v>6097</v>
      </c>
      <c r="F3435" s="5">
        <f>decoded[[#This Row],[FRT_DEC]]-B3434</f>
        <v>19</v>
      </c>
      <c r="G34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INFO]]))),G3434)</f>
        <v>302</v>
      </c>
    </row>
    <row r="3436" spans="1:7" x14ac:dyDescent="0.25">
      <c r="A3436" s="4" t="s">
        <v>3723</v>
      </c>
      <c r="B3436" s="5">
        <v>2051553986</v>
      </c>
      <c r="C3436" s="4" t="s">
        <v>9772</v>
      </c>
      <c r="D3436" s="4" t="s">
        <v>12</v>
      </c>
      <c r="E3436" s="6" t="s">
        <v>4</v>
      </c>
      <c r="F3436" s="5">
        <f>decoded[[#This Row],[FRT_DEC]]-B3435</f>
        <v>99</v>
      </c>
      <c r="G34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INFO]]))),G3435)</f>
        <v>302</v>
      </c>
    </row>
    <row r="3437" spans="1:7" x14ac:dyDescent="0.25">
      <c r="A3437" s="4" t="s">
        <v>3724</v>
      </c>
      <c r="B3437" s="5">
        <v>2051553992</v>
      </c>
      <c r="C3437" s="4" t="s">
        <v>9773</v>
      </c>
      <c r="D3437" s="4" t="s">
        <v>8</v>
      </c>
      <c r="E3437" s="6" t="s">
        <v>5960</v>
      </c>
      <c r="F3437" s="5">
        <f>decoded[[#This Row],[FRT_DEC]]-B3436</f>
        <v>6</v>
      </c>
      <c r="G34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INFO]]))),G3436)</f>
        <v>302</v>
      </c>
    </row>
    <row r="3438" spans="1:7" x14ac:dyDescent="0.25">
      <c r="A3438" s="4" t="s">
        <v>3725</v>
      </c>
      <c r="B3438" s="5">
        <v>2051555013</v>
      </c>
      <c r="C3438" s="4" t="s">
        <v>9774</v>
      </c>
      <c r="D3438" s="4" t="s">
        <v>13</v>
      </c>
      <c r="E3438" s="6" t="s">
        <v>5</v>
      </c>
      <c r="F3438" s="5">
        <f>decoded[[#This Row],[FRT_DEC]]-B3437</f>
        <v>1021</v>
      </c>
      <c r="G34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INFO]]))),G3437)</f>
        <v>302</v>
      </c>
    </row>
    <row r="3439" spans="1:7" x14ac:dyDescent="0.25">
      <c r="A3439" s="4" t="s">
        <v>3726</v>
      </c>
      <c r="B3439" s="5">
        <v>2051555019</v>
      </c>
      <c r="C3439" s="4" t="s">
        <v>9775</v>
      </c>
      <c r="D3439" s="4" t="s">
        <v>11</v>
      </c>
      <c r="E3439" s="6" t="s">
        <v>4715</v>
      </c>
      <c r="F3439" s="5">
        <f>decoded[[#This Row],[FRT_DEC]]-B3438</f>
        <v>6</v>
      </c>
      <c r="G34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INFO]]))),G3438)</f>
        <v>302</v>
      </c>
    </row>
    <row r="3440" spans="1:7" x14ac:dyDescent="0.25">
      <c r="A3440" s="4" t="s">
        <v>3727</v>
      </c>
      <c r="B3440" s="5">
        <v>2051555109</v>
      </c>
      <c r="C3440" s="4" t="s">
        <v>9776</v>
      </c>
      <c r="D3440" s="4" t="s">
        <v>12</v>
      </c>
      <c r="E3440" s="6" t="s">
        <v>4</v>
      </c>
      <c r="F3440" s="5">
        <f>decoded[[#This Row],[FRT_DEC]]-B3439</f>
        <v>90</v>
      </c>
      <c r="G34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INFO]]))),G3439)</f>
        <v>302</v>
      </c>
    </row>
    <row r="3441" spans="1:7" x14ac:dyDescent="0.25">
      <c r="A3441" s="4" t="s">
        <v>3728</v>
      </c>
      <c r="B3441" s="5">
        <v>2051555114</v>
      </c>
      <c r="C3441" s="4" t="s">
        <v>9777</v>
      </c>
      <c r="D3441" s="4" t="s">
        <v>14</v>
      </c>
      <c r="E3441" s="6" t="s">
        <v>6</v>
      </c>
      <c r="F3441" s="5">
        <f>decoded[[#This Row],[FRT_DEC]]-B3440</f>
        <v>5</v>
      </c>
      <c r="G34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INFO]]))),G3440)</f>
        <v>302</v>
      </c>
    </row>
    <row r="3442" spans="1:7" x14ac:dyDescent="0.25">
      <c r="A3442" s="4" t="s">
        <v>3729</v>
      </c>
      <c r="B3442" s="5">
        <v>2051555125</v>
      </c>
      <c r="C3442" s="4" t="s">
        <v>9778</v>
      </c>
      <c r="D3442" s="4" t="s">
        <v>14</v>
      </c>
      <c r="E3442" s="6" t="s">
        <v>72</v>
      </c>
      <c r="F3442" s="5">
        <f>decoded[[#This Row],[FRT_DEC]]-B3441</f>
        <v>11</v>
      </c>
      <c r="G34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INFO]]))),G3441)</f>
        <v>302</v>
      </c>
    </row>
    <row r="3443" spans="1:7" x14ac:dyDescent="0.25">
      <c r="A3443" s="4" t="s">
        <v>3730</v>
      </c>
      <c r="B3443" s="5">
        <v>2051555135</v>
      </c>
      <c r="C3443" s="4" t="s">
        <v>9779</v>
      </c>
      <c r="D3443" s="4" t="s">
        <v>74</v>
      </c>
      <c r="E3443" s="6" t="s">
        <v>327</v>
      </c>
      <c r="F3443" s="5">
        <f>decoded[[#This Row],[FRT_DEC]]-B3442</f>
        <v>10</v>
      </c>
      <c r="G34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INFO]]))),G3442)</f>
        <v>302</v>
      </c>
    </row>
    <row r="3444" spans="1:7" x14ac:dyDescent="0.25">
      <c r="A3444" s="4" t="s">
        <v>3731</v>
      </c>
      <c r="B3444" s="5">
        <v>2051555139</v>
      </c>
      <c r="C3444" s="4" t="s">
        <v>9780</v>
      </c>
      <c r="D3444" s="4" t="s">
        <v>328</v>
      </c>
      <c r="E3444" s="6" t="s">
        <v>9781</v>
      </c>
      <c r="F3444" s="5">
        <f>decoded[[#This Row],[FRT_DEC]]-B3443</f>
        <v>4</v>
      </c>
      <c r="G34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INFO]]))),G3443)</f>
        <v>302</v>
      </c>
    </row>
    <row r="3445" spans="1:7" x14ac:dyDescent="0.25">
      <c r="A3445" s="4" t="s">
        <v>3732</v>
      </c>
      <c r="B3445" s="5">
        <v>2051555143</v>
      </c>
      <c r="C3445" s="4" t="s">
        <v>9782</v>
      </c>
      <c r="D3445" s="4" t="s">
        <v>245</v>
      </c>
      <c r="E3445" s="6" t="s">
        <v>5712</v>
      </c>
      <c r="F3445" s="5">
        <f>decoded[[#This Row],[FRT_DEC]]-B3444</f>
        <v>4</v>
      </c>
      <c r="G34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INFO]]))),G3444)</f>
        <v>302</v>
      </c>
    </row>
    <row r="3446" spans="1:7" x14ac:dyDescent="0.25">
      <c r="A3446" s="4" t="s">
        <v>3733</v>
      </c>
      <c r="B3446" s="5">
        <v>2051555184</v>
      </c>
      <c r="C3446" s="4" t="s">
        <v>9783</v>
      </c>
      <c r="D3446" s="4" t="s">
        <v>75</v>
      </c>
      <c r="E3446" s="6" t="s">
        <v>247</v>
      </c>
      <c r="F3446" s="5">
        <f>decoded[[#This Row],[FRT_DEC]]-B3445</f>
        <v>41</v>
      </c>
      <c r="G34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INFO]]))),G3445)</f>
        <v>302</v>
      </c>
    </row>
    <row r="3447" spans="1:7" x14ac:dyDescent="0.25">
      <c r="A3447" s="4" t="s">
        <v>3734</v>
      </c>
      <c r="B3447" s="5">
        <v>2051555188</v>
      </c>
      <c r="C3447" s="4" t="s">
        <v>9784</v>
      </c>
      <c r="D3447" s="4" t="s">
        <v>75</v>
      </c>
      <c r="E3447" s="6" t="s">
        <v>9785</v>
      </c>
      <c r="F3447" s="5">
        <f>decoded[[#This Row],[FRT_DEC]]-B3446</f>
        <v>4</v>
      </c>
      <c r="G34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INFO]]))),G3446)</f>
        <v>302</v>
      </c>
    </row>
    <row r="3448" spans="1:7" x14ac:dyDescent="0.25">
      <c r="A3448" s="4" t="s">
        <v>3735</v>
      </c>
      <c r="B3448" s="5">
        <v>2051555204</v>
      </c>
      <c r="C3448" s="4" t="s">
        <v>9786</v>
      </c>
      <c r="D3448" s="4" t="s">
        <v>51</v>
      </c>
      <c r="E3448" s="6" t="s">
        <v>2654</v>
      </c>
      <c r="F3448" s="5">
        <f>decoded[[#This Row],[FRT_DEC]]-B3447</f>
        <v>16</v>
      </c>
      <c r="G34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INFO]]))),G3447)</f>
        <v>302</v>
      </c>
    </row>
    <row r="3449" spans="1:7" x14ac:dyDescent="0.25">
      <c r="A3449" s="4" t="s">
        <v>3736</v>
      </c>
      <c r="B3449" s="5">
        <v>2051555207</v>
      </c>
      <c r="C3449" s="4" t="s">
        <v>9787</v>
      </c>
      <c r="D3449" s="4" t="s">
        <v>51</v>
      </c>
      <c r="E3449" s="6" t="s">
        <v>9788</v>
      </c>
      <c r="F3449" s="5">
        <f>decoded[[#This Row],[FRT_DEC]]-B3448</f>
        <v>3</v>
      </c>
      <c r="G34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INFO]]))),G3448)</f>
        <v>302</v>
      </c>
    </row>
    <row r="3450" spans="1:7" x14ac:dyDescent="0.25">
      <c r="A3450" s="4" t="s">
        <v>3737</v>
      </c>
      <c r="B3450" s="5">
        <v>2051555213</v>
      </c>
      <c r="C3450" s="4" t="s">
        <v>9789</v>
      </c>
      <c r="D3450" s="4" t="s">
        <v>251</v>
      </c>
      <c r="E3450" s="6" t="s">
        <v>252</v>
      </c>
      <c r="F3450" s="5">
        <f>decoded[[#This Row],[FRT_DEC]]-B3449</f>
        <v>6</v>
      </c>
      <c r="G34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INFO]]))),G3449)</f>
        <v>302</v>
      </c>
    </row>
    <row r="3451" spans="1:7" x14ac:dyDescent="0.25">
      <c r="A3451" s="4" t="s">
        <v>3738</v>
      </c>
      <c r="B3451" s="5">
        <v>2051555220</v>
      </c>
      <c r="C3451" s="4" t="s">
        <v>9790</v>
      </c>
      <c r="D3451" s="4" t="s">
        <v>11</v>
      </c>
      <c r="E3451" s="6" t="s">
        <v>4661</v>
      </c>
      <c r="F3451" s="5">
        <f>decoded[[#This Row],[FRT_DEC]]-B3450</f>
        <v>7</v>
      </c>
      <c r="G34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INFO]]))),G3450)</f>
        <v>302</v>
      </c>
    </row>
    <row r="3452" spans="1:7" x14ac:dyDescent="0.25">
      <c r="A3452" s="4" t="s">
        <v>3739</v>
      </c>
      <c r="B3452" s="5">
        <v>2051555234</v>
      </c>
      <c r="C3452" s="4" t="s">
        <v>9791</v>
      </c>
      <c r="D3452" s="4" t="s">
        <v>52</v>
      </c>
      <c r="E3452" s="6" t="s">
        <v>329</v>
      </c>
      <c r="F3452" s="5">
        <f>decoded[[#This Row],[FRT_DEC]]-B3451</f>
        <v>14</v>
      </c>
      <c r="G34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INFO]]))),G3451)</f>
        <v>302</v>
      </c>
    </row>
    <row r="3453" spans="1:7" x14ac:dyDescent="0.25">
      <c r="A3453" s="4" t="s">
        <v>3740</v>
      </c>
      <c r="B3453" s="5">
        <v>2051555239</v>
      </c>
      <c r="C3453" s="4" t="s">
        <v>9792</v>
      </c>
      <c r="D3453" s="4" t="s">
        <v>4652</v>
      </c>
      <c r="E3453" s="6" t="s">
        <v>4680</v>
      </c>
      <c r="F3453" s="5">
        <f>decoded[[#This Row],[FRT_DEC]]-B3452</f>
        <v>5</v>
      </c>
      <c r="G34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INFO]]))),G3452)</f>
        <v>302</v>
      </c>
    </row>
    <row r="3454" spans="1:7" x14ac:dyDescent="0.25">
      <c r="A3454" s="4" t="s">
        <v>3741</v>
      </c>
      <c r="B3454" s="5">
        <v>2051555243</v>
      </c>
      <c r="C3454" s="4" t="s">
        <v>9793</v>
      </c>
      <c r="D3454" s="4" t="s">
        <v>330</v>
      </c>
      <c r="E3454" s="6" t="s">
        <v>9794</v>
      </c>
      <c r="F3454" s="5">
        <f>decoded[[#This Row],[FRT_DEC]]-B3453</f>
        <v>4</v>
      </c>
      <c r="G34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INFO]]))),G3453)</f>
        <v>302</v>
      </c>
    </row>
    <row r="3455" spans="1:7" x14ac:dyDescent="0.25">
      <c r="A3455" s="4" t="s">
        <v>3742</v>
      </c>
      <c r="B3455" s="5">
        <v>2051555263</v>
      </c>
      <c r="C3455" s="4" t="s">
        <v>9795</v>
      </c>
      <c r="D3455" s="4" t="s">
        <v>12</v>
      </c>
      <c r="E3455" s="6" t="s">
        <v>4</v>
      </c>
      <c r="F3455" s="5">
        <f>decoded[[#This Row],[FRT_DEC]]-B3454</f>
        <v>20</v>
      </c>
      <c r="G34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INFO]]))),G3454)</f>
        <v>302</v>
      </c>
    </row>
    <row r="3456" spans="1:7" x14ac:dyDescent="0.25">
      <c r="A3456" s="4" t="s">
        <v>3743</v>
      </c>
      <c r="B3456" s="5">
        <v>2051555269</v>
      </c>
      <c r="C3456" s="4" t="s">
        <v>9796</v>
      </c>
      <c r="D3456" s="4" t="s">
        <v>8</v>
      </c>
      <c r="E3456" s="6" t="s">
        <v>5960</v>
      </c>
      <c r="F3456" s="5">
        <f>decoded[[#This Row],[FRT_DEC]]-B3455</f>
        <v>6</v>
      </c>
      <c r="G34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INFO]]))),G3455)</f>
        <v>302</v>
      </c>
    </row>
    <row r="3457" spans="1:7" x14ac:dyDescent="0.25">
      <c r="A3457" s="4" t="s">
        <v>3744</v>
      </c>
      <c r="B3457" s="5">
        <v>2051556223</v>
      </c>
      <c r="C3457" s="4" t="s">
        <v>9797</v>
      </c>
      <c r="D3457" s="4" t="s">
        <v>10</v>
      </c>
      <c r="E3457" s="6" t="s">
        <v>9798</v>
      </c>
      <c r="F3457" s="5">
        <f>decoded[[#This Row],[FRT_DEC]]-B3456</f>
        <v>954</v>
      </c>
      <c r="G34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INFO]]))),G3456)</f>
        <v>302</v>
      </c>
    </row>
    <row r="3458" spans="1:7" ht="30" x14ac:dyDescent="0.25">
      <c r="A3458" s="4" t="s">
        <v>3745</v>
      </c>
      <c r="B3458" s="5">
        <v>2051556228</v>
      </c>
      <c r="C3458" s="4" t="s">
        <v>9799</v>
      </c>
      <c r="D3458" s="4" t="s">
        <v>10</v>
      </c>
      <c r="E3458" s="6" t="s">
        <v>9800</v>
      </c>
      <c r="F3458" s="5">
        <f>decoded[[#This Row],[FRT_DEC]]-B3457</f>
        <v>5</v>
      </c>
      <c r="G34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INFO]]))),G3457)</f>
        <v>302</v>
      </c>
    </row>
    <row r="3459" spans="1:7" x14ac:dyDescent="0.25">
      <c r="A3459" s="4" t="s">
        <v>3746</v>
      </c>
      <c r="B3459" s="5">
        <v>2051556232</v>
      </c>
      <c r="C3459" s="4" t="s">
        <v>9801</v>
      </c>
      <c r="D3459" s="4" t="s">
        <v>10</v>
      </c>
      <c r="E3459" s="6" t="s">
        <v>9802</v>
      </c>
      <c r="F3459" s="5">
        <f>decoded[[#This Row],[FRT_DEC]]-B3458</f>
        <v>4</v>
      </c>
      <c r="G34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INFO]]))),G3458)</f>
        <v>302</v>
      </c>
    </row>
    <row r="3460" spans="1:7" x14ac:dyDescent="0.25">
      <c r="A3460" s="4" t="s">
        <v>3747</v>
      </c>
      <c r="B3460" s="5">
        <v>2051556239</v>
      </c>
      <c r="C3460" s="4" t="s">
        <v>9803</v>
      </c>
      <c r="D3460" s="4" t="s">
        <v>1144</v>
      </c>
      <c r="E3460" s="6" t="s">
        <v>5831</v>
      </c>
      <c r="F3460" s="5">
        <f>decoded[[#This Row],[FRT_DEC]]-B3459</f>
        <v>7</v>
      </c>
      <c r="G34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INFO]]))),G3459)</f>
        <v>302</v>
      </c>
    </row>
    <row r="3461" spans="1:7" x14ac:dyDescent="0.25">
      <c r="A3461" s="4" t="s">
        <v>3748</v>
      </c>
      <c r="B3461" s="5">
        <v>2051556243</v>
      </c>
      <c r="C3461" s="4" t="s">
        <v>9804</v>
      </c>
      <c r="D3461" s="4" t="s">
        <v>1144</v>
      </c>
      <c r="E3461" s="6" t="s">
        <v>5865</v>
      </c>
      <c r="F3461" s="5">
        <f>decoded[[#This Row],[FRT_DEC]]-B3460</f>
        <v>4</v>
      </c>
      <c r="G34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INFO]]))),G3460)</f>
        <v>302</v>
      </c>
    </row>
    <row r="3462" spans="1:7" x14ac:dyDescent="0.25">
      <c r="A3462" s="4" t="s">
        <v>3749</v>
      </c>
      <c r="B3462" s="5">
        <v>2051556250</v>
      </c>
      <c r="C3462" s="4" t="s">
        <v>9805</v>
      </c>
      <c r="D3462" s="4" t="s">
        <v>98</v>
      </c>
      <c r="E3462" s="6" t="s">
        <v>5949</v>
      </c>
      <c r="F3462" s="5">
        <f>decoded[[#This Row],[FRT_DEC]]-B3461</f>
        <v>7</v>
      </c>
      <c r="G34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INFO]]))),G3461)</f>
        <v>302</v>
      </c>
    </row>
    <row r="3463" spans="1:7" x14ac:dyDescent="0.25">
      <c r="A3463" s="4" t="s">
        <v>3750</v>
      </c>
      <c r="B3463" s="5">
        <v>2051556255</v>
      </c>
      <c r="C3463" s="4" t="s">
        <v>9806</v>
      </c>
      <c r="D3463" s="4" t="s">
        <v>11</v>
      </c>
      <c r="E3463" s="6" t="s">
        <v>4692</v>
      </c>
      <c r="F3463" s="5">
        <f>decoded[[#This Row],[FRT_DEC]]-B3462</f>
        <v>5</v>
      </c>
      <c r="G34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INFO]]))),G3462)</f>
        <v>302</v>
      </c>
    </row>
    <row r="3464" spans="1:7" x14ac:dyDescent="0.25">
      <c r="A3464" s="4" t="s">
        <v>3751</v>
      </c>
      <c r="B3464" s="5">
        <v>2051556262</v>
      </c>
      <c r="C3464" s="4" t="s">
        <v>9807</v>
      </c>
      <c r="D3464" s="4" t="s">
        <v>9</v>
      </c>
      <c r="E3464" s="6" t="s">
        <v>4664</v>
      </c>
      <c r="F3464" s="5">
        <f>decoded[[#This Row],[FRT_DEC]]-B3463</f>
        <v>7</v>
      </c>
      <c r="G34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INFO]]))),G3463)</f>
        <v>302</v>
      </c>
    </row>
    <row r="3465" spans="1:7" x14ac:dyDescent="0.25">
      <c r="A3465" s="4" t="s">
        <v>3752</v>
      </c>
      <c r="B3465" s="5">
        <v>2051556267</v>
      </c>
      <c r="C3465" s="4" t="s">
        <v>9808</v>
      </c>
      <c r="D3465" s="4" t="s">
        <v>16</v>
      </c>
      <c r="E3465" s="6" t="s">
        <v>9809</v>
      </c>
      <c r="F3465" s="5">
        <f>decoded[[#This Row],[FRT_DEC]]-B3464</f>
        <v>5</v>
      </c>
      <c r="G34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INFO]]))),G3464)</f>
        <v>303</v>
      </c>
    </row>
    <row r="3466" spans="1:7" x14ac:dyDescent="0.25">
      <c r="A3466" s="4" t="s">
        <v>3753</v>
      </c>
      <c r="B3466" s="5">
        <v>2051556283</v>
      </c>
      <c r="C3466" s="4" t="s">
        <v>9810</v>
      </c>
      <c r="D3466" s="4" t="s">
        <v>98</v>
      </c>
      <c r="E3466" s="6" t="s">
        <v>6233</v>
      </c>
      <c r="F3466" s="5">
        <f>decoded[[#This Row],[FRT_DEC]]-B3465</f>
        <v>16</v>
      </c>
      <c r="G34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INFO]]))),G3465)</f>
        <v>303</v>
      </c>
    </row>
    <row r="3467" spans="1:7" x14ac:dyDescent="0.25">
      <c r="A3467" s="4" t="s">
        <v>3754</v>
      </c>
      <c r="B3467" s="5">
        <v>2051556304</v>
      </c>
      <c r="C3467" s="4" t="s">
        <v>9811</v>
      </c>
      <c r="D3467" s="4" t="s">
        <v>275</v>
      </c>
      <c r="E3467" s="6" t="s">
        <v>9812</v>
      </c>
      <c r="F3467" s="5">
        <f>decoded[[#This Row],[FRT_DEC]]-B3466</f>
        <v>21</v>
      </c>
      <c r="G34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INFO]]))),G3466)</f>
        <v>303</v>
      </c>
    </row>
    <row r="3468" spans="1:7" x14ac:dyDescent="0.25">
      <c r="A3468" s="4" t="s">
        <v>3755</v>
      </c>
      <c r="B3468" s="5">
        <v>2051557212</v>
      </c>
      <c r="C3468" s="4" t="s">
        <v>9813</v>
      </c>
      <c r="D3468" s="4" t="s">
        <v>280</v>
      </c>
      <c r="E3468" s="6" t="s">
        <v>281</v>
      </c>
      <c r="F3468" s="5">
        <f>decoded[[#This Row],[FRT_DEC]]-B3467</f>
        <v>908</v>
      </c>
      <c r="G34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INFO]]))),G3467)</f>
        <v>303</v>
      </c>
    </row>
    <row r="3469" spans="1:7" x14ac:dyDescent="0.25">
      <c r="A3469" s="4" t="s">
        <v>3756</v>
      </c>
      <c r="B3469" s="5">
        <v>2051560295</v>
      </c>
      <c r="C3469" s="4" t="s">
        <v>9814</v>
      </c>
      <c r="D3469" s="4" t="s">
        <v>15</v>
      </c>
      <c r="E3469" s="6" t="s">
        <v>9815</v>
      </c>
      <c r="F3469" s="5">
        <f>decoded[[#This Row],[FRT_DEC]]-B3468</f>
        <v>3083</v>
      </c>
      <c r="G34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INFO]]))),G3468)</f>
        <v>303</v>
      </c>
    </row>
    <row r="3470" spans="1:7" x14ac:dyDescent="0.25">
      <c r="A3470" s="4" t="s">
        <v>3757</v>
      </c>
      <c r="B3470" s="5">
        <v>2051560298</v>
      </c>
      <c r="C3470" s="4" t="s">
        <v>9816</v>
      </c>
      <c r="D3470" s="4" t="s">
        <v>15</v>
      </c>
      <c r="E3470" s="6" t="s">
        <v>5995</v>
      </c>
      <c r="F3470" s="5">
        <f>decoded[[#This Row],[FRT_DEC]]-B3469</f>
        <v>3</v>
      </c>
      <c r="G34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INFO]]))),G3469)</f>
        <v>303</v>
      </c>
    </row>
    <row r="3471" spans="1:7" x14ac:dyDescent="0.25">
      <c r="A3471" s="4" t="s">
        <v>3758</v>
      </c>
      <c r="B3471" s="5">
        <v>2051560377</v>
      </c>
      <c r="C3471" s="4" t="s">
        <v>9817</v>
      </c>
      <c r="D3471" s="4" t="s">
        <v>275</v>
      </c>
      <c r="E3471" s="6" t="s">
        <v>9818</v>
      </c>
      <c r="F3471" s="5">
        <f>decoded[[#This Row],[FRT_DEC]]-B3470</f>
        <v>79</v>
      </c>
      <c r="G34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INFO]]))),G3470)</f>
        <v>303</v>
      </c>
    </row>
    <row r="3472" spans="1:7" x14ac:dyDescent="0.25">
      <c r="A3472" s="4" t="s">
        <v>3759</v>
      </c>
      <c r="B3472" s="5">
        <v>2051560381</v>
      </c>
      <c r="C3472" s="4" t="s">
        <v>9819</v>
      </c>
      <c r="D3472" s="4" t="s">
        <v>271</v>
      </c>
      <c r="E3472" s="6" t="s">
        <v>334</v>
      </c>
      <c r="F3472" s="5">
        <f>decoded[[#This Row],[FRT_DEC]]-B3471</f>
        <v>4</v>
      </c>
      <c r="G34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INFO]]))),G3471)</f>
        <v>303</v>
      </c>
    </row>
    <row r="3473" spans="1:7" x14ac:dyDescent="0.25">
      <c r="A3473" s="4" t="s">
        <v>3760</v>
      </c>
      <c r="B3473" s="5">
        <v>2051560385</v>
      </c>
      <c r="C3473" s="4" t="s">
        <v>9820</v>
      </c>
      <c r="D3473" s="4" t="s">
        <v>273</v>
      </c>
      <c r="E3473" s="6" t="s">
        <v>6244</v>
      </c>
      <c r="F3473" s="5">
        <f>decoded[[#This Row],[FRT_DEC]]-B3472</f>
        <v>4</v>
      </c>
      <c r="G34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INFO]]))),G3472)</f>
        <v>303</v>
      </c>
    </row>
    <row r="3474" spans="1:7" x14ac:dyDescent="0.25">
      <c r="A3474" s="4" t="s">
        <v>3761</v>
      </c>
      <c r="B3474" s="5">
        <v>2051560393</v>
      </c>
      <c r="C3474" s="4" t="s">
        <v>9821</v>
      </c>
      <c r="D3474" s="4" t="s">
        <v>1144</v>
      </c>
      <c r="E3474" s="6" t="s">
        <v>6001</v>
      </c>
      <c r="F3474" s="5">
        <f>decoded[[#This Row],[FRT_DEC]]-B3473</f>
        <v>8</v>
      </c>
      <c r="G34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INFO]]))),G3473)</f>
        <v>303</v>
      </c>
    </row>
    <row r="3475" spans="1:7" x14ac:dyDescent="0.25">
      <c r="A3475" s="4" t="s">
        <v>3762</v>
      </c>
      <c r="B3475" s="5">
        <v>2051560399</v>
      </c>
      <c r="C3475" s="4" t="s">
        <v>9822</v>
      </c>
      <c r="D3475" s="4" t="s">
        <v>98</v>
      </c>
      <c r="E3475" s="6" t="s">
        <v>6003</v>
      </c>
      <c r="F3475" s="5">
        <f>decoded[[#This Row],[FRT_DEC]]-B3474</f>
        <v>6</v>
      </c>
      <c r="G34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INFO]]))),G3474)</f>
        <v>303</v>
      </c>
    </row>
    <row r="3476" spans="1:7" x14ac:dyDescent="0.25">
      <c r="A3476" s="4" t="s">
        <v>3763</v>
      </c>
      <c r="B3476" s="5">
        <v>2051560405</v>
      </c>
      <c r="C3476" s="4" t="s">
        <v>9823</v>
      </c>
      <c r="D3476" s="4" t="s">
        <v>98</v>
      </c>
      <c r="E3476" s="6" t="s">
        <v>6005</v>
      </c>
      <c r="F3476" s="5">
        <f>decoded[[#This Row],[FRT_DEC]]-B3475</f>
        <v>6</v>
      </c>
      <c r="G34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INFO]]))),G3475)</f>
        <v>303</v>
      </c>
    </row>
    <row r="3477" spans="1:7" x14ac:dyDescent="0.25">
      <c r="A3477" s="4" t="s">
        <v>3764</v>
      </c>
      <c r="B3477" s="5">
        <v>2051560417</v>
      </c>
      <c r="C3477" s="4" t="s">
        <v>9824</v>
      </c>
      <c r="D3477" s="4" t="s">
        <v>277</v>
      </c>
      <c r="E3477" s="6" t="s">
        <v>9825</v>
      </c>
      <c r="F3477" s="5">
        <f>decoded[[#This Row],[FRT_DEC]]-B3476</f>
        <v>12</v>
      </c>
      <c r="G34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INFO]]))),G3476)</f>
        <v>303</v>
      </c>
    </row>
    <row r="3478" spans="1:7" x14ac:dyDescent="0.25">
      <c r="A3478" s="4" t="s">
        <v>3765</v>
      </c>
      <c r="B3478" s="5">
        <v>2051560747</v>
      </c>
      <c r="C3478" s="4" t="s">
        <v>9826</v>
      </c>
      <c r="D3478" s="4" t="s">
        <v>1144</v>
      </c>
      <c r="E3478" s="6" t="s">
        <v>6009</v>
      </c>
      <c r="F3478" s="5">
        <f>decoded[[#This Row],[FRT_DEC]]-B3477</f>
        <v>330</v>
      </c>
      <c r="G34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INFO]]))),G3477)</f>
        <v>303</v>
      </c>
    </row>
    <row r="3479" spans="1:7" x14ac:dyDescent="0.25">
      <c r="A3479" s="4" t="s">
        <v>3766</v>
      </c>
      <c r="B3479" s="5">
        <v>2051560754</v>
      </c>
      <c r="C3479" s="4" t="s">
        <v>9827</v>
      </c>
      <c r="D3479" s="4" t="s">
        <v>98</v>
      </c>
      <c r="E3479" s="6" t="s">
        <v>6011</v>
      </c>
      <c r="F3479" s="5">
        <f>decoded[[#This Row],[FRT_DEC]]-B3478</f>
        <v>7</v>
      </c>
      <c r="G34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INFO]]))),G3478)</f>
        <v>303</v>
      </c>
    </row>
    <row r="3480" spans="1:7" x14ac:dyDescent="0.25">
      <c r="A3480" s="4" t="s">
        <v>3767</v>
      </c>
      <c r="B3480" s="5">
        <v>2051560767</v>
      </c>
      <c r="C3480" s="4" t="s">
        <v>9828</v>
      </c>
      <c r="D3480" s="4" t="s">
        <v>275</v>
      </c>
      <c r="E3480" s="6" t="s">
        <v>1102</v>
      </c>
      <c r="F3480" s="5">
        <f>decoded[[#This Row],[FRT_DEC]]-B3479</f>
        <v>13</v>
      </c>
      <c r="G34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INFO]]))),G3479)</f>
        <v>303</v>
      </c>
    </row>
    <row r="3481" spans="1:7" x14ac:dyDescent="0.25">
      <c r="A3481" s="4" t="s">
        <v>3768</v>
      </c>
      <c r="B3481" s="5">
        <v>2051560902</v>
      </c>
      <c r="C3481" s="4" t="s">
        <v>9829</v>
      </c>
      <c r="D3481" s="4" t="s">
        <v>295</v>
      </c>
      <c r="E3481" s="6" t="s">
        <v>296</v>
      </c>
      <c r="F3481" s="5">
        <f>decoded[[#This Row],[FRT_DEC]]-B3480</f>
        <v>135</v>
      </c>
      <c r="G34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INFO]]))),G3480)</f>
        <v>303</v>
      </c>
    </row>
    <row r="3482" spans="1:7" x14ac:dyDescent="0.25">
      <c r="A3482" s="4" t="s">
        <v>3769</v>
      </c>
      <c r="B3482" s="5">
        <v>2051562317</v>
      </c>
      <c r="C3482" s="4" t="s">
        <v>9830</v>
      </c>
      <c r="D3482" s="4" t="s">
        <v>110</v>
      </c>
      <c r="E3482" s="6" t="s">
        <v>335</v>
      </c>
      <c r="F3482" s="5">
        <f>decoded[[#This Row],[FRT_DEC]]-B3481</f>
        <v>1415</v>
      </c>
      <c r="G34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INFO]]))),G3481)</f>
        <v>303</v>
      </c>
    </row>
    <row r="3483" spans="1:7" x14ac:dyDescent="0.25">
      <c r="A3483" s="4" t="s">
        <v>3770</v>
      </c>
      <c r="B3483" s="5">
        <v>2051562334</v>
      </c>
      <c r="C3483" s="4" t="s">
        <v>9831</v>
      </c>
      <c r="D3483" s="4" t="s">
        <v>1144</v>
      </c>
      <c r="E3483" s="6" t="s">
        <v>6017</v>
      </c>
      <c r="F3483" s="5">
        <f>decoded[[#This Row],[FRT_DEC]]-B3482</f>
        <v>17</v>
      </c>
      <c r="G34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INFO]]))),G3482)</f>
        <v>303</v>
      </c>
    </row>
    <row r="3484" spans="1:7" x14ac:dyDescent="0.25">
      <c r="A3484" s="4" t="s">
        <v>3771</v>
      </c>
      <c r="B3484" s="5">
        <v>2051562340</v>
      </c>
      <c r="C3484" s="4" t="s">
        <v>9832</v>
      </c>
      <c r="D3484" s="4" t="s">
        <v>98</v>
      </c>
      <c r="E3484" s="6" t="s">
        <v>6019</v>
      </c>
      <c r="F3484" s="5">
        <f>decoded[[#This Row],[FRT_DEC]]-B3483</f>
        <v>6</v>
      </c>
      <c r="G34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INFO]]))),G3483)</f>
        <v>303</v>
      </c>
    </row>
    <row r="3485" spans="1:7" x14ac:dyDescent="0.25">
      <c r="A3485" s="4" t="s">
        <v>3772</v>
      </c>
      <c r="B3485" s="5">
        <v>2051562409</v>
      </c>
      <c r="C3485" s="4" t="s">
        <v>9833</v>
      </c>
      <c r="D3485" s="4" t="s">
        <v>111</v>
      </c>
      <c r="E3485" s="6" t="s">
        <v>297</v>
      </c>
      <c r="F3485" s="5">
        <f>decoded[[#This Row],[FRT_DEC]]-B3484</f>
        <v>69</v>
      </c>
      <c r="G34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INFO]]))),G3484)</f>
        <v>303</v>
      </c>
    </row>
    <row r="3486" spans="1:7" x14ac:dyDescent="0.25">
      <c r="A3486" s="4" t="s">
        <v>3773</v>
      </c>
      <c r="B3486" s="5">
        <v>2051562425</v>
      </c>
      <c r="C3486" s="4" t="s">
        <v>9834</v>
      </c>
      <c r="D3486" s="4" t="s">
        <v>1144</v>
      </c>
      <c r="E3486" s="6" t="s">
        <v>6022</v>
      </c>
      <c r="F3486" s="5">
        <f>decoded[[#This Row],[FRT_DEC]]-B3485</f>
        <v>16</v>
      </c>
      <c r="G34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INFO]]))),G3485)</f>
        <v>303</v>
      </c>
    </row>
    <row r="3487" spans="1:7" x14ac:dyDescent="0.25">
      <c r="A3487" s="4" t="s">
        <v>3774</v>
      </c>
      <c r="B3487" s="5">
        <v>2051562430</v>
      </c>
      <c r="C3487" s="4" t="s">
        <v>9835</v>
      </c>
      <c r="D3487" s="4" t="s">
        <v>98</v>
      </c>
      <c r="E3487" s="6" t="s">
        <v>6024</v>
      </c>
      <c r="F3487" s="5">
        <f>decoded[[#This Row],[FRT_DEC]]-B3486</f>
        <v>5</v>
      </c>
      <c r="G34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INFO]]))),G3486)</f>
        <v>303</v>
      </c>
    </row>
    <row r="3488" spans="1:7" x14ac:dyDescent="0.25">
      <c r="A3488" s="4" t="s">
        <v>3775</v>
      </c>
      <c r="B3488" s="5">
        <v>2051563065</v>
      </c>
      <c r="C3488" s="4" t="s">
        <v>9836</v>
      </c>
      <c r="D3488" s="4" t="s">
        <v>113</v>
      </c>
      <c r="E3488" s="6" t="s">
        <v>114</v>
      </c>
      <c r="F3488" s="5">
        <f>decoded[[#This Row],[FRT_DEC]]-B3487</f>
        <v>635</v>
      </c>
      <c r="G34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INFO]]))),G3487)</f>
        <v>303</v>
      </c>
    </row>
    <row r="3489" spans="1:7" x14ac:dyDescent="0.25">
      <c r="A3489" s="4" t="s">
        <v>3776</v>
      </c>
      <c r="B3489" s="5">
        <v>2051563082</v>
      </c>
      <c r="C3489" s="4" t="s">
        <v>9837</v>
      </c>
      <c r="D3489" s="4" t="s">
        <v>1144</v>
      </c>
      <c r="E3489" s="6" t="s">
        <v>6027</v>
      </c>
      <c r="F3489" s="5">
        <f>decoded[[#This Row],[FRT_DEC]]-B3488</f>
        <v>17</v>
      </c>
      <c r="G34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INFO]]))),G3488)</f>
        <v>303</v>
      </c>
    </row>
    <row r="3490" spans="1:7" x14ac:dyDescent="0.25">
      <c r="A3490" s="4" t="s">
        <v>3777</v>
      </c>
      <c r="B3490" s="5">
        <v>2051563087</v>
      </c>
      <c r="C3490" s="4" t="s">
        <v>9838</v>
      </c>
      <c r="D3490" s="4" t="s">
        <v>98</v>
      </c>
      <c r="E3490" s="6" t="s">
        <v>6029</v>
      </c>
      <c r="F3490" s="5">
        <f>decoded[[#This Row],[FRT_DEC]]-B3489</f>
        <v>5</v>
      </c>
      <c r="G34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INFO]]))),G3489)</f>
        <v>303</v>
      </c>
    </row>
    <row r="3491" spans="1:7" x14ac:dyDescent="0.25">
      <c r="A3491" s="4" t="s">
        <v>3778</v>
      </c>
      <c r="B3491" s="5">
        <v>2051563094</v>
      </c>
      <c r="C3491" s="4" t="s">
        <v>9839</v>
      </c>
      <c r="D3491" s="4" t="s">
        <v>11</v>
      </c>
      <c r="E3491" s="6" t="s">
        <v>4665</v>
      </c>
      <c r="F3491" s="5">
        <f>decoded[[#This Row],[FRT_DEC]]-B3490</f>
        <v>7</v>
      </c>
      <c r="G34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INFO]]))),G3490)</f>
        <v>303</v>
      </c>
    </row>
    <row r="3492" spans="1:7" x14ac:dyDescent="0.25">
      <c r="A3492" s="4" t="s">
        <v>3779</v>
      </c>
      <c r="B3492" s="5">
        <v>2051563107</v>
      </c>
      <c r="C3492" s="4" t="s">
        <v>9840</v>
      </c>
      <c r="D3492" s="4" t="s">
        <v>52</v>
      </c>
      <c r="E3492" s="6" t="s">
        <v>4648</v>
      </c>
      <c r="F3492" s="5">
        <f>decoded[[#This Row],[FRT_DEC]]-B3491</f>
        <v>13</v>
      </c>
      <c r="G34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INFO]]))),G3491)</f>
        <v>303</v>
      </c>
    </row>
    <row r="3493" spans="1:7" x14ac:dyDescent="0.25">
      <c r="A3493" s="4" t="s">
        <v>3780</v>
      </c>
      <c r="B3493" s="5">
        <v>2051563110</v>
      </c>
      <c r="C3493" s="4" t="s">
        <v>9841</v>
      </c>
      <c r="D3493" s="4" t="s">
        <v>4649</v>
      </c>
      <c r="E3493" s="6" t="s">
        <v>9842</v>
      </c>
      <c r="F3493" s="5">
        <f>decoded[[#This Row],[FRT_DEC]]-B3492</f>
        <v>3</v>
      </c>
      <c r="G34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INFO]]))),G3492)</f>
        <v>303</v>
      </c>
    </row>
    <row r="3494" spans="1:7" x14ac:dyDescent="0.25">
      <c r="A3494" s="4" t="s">
        <v>3781</v>
      </c>
      <c r="B3494" s="5">
        <v>2051563156</v>
      </c>
      <c r="C3494" s="4" t="s">
        <v>9843</v>
      </c>
      <c r="D3494" s="4" t="s">
        <v>12</v>
      </c>
      <c r="E3494" s="6" t="s">
        <v>4</v>
      </c>
      <c r="F3494" s="5">
        <f>decoded[[#This Row],[FRT_DEC]]-B3493</f>
        <v>46</v>
      </c>
      <c r="G34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INFO]]))),G3493)</f>
        <v>303</v>
      </c>
    </row>
    <row r="3495" spans="1:7" x14ac:dyDescent="0.25">
      <c r="A3495" s="4" t="s">
        <v>3782</v>
      </c>
      <c r="B3495" s="5">
        <v>2051563162</v>
      </c>
      <c r="C3495" s="4" t="s">
        <v>9844</v>
      </c>
      <c r="D3495" s="4" t="s">
        <v>8</v>
      </c>
      <c r="E3495" s="6" t="s">
        <v>5960</v>
      </c>
      <c r="F3495" s="5">
        <f>decoded[[#This Row],[FRT_DEC]]-B3494</f>
        <v>6</v>
      </c>
      <c r="G34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INFO]]))),G3494)</f>
        <v>303</v>
      </c>
    </row>
    <row r="3496" spans="1:7" x14ac:dyDescent="0.25">
      <c r="A3496" s="4" t="s">
        <v>3783</v>
      </c>
      <c r="B3496" s="5">
        <v>2051563339</v>
      </c>
      <c r="C3496" s="4" t="s">
        <v>9845</v>
      </c>
      <c r="D3496" s="4" t="s">
        <v>13</v>
      </c>
      <c r="E3496" s="6" t="s">
        <v>5</v>
      </c>
      <c r="F3496" s="5">
        <f>decoded[[#This Row],[FRT_DEC]]-B3495</f>
        <v>177</v>
      </c>
      <c r="G34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INFO]]))),G3495)</f>
        <v>303</v>
      </c>
    </row>
    <row r="3497" spans="1:7" x14ac:dyDescent="0.25">
      <c r="A3497" s="4" t="s">
        <v>3784</v>
      </c>
      <c r="B3497" s="5">
        <v>2051563344</v>
      </c>
      <c r="C3497" s="4" t="s">
        <v>9846</v>
      </c>
      <c r="D3497" s="4" t="s">
        <v>11</v>
      </c>
      <c r="E3497" s="6" t="s">
        <v>4675</v>
      </c>
      <c r="F3497" s="5">
        <f>decoded[[#This Row],[FRT_DEC]]-B3496</f>
        <v>5</v>
      </c>
      <c r="G34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INFO]]))),G3496)</f>
        <v>303</v>
      </c>
    </row>
    <row r="3498" spans="1:7" x14ac:dyDescent="0.25">
      <c r="A3498" s="4" t="s">
        <v>3785</v>
      </c>
      <c r="B3498" s="5">
        <v>2051563432</v>
      </c>
      <c r="C3498" s="4" t="s">
        <v>9847</v>
      </c>
      <c r="D3498" s="4" t="s">
        <v>12</v>
      </c>
      <c r="E3498" s="6" t="s">
        <v>4</v>
      </c>
      <c r="F3498" s="5">
        <f>decoded[[#This Row],[FRT_DEC]]-B3497</f>
        <v>88</v>
      </c>
      <c r="G34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INFO]]))),G3497)</f>
        <v>303</v>
      </c>
    </row>
    <row r="3499" spans="1:7" x14ac:dyDescent="0.25">
      <c r="A3499" s="4" t="s">
        <v>3786</v>
      </c>
      <c r="B3499" s="5">
        <v>2051563438</v>
      </c>
      <c r="C3499" s="4" t="s">
        <v>9848</v>
      </c>
      <c r="D3499" s="4" t="s">
        <v>14</v>
      </c>
      <c r="E3499" s="6" t="s">
        <v>6</v>
      </c>
      <c r="F3499" s="5">
        <f>decoded[[#This Row],[FRT_DEC]]-B3498</f>
        <v>6</v>
      </c>
      <c r="G34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INFO]]))),G3498)</f>
        <v>303</v>
      </c>
    </row>
    <row r="3500" spans="1:7" x14ac:dyDescent="0.25">
      <c r="A3500" s="4" t="s">
        <v>3787</v>
      </c>
      <c r="B3500" s="5">
        <v>2051563448</v>
      </c>
      <c r="C3500" s="4" t="s">
        <v>9849</v>
      </c>
      <c r="D3500" s="4" t="s">
        <v>14</v>
      </c>
      <c r="E3500" s="6" t="s">
        <v>72</v>
      </c>
      <c r="F3500" s="5">
        <f>decoded[[#This Row],[FRT_DEC]]-B3499</f>
        <v>10</v>
      </c>
      <c r="G35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INFO]]))),G3499)</f>
        <v>303</v>
      </c>
    </row>
    <row r="3501" spans="1:7" x14ac:dyDescent="0.25">
      <c r="A3501" s="4" t="s">
        <v>3788</v>
      </c>
      <c r="B3501" s="5">
        <v>2051563455</v>
      </c>
      <c r="C3501" s="4" t="s">
        <v>9850</v>
      </c>
      <c r="D3501" s="4" t="s">
        <v>74</v>
      </c>
      <c r="E3501" s="6" t="s">
        <v>4650</v>
      </c>
      <c r="F3501" s="5">
        <f>decoded[[#This Row],[FRT_DEC]]-B3500</f>
        <v>7</v>
      </c>
      <c r="G35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INFO]]))),G3500)</f>
        <v>303</v>
      </c>
    </row>
    <row r="3502" spans="1:7" x14ac:dyDescent="0.25">
      <c r="A3502" s="4" t="s">
        <v>3789</v>
      </c>
      <c r="B3502" s="5">
        <v>2051563483</v>
      </c>
      <c r="C3502" s="4" t="s">
        <v>9851</v>
      </c>
      <c r="D3502" s="4" t="s">
        <v>4651</v>
      </c>
      <c r="E3502" s="6" t="s">
        <v>4696</v>
      </c>
      <c r="F3502" s="5">
        <f>decoded[[#This Row],[FRT_DEC]]-B3501</f>
        <v>28</v>
      </c>
      <c r="G35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INFO]]))),G3501)</f>
        <v>303</v>
      </c>
    </row>
    <row r="3503" spans="1:7" x14ac:dyDescent="0.25">
      <c r="A3503" s="4" t="s">
        <v>3790</v>
      </c>
      <c r="B3503" s="5">
        <v>2051563764</v>
      </c>
      <c r="C3503" s="4" t="s">
        <v>9852</v>
      </c>
      <c r="D3503" s="4" t="s">
        <v>55</v>
      </c>
      <c r="E3503" s="6" t="s">
        <v>56</v>
      </c>
      <c r="F3503" s="5">
        <f>decoded[[#This Row],[FRT_DEC]]-B3502</f>
        <v>281</v>
      </c>
      <c r="G35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INFO]]))),G3502)</f>
        <v>303</v>
      </c>
    </row>
    <row r="3504" spans="1:7" x14ac:dyDescent="0.25">
      <c r="A3504" s="4" t="s">
        <v>3791</v>
      </c>
      <c r="B3504" s="5">
        <v>2051563787</v>
      </c>
      <c r="C3504" s="4" t="s">
        <v>9853</v>
      </c>
      <c r="D3504" s="4" t="s">
        <v>275</v>
      </c>
      <c r="E3504" s="6" t="s">
        <v>9854</v>
      </c>
      <c r="F3504" s="5">
        <f>decoded[[#This Row],[FRT_DEC]]-B3503</f>
        <v>23</v>
      </c>
      <c r="G35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INFO]]))),G3503)</f>
        <v>303</v>
      </c>
    </row>
    <row r="3505" spans="1:7" x14ac:dyDescent="0.25">
      <c r="A3505" s="4" t="s">
        <v>3792</v>
      </c>
      <c r="B3505" s="5">
        <v>2051563790</v>
      </c>
      <c r="C3505" s="4" t="s">
        <v>9855</v>
      </c>
      <c r="D3505" s="4" t="s">
        <v>277</v>
      </c>
      <c r="E3505" s="6" t="s">
        <v>9856</v>
      </c>
      <c r="F3505" s="5">
        <f>decoded[[#This Row],[FRT_DEC]]-B3504</f>
        <v>3</v>
      </c>
      <c r="G35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INFO]]))),G3504)</f>
        <v>303</v>
      </c>
    </row>
    <row r="3506" spans="1:7" ht="30" x14ac:dyDescent="0.25">
      <c r="A3506" s="4" t="s">
        <v>3793</v>
      </c>
      <c r="B3506" s="5">
        <v>2051563796</v>
      </c>
      <c r="C3506" s="4" t="s">
        <v>9857</v>
      </c>
      <c r="D3506" s="4" t="s">
        <v>271</v>
      </c>
      <c r="E3506" s="6" t="s">
        <v>341</v>
      </c>
      <c r="F3506" s="5">
        <f>decoded[[#This Row],[FRT_DEC]]-B3505</f>
        <v>6</v>
      </c>
      <c r="G35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INFO]]))),G3505)</f>
        <v>303</v>
      </c>
    </row>
    <row r="3507" spans="1:7" x14ac:dyDescent="0.25">
      <c r="A3507" s="4" t="s">
        <v>3794</v>
      </c>
      <c r="B3507" s="5">
        <v>2051563800</v>
      </c>
      <c r="C3507" s="4" t="s">
        <v>9858</v>
      </c>
      <c r="D3507" s="4" t="s">
        <v>273</v>
      </c>
      <c r="E3507" s="6" t="s">
        <v>289</v>
      </c>
      <c r="F3507" s="5">
        <f>decoded[[#This Row],[FRT_DEC]]-B3506</f>
        <v>4</v>
      </c>
      <c r="G35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INFO]]))),G3506)</f>
        <v>303</v>
      </c>
    </row>
    <row r="3508" spans="1:7" x14ac:dyDescent="0.25">
      <c r="A3508" s="4" t="s">
        <v>3795</v>
      </c>
      <c r="B3508" s="5">
        <v>2051563824</v>
      </c>
      <c r="C3508" s="4" t="s">
        <v>9859</v>
      </c>
      <c r="D3508" s="4" t="s">
        <v>11</v>
      </c>
      <c r="E3508" s="6" t="s">
        <v>4682</v>
      </c>
      <c r="F3508" s="5">
        <f>decoded[[#This Row],[FRT_DEC]]-B3507</f>
        <v>24</v>
      </c>
      <c r="G35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INFO]]))),G3507)</f>
        <v>303</v>
      </c>
    </row>
    <row r="3509" spans="1:7" x14ac:dyDescent="0.25">
      <c r="A3509" s="4" t="s">
        <v>3796</v>
      </c>
      <c r="B3509" s="5">
        <v>2051563846</v>
      </c>
      <c r="C3509" s="4" t="s">
        <v>9860</v>
      </c>
      <c r="D3509" s="4" t="s">
        <v>52</v>
      </c>
      <c r="E3509" s="6" t="s">
        <v>57</v>
      </c>
      <c r="F3509" s="5">
        <f>decoded[[#This Row],[FRT_DEC]]-B3508</f>
        <v>22</v>
      </c>
      <c r="G35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INFO]]))),G3508)</f>
        <v>303</v>
      </c>
    </row>
    <row r="3510" spans="1:7" x14ac:dyDescent="0.25">
      <c r="A3510" s="4" t="s">
        <v>3797</v>
      </c>
      <c r="B3510" s="5">
        <v>2051563856</v>
      </c>
      <c r="C3510" s="4" t="s">
        <v>9861</v>
      </c>
      <c r="D3510" s="4" t="s">
        <v>1144</v>
      </c>
      <c r="E3510" s="6" t="s">
        <v>6057</v>
      </c>
      <c r="F3510" s="5">
        <f>decoded[[#This Row],[FRT_DEC]]-B3509</f>
        <v>10</v>
      </c>
      <c r="G35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INFO]]))),G3509)</f>
        <v>303</v>
      </c>
    </row>
    <row r="3511" spans="1:7" x14ac:dyDescent="0.25">
      <c r="A3511" s="4" t="s">
        <v>3798</v>
      </c>
      <c r="B3511" s="5">
        <v>2051563861</v>
      </c>
      <c r="C3511" s="4" t="s">
        <v>9862</v>
      </c>
      <c r="D3511" s="4" t="s">
        <v>1144</v>
      </c>
      <c r="E3511" s="6" t="s">
        <v>6059</v>
      </c>
      <c r="F3511" s="5">
        <f>decoded[[#This Row],[FRT_DEC]]-B3510</f>
        <v>5</v>
      </c>
      <c r="G35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INFO]]))),G3510)</f>
        <v>303</v>
      </c>
    </row>
    <row r="3512" spans="1:7" x14ac:dyDescent="0.25">
      <c r="A3512" s="4" t="s">
        <v>3799</v>
      </c>
      <c r="B3512" s="5">
        <v>2051563878</v>
      </c>
      <c r="C3512" s="4" t="s">
        <v>9863</v>
      </c>
      <c r="D3512" s="4" t="s">
        <v>98</v>
      </c>
      <c r="E3512" s="6" t="s">
        <v>5713</v>
      </c>
      <c r="F3512" s="5">
        <f>decoded[[#This Row],[FRT_DEC]]-B3511</f>
        <v>17</v>
      </c>
      <c r="G35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INFO]]))),G3511)</f>
        <v>303</v>
      </c>
    </row>
    <row r="3513" spans="1:7" x14ac:dyDescent="0.25">
      <c r="A3513" s="4" t="s">
        <v>3800</v>
      </c>
      <c r="B3513" s="5">
        <v>2051563910</v>
      </c>
      <c r="C3513" s="4" t="s">
        <v>9864</v>
      </c>
      <c r="D3513" s="4" t="s">
        <v>4652</v>
      </c>
      <c r="E3513" s="6" t="s">
        <v>4716</v>
      </c>
      <c r="F3513" s="5">
        <f>decoded[[#This Row],[FRT_DEC]]-B3512</f>
        <v>32</v>
      </c>
      <c r="G35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INFO]]))),G3512)</f>
        <v>303</v>
      </c>
    </row>
    <row r="3514" spans="1:7" x14ac:dyDescent="0.25">
      <c r="A3514" s="4" t="s">
        <v>3801</v>
      </c>
      <c r="B3514" s="5">
        <v>2051563917</v>
      </c>
      <c r="C3514" s="4" t="s">
        <v>9865</v>
      </c>
      <c r="D3514" s="4" t="s">
        <v>275</v>
      </c>
      <c r="E3514" s="6" t="s">
        <v>9866</v>
      </c>
      <c r="F3514" s="5">
        <f>decoded[[#This Row],[FRT_DEC]]-B3513</f>
        <v>7</v>
      </c>
      <c r="G35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INFO]]))),G3513)</f>
        <v>303</v>
      </c>
    </row>
    <row r="3515" spans="1:7" x14ac:dyDescent="0.25">
      <c r="A3515" s="4" t="s">
        <v>3802</v>
      </c>
      <c r="B3515" s="5">
        <v>2051564718</v>
      </c>
      <c r="C3515" s="4" t="s">
        <v>9867</v>
      </c>
      <c r="D3515" s="4" t="s">
        <v>280</v>
      </c>
      <c r="E3515" s="6" t="s">
        <v>281</v>
      </c>
      <c r="F3515" s="5">
        <f>decoded[[#This Row],[FRT_DEC]]-B3514</f>
        <v>801</v>
      </c>
      <c r="G35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INFO]]))),G3514)</f>
        <v>303</v>
      </c>
    </row>
    <row r="3516" spans="1:7" x14ac:dyDescent="0.25">
      <c r="A3516" s="4" t="s">
        <v>3803</v>
      </c>
      <c r="B3516" s="5">
        <v>2051564760</v>
      </c>
      <c r="C3516" s="4" t="s">
        <v>9868</v>
      </c>
      <c r="D3516" s="4" t="s">
        <v>12</v>
      </c>
      <c r="E3516" s="6" t="s">
        <v>4</v>
      </c>
      <c r="F3516" s="5">
        <f>decoded[[#This Row],[FRT_DEC]]-B3515</f>
        <v>42</v>
      </c>
      <c r="G35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INFO]]))),G3515)</f>
        <v>303</v>
      </c>
    </row>
    <row r="3517" spans="1:7" x14ac:dyDescent="0.25">
      <c r="A3517" s="4" t="s">
        <v>3804</v>
      </c>
      <c r="B3517" s="5">
        <v>2051564766</v>
      </c>
      <c r="C3517" s="4" t="s">
        <v>9869</v>
      </c>
      <c r="D3517" s="4" t="s">
        <v>8</v>
      </c>
      <c r="E3517" s="6" t="s">
        <v>5856</v>
      </c>
      <c r="F3517" s="5">
        <f>decoded[[#This Row],[FRT_DEC]]-B3516</f>
        <v>6</v>
      </c>
      <c r="G35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INFO]]))),G3516)</f>
        <v>303</v>
      </c>
    </row>
    <row r="3518" spans="1:7" x14ac:dyDescent="0.25">
      <c r="A3518" s="4" t="s">
        <v>3805</v>
      </c>
      <c r="B3518" s="5">
        <v>2051573641</v>
      </c>
      <c r="C3518" s="4" t="s">
        <v>9870</v>
      </c>
      <c r="D3518" s="4" t="s">
        <v>15</v>
      </c>
      <c r="E3518" s="6" t="s">
        <v>9871</v>
      </c>
      <c r="F3518" s="5">
        <f>decoded[[#This Row],[FRT_DEC]]-B3517</f>
        <v>8875</v>
      </c>
      <c r="G35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INFO]]))),G3517)</f>
        <v>303</v>
      </c>
    </row>
    <row r="3519" spans="1:7" x14ac:dyDescent="0.25">
      <c r="A3519" s="4" t="s">
        <v>3806</v>
      </c>
      <c r="B3519" s="5">
        <v>2051573644</v>
      </c>
      <c r="C3519" s="4" t="s">
        <v>9872</v>
      </c>
      <c r="D3519" s="4" t="s">
        <v>15</v>
      </c>
      <c r="E3519" s="6" t="s">
        <v>5995</v>
      </c>
      <c r="F3519" s="5">
        <f>decoded[[#This Row],[FRT_DEC]]-B3518</f>
        <v>3</v>
      </c>
      <c r="G35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INFO]]))),G3518)</f>
        <v>303</v>
      </c>
    </row>
    <row r="3520" spans="1:7" x14ac:dyDescent="0.25">
      <c r="A3520" s="4" t="s">
        <v>3807</v>
      </c>
      <c r="B3520" s="5">
        <v>2051573730</v>
      </c>
      <c r="C3520" s="4" t="s">
        <v>9873</v>
      </c>
      <c r="D3520" s="4" t="s">
        <v>275</v>
      </c>
      <c r="E3520" s="6" t="s">
        <v>9874</v>
      </c>
      <c r="F3520" s="5">
        <f>decoded[[#This Row],[FRT_DEC]]-B3519</f>
        <v>86</v>
      </c>
      <c r="G35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INFO]]))),G3519)</f>
        <v>303</v>
      </c>
    </row>
    <row r="3521" spans="1:7" ht="30" x14ac:dyDescent="0.25">
      <c r="A3521" s="4" t="s">
        <v>3808</v>
      </c>
      <c r="B3521" s="5">
        <v>2051573733</v>
      </c>
      <c r="C3521" s="4" t="s">
        <v>9875</v>
      </c>
      <c r="D3521" s="4" t="s">
        <v>271</v>
      </c>
      <c r="E3521" s="6" t="s">
        <v>5714</v>
      </c>
      <c r="F3521" s="5">
        <f>decoded[[#This Row],[FRT_DEC]]-B3520</f>
        <v>3</v>
      </c>
      <c r="G35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INFO]]))),G3520)</f>
        <v>303</v>
      </c>
    </row>
    <row r="3522" spans="1:7" x14ac:dyDescent="0.25">
      <c r="A3522" s="4" t="s">
        <v>3809</v>
      </c>
      <c r="B3522" s="5">
        <v>2051573737</v>
      </c>
      <c r="C3522" s="4" t="s">
        <v>9876</v>
      </c>
      <c r="D3522" s="4" t="s">
        <v>273</v>
      </c>
      <c r="E3522" s="6" t="s">
        <v>6244</v>
      </c>
      <c r="F3522" s="5">
        <f>decoded[[#This Row],[FRT_DEC]]-B3521</f>
        <v>4</v>
      </c>
      <c r="G35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INFO]]))),G3521)</f>
        <v>303</v>
      </c>
    </row>
    <row r="3523" spans="1:7" x14ac:dyDescent="0.25">
      <c r="A3523" s="4" t="s">
        <v>3810</v>
      </c>
      <c r="B3523" s="5">
        <v>2051573745</v>
      </c>
      <c r="C3523" s="4" t="s">
        <v>9877</v>
      </c>
      <c r="D3523" s="4" t="s">
        <v>1144</v>
      </c>
      <c r="E3523" s="6" t="s">
        <v>6001</v>
      </c>
      <c r="F3523" s="5">
        <f>decoded[[#This Row],[FRT_DEC]]-B3522</f>
        <v>8</v>
      </c>
      <c r="G35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INFO]]))),G3522)</f>
        <v>303</v>
      </c>
    </row>
    <row r="3524" spans="1:7" x14ac:dyDescent="0.25">
      <c r="A3524" s="4" t="s">
        <v>3811</v>
      </c>
      <c r="B3524" s="5">
        <v>2051573751</v>
      </c>
      <c r="C3524" s="4" t="s">
        <v>9878</v>
      </c>
      <c r="D3524" s="4" t="s">
        <v>98</v>
      </c>
      <c r="E3524" s="6" t="s">
        <v>6003</v>
      </c>
      <c r="F3524" s="5">
        <f>decoded[[#This Row],[FRT_DEC]]-B3523</f>
        <v>6</v>
      </c>
      <c r="G35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INFO]]))),G3523)</f>
        <v>303</v>
      </c>
    </row>
    <row r="3525" spans="1:7" x14ac:dyDescent="0.25">
      <c r="A3525" s="4" t="s">
        <v>3812</v>
      </c>
      <c r="B3525" s="5">
        <v>2051573757</v>
      </c>
      <c r="C3525" s="4" t="s">
        <v>9879</v>
      </c>
      <c r="D3525" s="4" t="s">
        <v>98</v>
      </c>
      <c r="E3525" s="6" t="s">
        <v>6005</v>
      </c>
      <c r="F3525" s="5">
        <f>decoded[[#This Row],[FRT_DEC]]-B3524</f>
        <v>6</v>
      </c>
      <c r="G35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INFO]]))),G3524)</f>
        <v>303</v>
      </c>
    </row>
    <row r="3526" spans="1:7" x14ac:dyDescent="0.25">
      <c r="A3526" s="4" t="s">
        <v>3813</v>
      </c>
      <c r="B3526" s="5">
        <v>2051573769</v>
      </c>
      <c r="C3526" s="4" t="s">
        <v>9880</v>
      </c>
      <c r="D3526" s="4" t="s">
        <v>277</v>
      </c>
      <c r="E3526" s="6" t="s">
        <v>9881</v>
      </c>
      <c r="F3526" s="5">
        <f>decoded[[#This Row],[FRT_DEC]]-B3525</f>
        <v>12</v>
      </c>
      <c r="G35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INFO]]))),G3525)</f>
        <v>303</v>
      </c>
    </row>
    <row r="3527" spans="1:7" x14ac:dyDescent="0.25">
      <c r="A3527" s="4" t="s">
        <v>3814</v>
      </c>
      <c r="B3527" s="5">
        <v>2051574080</v>
      </c>
      <c r="C3527" s="4" t="s">
        <v>9882</v>
      </c>
      <c r="D3527" s="4" t="s">
        <v>1144</v>
      </c>
      <c r="E3527" s="6" t="s">
        <v>6009</v>
      </c>
      <c r="F3527" s="5">
        <f>decoded[[#This Row],[FRT_DEC]]-B3526</f>
        <v>311</v>
      </c>
      <c r="G35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INFO]]))),G3526)</f>
        <v>303</v>
      </c>
    </row>
    <row r="3528" spans="1:7" x14ac:dyDescent="0.25">
      <c r="A3528" s="4" t="s">
        <v>3815</v>
      </c>
      <c r="B3528" s="5">
        <v>2051574087</v>
      </c>
      <c r="C3528" s="4" t="s">
        <v>9883</v>
      </c>
      <c r="D3528" s="4" t="s">
        <v>98</v>
      </c>
      <c r="E3528" s="6" t="s">
        <v>6011</v>
      </c>
      <c r="F3528" s="5">
        <f>decoded[[#This Row],[FRT_DEC]]-B3527</f>
        <v>7</v>
      </c>
      <c r="G35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INFO]]))),G3527)</f>
        <v>303</v>
      </c>
    </row>
    <row r="3529" spans="1:7" x14ac:dyDescent="0.25">
      <c r="A3529" s="4" t="s">
        <v>3816</v>
      </c>
      <c r="B3529" s="5">
        <v>2051574100</v>
      </c>
      <c r="C3529" s="4" t="s">
        <v>9884</v>
      </c>
      <c r="D3529" s="4" t="s">
        <v>275</v>
      </c>
      <c r="E3529" s="6" t="s">
        <v>1102</v>
      </c>
      <c r="F3529" s="5">
        <f>decoded[[#This Row],[FRT_DEC]]-B3528</f>
        <v>13</v>
      </c>
      <c r="G35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INFO]]))),G3528)</f>
        <v>303</v>
      </c>
    </row>
    <row r="3530" spans="1:7" x14ac:dyDescent="0.25">
      <c r="A3530" s="4" t="s">
        <v>3817</v>
      </c>
      <c r="B3530" s="5">
        <v>2051574116</v>
      </c>
      <c r="C3530" s="4" t="s">
        <v>9885</v>
      </c>
      <c r="D3530" s="4" t="s">
        <v>295</v>
      </c>
      <c r="E3530" s="6" t="s">
        <v>296</v>
      </c>
      <c r="F3530" s="5">
        <f>decoded[[#This Row],[FRT_DEC]]-B3529</f>
        <v>16</v>
      </c>
      <c r="G35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INFO]]))),G3529)</f>
        <v>303</v>
      </c>
    </row>
    <row r="3531" spans="1:7" x14ac:dyDescent="0.25">
      <c r="A3531" s="4" t="s">
        <v>3818</v>
      </c>
      <c r="B3531" s="5">
        <v>2051575637</v>
      </c>
      <c r="C3531" s="4" t="s">
        <v>9886</v>
      </c>
      <c r="D3531" s="4" t="s">
        <v>110</v>
      </c>
      <c r="E3531" s="6" t="s">
        <v>2725</v>
      </c>
      <c r="F3531" s="5">
        <f>decoded[[#This Row],[FRT_DEC]]-B3530</f>
        <v>1521</v>
      </c>
      <c r="G35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INFO]]))),G3530)</f>
        <v>303</v>
      </c>
    </row>
    <row r="3532" spans="1:7" x14ac:dyDescent="0.25">
      <c r="A3532" s="4" t="s">
        <v>3819</v>
      </c>
      <c r="B3532" s="5">
        <v>2051575654</v>
      </c>
      <c r="C3532" s="4" t="s">
        <v>9887</v>
      </c>
      <c r="D3532" s="4" t="s">
        <v>1144</v>
      </c>
      <c r="E3532" s="6" t="s">
        <v>6017</v>
      </c>
      <c r="F3532" s="5">
        <f>decoded[[#This Row],[FRT_DEC]]-B3531</f>
        <v>17</v>
      </c>
      <c r="G35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INFO]]))),G3531)</f>
        <v>303</v>
      </c>
    </row>
    <row r="3533" spans="1:7" x14ac:dyDescent="0.25">
      <c r="A3533" s="4" t="s">
        <v>3820</v>
      </c>
      <c r="B3533" s="5">
        <v>2051575660</v>
      </c>
      <c r="C3533" s="4" t="s">
        <v>9888</v>
      </c>
      <c r="D3533" s="4" t="s">
        <v>98</v>
      </c>
      <c r="E3533" s="6" t="s">
        <v>6019</v>
      </c>
      <c r="F3533" s="5">
        <f>decoded[[#This Row],[FRT_DEC]]-B3532</f>
        <v>6</v>
      </c>
      <c r="G35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INFO]]))),G3532)</f>
        <v>303</v>
      </c>
    </row>
    <row r="3534" spans="1:7" x14ac:dyDescent="0.25">
      <c r="A3534" s="4" t="s">
        <v>3821</v>
      </c>
      <c r="B3534" s="5">
        <v>2051575729</v>
      </c>
      <c r="C3534" s="4" t="s">
        <v>9889</v>
      </c>
      <c r="D3534" s="4" t="s">
        <v>111</v>
      </c>
      <c r="E3534" s="6" t="s">
        <v>297</v>
      </c>
      <c r="F3534" s="5">
        <f>decoded[[#This Row],[FRT_DEC]]-B3533</f>
        <v>69</v>
      </c>
      <c r="G35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INFO]]))),G3533)</f>
        <v>303</v>
      </c>
    </row>
    <row r="3535" spans="1:7" x14ac:dyDescent="0.25">
      <c r="A3535" s="4" t="s">
        <v>3822</v>
      </c>
      <c r="B3535" s="5">
        <v>2051575745</v>
      </c>
      <c r="C3535" s="4" t="s">
        <v>9890</v>
      </c>
      <c r="D3535" s="4" t="s">
        <v>1144</v>
      </c>
      <c r="E3535" s="6" t="s">
        <v>6022</v>
      </c>
      <c r="F3535" s="5">
        <f>decoded[[#This Row],[FRT_DEC]]-B3534</f>
        <v>16</v>
      </c>
      <c r="G35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INFO]]))),G3534)</f>
        <v>303</v>
      </c>
    </row>
    <row r="3536" spans="1:7" x14ac:dyDescent="0.25">
      <c r="A3536" s="4" t="s">
        <v>3823</v>
      </c>
      <c r="B3536" s="5">
        <v>2051575750</v>
      </c>
      <c r="C3536" s="4" t="s">
        <v>9891</v>
      </c>
      <c r="D3536" s="4" t="s">
        <v>98</v>
      </c>
      <c r="E3536" s="6" t="s">
        <v>6024</v>
      </c>
      <c r="F3536" s="5">
        <f>decoded[[#This Row],[FRT_DEC]]-B3535</f>
        <v>5</v>
      </c>
      <c r="G35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INFO]]))),G3535)</f>
        <v>303</v>
      </c>
    </row>
    <row r="3537" spans="1:7" x14ac:dyDescent="0.25">
      <c r="A3537" s="4" t="s">
        <v>3824</v>
      </c>
      <c r="B3537" s="5">
        <v>2051576385</v>
      </c>
      <c r="C3537" s="4" t="s">
        <v>9892</v>
      </c>
      <c r="D3537" s="4" t="s">
        <v>113</v>
      </c>
      <c r="E3537" s="6" t="s">
        <v>114</v>
      </c>
      <c r="F3537" s="5">
        <f>decoded[[#This Row],[FRT_DEC]]-B3536</f>
        <v>635</v>
      </c>
      <c r="G35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INFO]]))),G3536)</f>
        <v>303</v>
      </c>
    </row>
    <row r="3538" spans="1:7" x14ac:dyDescent="0.25">
      <c r="A3538" s="4" t="s">
        <v>3825</v>
      </c>
      <c r="B3538" s="5">
        <v>2051576401</v>
      </c>
      <c r="C3538" s="4" t="s">
        <v>9893</v>
      </c>
      <c r="D3538" s="4" t="s">
        <v>1144</v>
      </c>
      <c r="E3538" s="6" t="s">
        <v>6027</v>
      </c>
      <c r="F3538" s="5">
        <f>decoded[[#This Row],[FRT_DEC]]-B3537</f>
        <v>16</v>
      </c>
      <c r="G35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INFO]]))),G3537)</f>
        <v>303</v>
      </c>
    </row>
    <row r="3539" spans="1:7" x14ac:dyDescent="0.25">
      <c r="A3539" s="4" t="s">
        <v>3826</v>
      </c>
      <c r="B3539" s="5">
        <v>2051576407</v>
      </c>
      <c r="C3539" s="4" t="s">
        <v>9894</v>
      </c>
      <c r="D3539" s="4" t="s">
        <v>98</v>
      </c>
      <c r="E3539" s="6" t="s">
        <v>6029</v>
      </c>
      <c r="F3539" s="5">
        <f>decoded[[#This Row],[FRT_DEC]]-B3538</f>
        <v>6</v>
      </c>
      <c r="G35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INFO]]))),G3538)</f>
        <v>303</v>
      </c>
    </row>
    <row r="3540" spans="1:7" x14ac:dyDescent="0.25">
      <c r="A3540" s="4" t="s">
        <v>3827</v>
      </c>
      <c r="B3540" s="5">
        <v>2051576411</v>
      </c>
      <c r="C3540" s="4" t="s">
        <v>9895</v>
      </c>
      <c r="D3540" s="4" t="s">
        <v>298</v>
      </c>
      <c r="E3540" s="6" t="s">
        <v>9896</v>
      </c>
      <c r="F3540" s="5">
        <f>decoded[[#This Row],[FRT_DEC]]-B3539</f>
        <v>4</v>
      </c>
      <c r="G35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INFO]]))),G3539)</f>
        <v>303</v>
      </c>
    </row>
    <row r="3541" spans="1:7" x14ac:dyDescent="0.25">
      <c r="A3541" s="4" t="s">
        <v>3828</v>
      </c>
      <c r="B3541" s="5">
        <v>2051576418</v>
      </c>
      <c r="C3541" s="4" t="s">
        <v>9897</v>
      </c>
      <c r="D3541" s="4" t="s">
        <v>11</v>
      </c>
      <c r="E3541" s="6" t="s">
        <v>4670</v>
      </c>
      <c r="F3541" s="5">
        <f>decoded[[#This Row],[FRT_DEC]]-B3540</f>
        <v>7</v>
      </c>
      <c r="G35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INFO]]))),G3540)</f>
        <v>303</v>
      </c>
    </row>
    <row r="3542" spans="1:7" x14ac:dyDescent="0.25">
      <c r="A3542" s="4" t="s">
        <v>3829</v>
      </c>
      <c r="B3542" s="5">
        <v>2051576429</v>
      </c>
      <c r="C3542" s="4" t="s">
        <v>9898</v>
      </c>
      <c r="D3542" s="4" t="s">
        <v>52</v>
      </c>
      <c r="E3542" s="6" t="s">
        <v>367</v>
      </c>
      <c r="F3542" s="5">
        <f>decoded[[#This Row],[FRT_DEC]]-B3541</f>
        <v>11</v>
      </c>
      <c r="G35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INFO]]))),G3541)</f>
        <v>303</v>
      </c>
    </row>
    <row r="3543" spans="1:7" x14ac:dyDescent="0.25">
      <c r="A3543" s="4" t="s">
        <v>3830</v>
      </c>
      <c r="B3543" s="5">
        <v>2051576433</v>
      </c>
      <c r="C3543" s="4" t="s">
        <v>9899</v>
      </c>
      <c r="D3543" s="4" t="s">
        <v>369</v>
      </c>
      <c r="E3543" s="6" t="s">
        <v>9900</v>
      </c>
      <c r="F3543" s="5">
        <f>decoded[[#This Row],[FRT_DEC]]-B3542</f>
        <v>4</v>
      </c>
      <c r="G35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INFO]]))),G3542)</f>
        <v>303</v>
      </c>
    </row>
    <row r="3544" spans="1:7" x14ac:dyDescent="0.25">
      <c r="A3544" s="4" t="s">
        <v>3831</v>
      </c>
      <c r="B3544" s="5">
        <v>2051576437</v>
      </c>
      <c r="C3544" s="4" t="s">
        <v>9901</v>
      </c>
      <c r="D3544" s="4" t="s">
        <v>8</v>
      </c>
      <c r="E3544" s="6" t="s">
        <v>4685</v>
      </c>
      <c r="F3544" s="5">
        <f>decoded[[#This Row],[FRT_DEC]]-B3543</f>
        <v>4</v>
      </c>
      <c r="G35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INFO]]))),G3543)</f>
        <v>303</v>
      </c>
    </row>
    <row r="3545" spans="1:7" x14ac:dyDescent="0.25">
      <c r="A3545" s="4" t="s">
        <v>3832</v>
      </c>
      <c r="B3545" s="5">
        <v>2051576441</v>
      </c>
      <c r="C3545" s="4" t="s">
        <v>9902</v>
      </c>
      <c r="D3545" s="4" t="s">
        <v>4652</v>
      </c>
      <c r="E3545" s="6" t="s">
        <v>4697</v>
      </c>
      <c r="F3545" s="5">
        <f>decoded[[#This Row],[FRT_DEC]]-B3544</f>
        <v>4</v>
      </c>
      <c r="G35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INFO]]))),G3544)</f>
        <v>303</v>
      </c>
    </row>
    <row r="3546" spans="1:7" x14ac:dyDescent="0.25">
      <c r="A3546" s="4" t="s">
        <v>3833</v>
      </c>
      <c r="B3546" s="5">
        <v>2051576445</v>
      </c>
      <c r="C3546" s="4" t="s">
        <v>9903</v>
      </c>
      <c r="D3546" s="4" t="s">
        <v>4652</v>
      </c>
      <c r="E3546" s="6" t="s">
        <v>4698</v>
      </c>
      <c r="F3546" s="5">
        <f>decoded[[#This Row],[FRT_DEC]]-B3545</f>
        <v>4</v>
      </c>
      <c r="G35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INFO]]))),G3545)</f>
        <v>303</v>
      </c>
    </row>
    <row r="3547" spans="1:7" x14ac:dyDescent="0.25">
      <c r="A3547" s="4" t="s">
        <v>3834</v>
      </c>
      <c r="B3547" s="5">
        <v>2051576472</v>
      </c>
      <c r="C3547" s="4" t="s">
        <v>9904</v>
      </c>
      <c r="D3547" s="4" t="s">
        <v>11</v>
      </c>
      <c r="E3547" s="6" t="s">
        <v>4678</v>
      </c>
      <c r="F3547" s="5">
        <f>decoded[[#This Row],[FRT_DEC]]-B3546</f>
        <v>27</v>
      </c>
      <c r="G35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INFO]]))),G3546)</f>
        <v>303</v>
      </c>
    </row>
    <row r="3548" spans="1:7" x14ac:dyDescent="0.25">
      <c r="A3548" s="4" t="s">
        <v>3835</v>
      </c>
      <c r="B3548" s="5">
        <v>2051576483</v>
      </c>
      <c r="C3548" s="4" t="s">
        <v>9905</v>
      </c>
      <c r="D3548" s="4" t="s">
        <v>52</v>
      </c>
      <c r="E3548" s="6" t="s">
        <v>4648</v>
      </c>
      <c r="F3548" s="5">
        <f>decoded[[#This Row],[FRT_DEC]]-B3547</f>
        <v>11</v>
      </c>
      <c r="G35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INFO]]))),G3547)</f>
        <v>303</v>
      </c>
    </row>
    <row r="3549" spans="1:7" x14ac:dyDescent="0.25">
      <c r="A3549" s="4" t="s">
        <v>3836</v>
      </c>
      <c r="B3549" s="5">
        <v>2051576486</v>
      </c>
      <c r="C3549" s="4" t="s">
        <v>9906</v>
      </c>
      <c r="D3549" s="4" t="s">
        <v>4649</v>
      </c>
      <c r="E3549" s="6" t="s">
        <v>9842</v>
      </c>
      <c r="F3549" s="5">
        <f>decoded[[#This Row],[FRT_DEC]]-B3548</f>
        <v>3</v>
      </c>
      <c r="G35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INFO]]))),G3548)</f>
        <v>303</v>
      </c>
    </row>
    <row r="3550" spans="1:7" x14ac:dyDescent="0.25">
      <c r="A3550" s="4" t="s">
        <v>3837</v>
      </c>
      <c r="B3550" s="5">
        <v>2051576512</v>
      </c>
      <c r="C3550" s="4" t="s">
        <v>9907</v>
      </c>
      <c r="D3550" s="4" t="s">
        <v>12</v>
      </c>
      <c r="E3550" s="6" t="s">
        <v>4</v>
      </c>
      <c r="F3550" s="5">
        <f>decoded[[#This Row],[FRT_DEC]]-B3549</f>
        <v>26</v>
      </c>
      <c r="G35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INFO]]))),G3549)</f>
        <v>303</v>
      </c>
    </row>
    <row r="3551" spans="1:7" x14ac:dyDescent="0.25">
      <c r="A3551" s="4" t="s">
        <v>3838</v>
      </c>
      <c r="B3551" s="5">
        <v>2051576518</v>
      </c>
      <c r="C3551" s="4" t="s">
        <v>9908</v>
      </c>
      <c r="D3551" s="4" t="s">
        <v>8</v>
      </c>
      <c r="E3551" s="6" t="s">
        <v>5960</v>
      </c>
      <c r="F3551" s="5">
        <f>decoded[[#This Row],[FRT_DEC]]-B3550</f>
        <v>6</v>
      </c>
      <c r="G35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INFO]]))),G3550)</f>
        <v>303</v>
      </c>
    </row>
    <row r="3552" spans="1:7" x14ac:dyDescent="0.25">
      <c r="A3552" s="4" t="s">
        <v>3839</v>
      </c>
      <c r="B3552" s="5">
        <v>2051576769</v>
      </c>
      <c r="C3552" s="4" t="s">
        <v>9909</v>
      </c>
      <c r="D3552" s="4" t="s">
        <v>12</v>
      </c>
      <c r="E3552" s="6" t="s">
        <v>4</v>
      </c>
      <c r="F3552" s="5">
        <f>decoded[[#This Row],[FRT_DEC]]-B3551</f>
        <v>251</v>
      </c>
      <c r="G35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INFO]]))),G3551)</f>
        <v>303</v>
      </c>
    </row>
    <row r="3553" spans="1:7" x14ac:dyDescent="0.25">
      <c r="A3553" s="4" t="s">
        <v>3840</v>
      </c>
      <c r="B3553" s="5">
        <v>2051576774</v>
      </c>
      <c r="C3553" s="4" t="s">
        <v>9910</v>
      </c>
      <c r="D3553" s="4" t="s">
        <v>8</v>
      </c>
      <c r="E3553" s="6" t="s">
        <v>5963</v>
      </c>
      <c r="F3553" s="5">
        <f>decoded[[#This Row],[FRT_DEC]]-B3552</f>
        <v>5</v>
      </c>
      <c r="G35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INFO]]))),G3552)</f>
        <v>303</v>
      </c>
    </row>
    <row r="3554" spans="1:7" x14ac:dyDescent="0.25">
      <c r="A3554" s="4" t="s">
        <v>3841</v>
      </c>
      <c r="B3554" s="5">
        <v>2051577138</v>
      </c>
      <c r="C3554" s="4" t="s">
        <v>9911</v>
      </c>
      <c r="D3554" s="4" t="s">
        <v>13</v>
      </c>
      <c r="E3554" s="6" t="s">
        <v>5</v>
      </c>
      <c r="F3554" s="5">
        <f>decoded[[#This Row],[FRT_DEC]]-B3553</f>
        <v>364</v>
      </c>
      <c r="G35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INFO]]))),G3553)</f>
        <v>303</v>
      </c>
    </row>
    <row r="3555" spans="1:7" x14ac:dyDescent="0.25">
      <c r="A3555" s="4" t="s">
        <v>3842</v>
      </c>
      <c r="B3555" s="5">
        <v>2051577144</v>
      </c>
      <c r="C3555" s="4" t="s">
        <v>9912</v>
      </c>
      <c r="D3555" s="4" t="s">
        <v>11</v>
      </c>
      <c r="E3555" s="6" t="s">
        <v>4715</v>
      </c>
      <c r="F3555" s="5">
        <f>decoded[[#This Row],[FRT_DEC]]-B3554</f>
        <v>6</v>
      </c>
      <c r="G35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INFO]]))),G3554)</f>
        <v>303</v>
      </c>
    </row>
    <row r="3556" spans="1:7" x14ac:dyDescent="0.25">
      <c r="A3556" s="4" t="s">
        <v>3843</v>
      </c>
      <c r="B3556" s="5">
        <v>2051577232</v>
      </c>
      <c r="C3556" s="4" t="s">
        <v>9913</v>
      </c>
      <c r="D3556" s="4" t="s">
        <v>12</v>
      </c>
      <c r="E3556" s="6" t="s">
        <v>4</v>
      </c>
      <c r="F3556" s="5">
        <f>decoded[[#This Row],[FRT_DEC]]-B3555</f>
        <v>88</v>
      </c>
      <c r="G35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INFO]]))),G3555)</f>
        <v>303</v>
      </c>
    </row>
    <row r="3557" spans="1:7" x14ac:dyDescent="0.25">
      <c r="A3557" s="4" t="s">
        <v>3844</v>
      </c>
      <c r="B3557" s="5">
        <v>2051577236</v>
      </c>
      <c r="C3557" s="4" t="s">
        <v>9914</v>
      </c>
      <c r="D3557" s="4" t="s">
        <v>14</v>
      </c>
      <c r="E3557" s="6" t="s">
        <v>6</v>
      </c>
      <c r="F3557" s="5">
        <f>decoded[[#This Row],[FRT_DEC]]-B3556</f>
        <v>4</v>
      </c>
      <c r="G35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INFO]]))),G3556)</f>
        <v>303</v>
      </c>
    </row>
    <row r="3558" spans="1:7" x14ac:dyDescent="0.25">
      <c r="A3558" s="4" t="s">
        <v>3845</v>
      </c>
      <c r="B3558" s="5">
        <v>2051577247</v>
      </c>
      <c r="C3558" s="4" t="s">
        <v>9915</v>
      </c>
      <c r="D3558" s="4" t="s">
        <v>14</v>
      </c>
      <c r="E3558" s="6" t="s">
        <v>72</v>
      </c>
      <c r="F3558" s="5">
        <f>decoded[[#This Row],[FRT_DEC]]-B3557</f>
        <v>11</v>
      </c>
      <c r="G35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INFO]]))),G3557)</f>
        <v>303</v>
      </c>
    </row>
    <row r="3559" spans="1:7" x14ac:dyDescent="0.25">
      <c r="A3559" s="4" t="s">
        <v>3846</v>
      </c>
      <c r="B3559" s="5">
        <v>2051577253</v>
      </c>
      <c r="C3559" s="4" t="s">
        <v>9916</v>
      </c>
      <c r="D3559" s="4" t="s">
        <v>74</v>
      </c>
      <c r="E3559" s="6" t="s">
        <v>4650</v>
      </c>
      <c r="F3559" s="5">
        <f>decoded[[#This Row],[FRT_DEC]]-B3558</f>
        <v>6</v>
      </c>
      <c r="G35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INFO]]))),G3558)</f>
        <v>303</v>
      </c>
    </row>
    <row r="3560" spans="1:7" x14ac:dyDescent="0.25">
      <c r="A3560" s="4" t="s">
        <v>3847</v>
      </c>
      <c r="B3560" s="5">
        <v>2051577258</v>
      </c>
      <c r="C3560" s="4" t="s">
        <v>9917</v>
      </c>
      <c r="D3560" s="4" t="s">
        <v>4651</v>
      </c>
      <c r="E3560" s="6" t="s">
        <v>4653</v>
      </c>
      <c r="F3560" s="5">
        <f>decoded[[#This Row],[FRT_DEC]]-B3559</f>
        <v>5</v>
      </c>
      <c r="G35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INFO]]))),G3559)</f>
        <v>303</v>
      </c>
    </row>
    <row r="3561" spans="1:7" x14ac:dyDescent="0.25">
      <c r="A3561" s="4" t="s">
        <v>3848</v>
      </c>
      <c r="B3561" s="5">
        <v>2051577263</v>
      </c>
      <c r="C3561" s="4" t="s">
        <v>9918</v>
      </c>
      <c r="D3561" s="4" t="s">
        <v>8</v>
      </c>
      <c r="E3561" s="6" t="s">
        <v>6043</v>
      </c>
      <c r="F3561" s="5">
        <f>decoded[[#This Row],[FRT_DEC]]-B3560</f>
        <v>5</v>
      </c>
      <c r="G35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INFO]]))),G3560)</f>
        <v>303</v>
      </c>
    </row>
    <row r="3562" spans="1:7" x14ac:dyDescent="0.25">
      <c r="A3562" s="4" t="s">
        <v>3849</v>
      </c>
      <c r="B3562" s="5">
        <v>2051577644</v>
      </c>
      <c r="C3562" s="4" t="s">
        <v>9919</v>
      </c>
      <c r="D3562" s="4" t="s">
        <v>55</v>
      </c>
      <c r="E3562" s="6" t="s">
        <v>56</v>
      </c>
      <c r="F3562" s="5">
        <f>decoded[[#This Row],[FRT_DEC]]-B3561</f>
        <v>381</v>
      </c>
      <c r="G35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INFO]]))),G3561)</f>
        <v>303</v>
      </c>
    </row>
    <row r="3563" spans="1:7" x14ac:dyDescent="0.25">
      <c r="A3563" s="4" t="s">
        <v>3850</v>
      </c>
      <c r="B3563" s="5">
        <v>2051577684</v>
      </c>
      <c r="C3563" s="4" t="s">
        <v>9920</v>
      </c>
      <c r="D3563" s="4" t="s">
        <v>275</v>
      </c>
      <c r="E3563" s="6" t="s">
        <v>9921</v>
      </c>
      <c r="F3563" s="5">
        <f>decoded[[#This Row],[FRT_DEC]]-B3562</f>
        <v>40</v>
      </c>
      <c r="G35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INFO]]))),G3562)</f>
        <v>303</v>
      </c>
    </row>
    <row r="3564" spans="1:7" x14ac:dyDescent="0.25">
      <c r="A3564" s="4" t="s">
        <v>3851</v>
      </c>
      <c r="B3564" s="5">
        <v>2051577687</v>
      </c>
      <c r="C3564" s="4" t="s">
        <v>9922</v>
      </c>
      <c r="D3564" s="4" t="s">
        <v>277</v>
      </c>
      <c r="E3564" s="6" t="s">
        <v>9923</v>
      </c>
      <c r="F3564" s="5">
        <f>decoded[[#This Row],[FRT_DEC]]-B3563</f>
        <v>3</v>
      </c>
      <c r="G35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INFO]]))),G3563)</f>
        <v>303</v>
      </c>
    </row>
    <row r="3565" spans="1:7" ht="30" x14ac:dyDescent="0.25">
      <c r="A3565" s="4" t="s">
        <v>3852</v>
      </c>
      <c r="B3565" s="5">
        <v>2051577691</v>
      </c>
      <c r="C3565" s="4" t="s">
        <v>9924</v>
      </c>
      <c r="D3565" s="4" t="s">
        <v>271</v>
      </c>
      <c r="E3565" s="6" t="s">
        <v>5723</v>
      </c>
      <c r="F3565" s="5">
        <f>decoded[[#This Row],[FRT_DEC]]-B3564</f>
        <v>4</v>
      </c>
      <c r="G35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INFO]]))),G3564)</f>
        <v>303</v>
      </c>
    </row>
    <row r="3566" spans="1:7" x14ac:dyDescent="0.25">
      <c r="A3566" s="4" t="s">
        <v>3853</v>
      </c>
      <c r="B3566" s="5">
        <v>2051577695</v>
      </c>
      <c r="C3566" s="4" t="s">
        <v>9925</v>
      </c>
      <c r="D3566" s="4" t="s">
        <v>273</v>
      </c>
      <c r="E3566" s="6" t="s">
        <v>289</v>
      </c>
      <c r="F3566" s="5">
        <f>decoded[[#This Row],[FRT_DEC]]-B3565</f>
        <v>4</v>
      </c>
      <c r="G35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INFO]]))),G3565)</f>
        <v>303</v>
      </c>
    </row>
    <row r="3567" spans="1:7" x14ac:dyDescent="0.25">
      <c r="A3567" s="4" t="s">
        <v>3854</v>
      </c>
      <c r="B3567" s="5">
        <v>2051577712</v>
      </c>
      <c r="C3567" s="4" t="s">
        <v>9926</v>
      </c>
      <c r="D3567" s="4" t="s">
        <v>11</v>
      </c>
      <c r="E3567" s="6" t="s">
        <v>4699</v>
      </c>
      <c r="F3567" s="5">
        <f>decoded[[#This Row],[FRT_DEC]]-B3566</f>
        <v>17</v>
      </c>
      <c r="G35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INFO]]))),G3566)</f>
        <v>303</v>
      </c>
    </row>
    <row r="3568" spans="1:7" x14ac:dyDescent="0.25">
      <c r="A3568" s="4" t="s">
        <v>3855</v>
      </c>
      <c r="B3568" s="5">
        <v>2051577735</v>
      </c>
      <c r="C3568" s="4" t="s">
        <v>9927</v>
      </c>
      <c r="D3568" s="4" t="s">
        <v>52</v>
      </c>
      <c r="E3568" s="6" t="s">
        <v>57</v>
      </c>
      <c r="F3568" s="5">
        <f>decoded[[#This Row],[FRT_DEC]]-B3567</f>
        <v>23</v>
      </c>
      <c r="G35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INFO]]))),G3567)</f>
        <v>303</v>
      </c>
    </row>
    <row r="3569" spans="1:7" x14ac:dyDescent="0.25">
      <c r="A3569" s="4" t="s">
        <v>3856</v>
      </c>
      <c r="B3569" s="5">
        <v>2051577747</v>
      </c>
      <c r="C3569" s="4" t="s">
        <v>9928</v>
      </c>
      <c r="D3569" s="4" t="s">
        <v>1144</v>
      </c>
      <c r="E3569" s="6" t="s">
        <v>6057</v>
      </c>
      <c r="F3569" s="5">
        <f>decoded[[#This Row],[FRT_DEC]]-B3568</f>
        <v>12</v>
      </c>
      <c r="G35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INFO]]))),G3568)</f>
        <v>303</v>
      </c>
    </row>
    <row r="3570" spans="1:7" x14ac:dyDescent="0.25">
      <c r="A3570" s="4" t="s">
        <v>3857</v>
      </c>
      <c r="B3570" s="5">
        <v>2051577752</v>
      </c>
      <c r="C3570" s="4" t="s">
        <v>9929</v>
      </c>
      <c r="D3570" s="4" t="s">
        <v>1144</v>
      </c>
      <c r="E3570" s="6" t="s">
        <v>6059</v>
      </c>
      <c r="F3570" s="5">
        <f>decoded[[#This Row],[FRT_DEC]]-B3569</f>
        <v>5</v>
      </c>
      <c r="G35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INFO]]))),G3569)</f>
        <v>303</v>
      </c>
    </row>
    <row r="3571" spans="1:7" x14ac:dyDescent="0.25">
      <c r="A3571" s="4" t="s">
        <v>3858</v>
      </c>
      <c r="B3571" s="5">
        <v>2051577770</v>
      </c>
      <c r="C3571" s="4" t="s">
        <v>9930</v>
      </c>
      <c r="D3571" s="4" t="s">
        <v>98</v>
      </c>
      <c r="E3571" s="6" t="s">
        <v>5713</v>
      </c>
      <c r="F3571" s="5">
        <f>decoded[[#This Row],[FRT_DEC]]-B3570</f>
        <v>18</v>
      </c>
      <c r="G35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INFO]]))),G3570)</f>
        <v>303</v>
      </c>
    </row>
    <row r="3572" spans="1:7" x14ac:dyDescent="0.25">
      <c r="A3572" s="4" t="s">
        <v>3859</v>
      </c>
      <c r="B3572" s="5">
        <v>2051577796</v>
      </c>
      <c r="C3572" s="4" t="s">
        <v>9931</v>
      </c>
      <c r="D3572" s="4" t="s">
        <v>4652</v>
      </c>
      <c r="E3572" s="6" t="s">
        <v>4698</v>
      </c>
      <c r="F3572" s="5">
        <f>decoded[[#This Row],[FRT_DEC]]-B3571</f>
        <v>26</v>
      </c>
      <c r="G35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INFO]]))),G3571)</f>
        <v>303</v>
      </c>
    </row>
    <row r="3573" spans="1:7" x14ac:dyDescent="0.25">
      <c r="A3573" s="4" t="s">
        <v>3860</v>
      </c>
      <c r="B3573" s="5">
        <v>2051577803</v>
      </c>
      <c r="C3573" s="4" t="s">
        <v>9932</v>
      </c>
      <c r="D3573" s="4" t="s">
        <v>275</v>
      </c>
      <c r="E3573" s="6" t="s">
        <v>9933</v>
      </c>
      <c r="F3573" s="5">
        <f>decoded[[#This Row],[FRT_DEC]]-B3572</f>
        <v>7</v>
      </c>
      <c r="G35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INFO]]))),G3572)</f>
        <v>303</v>
      </c>
    </row>
    <row r="3574" spans="1:7" x14ac:dyDescent="0.25">
      <c r="A3574" s="4" t="s">
        <v>3861</v>
      </c>
      <c r="B3574" s="5">
        <v>2051578598</v>
      </c>
      <c r="C3574" s="4" t="s">
        <v>9934</v>
      </c>
      <c r="D3574" s="4" t="s">
        <v>280</v>
      </c>
      <c r="E3574" s="6" t="s">
        <v>281</v>
      </c>
      <c r="F3574" s="5">
        <f>decoded[[#This Row],[FRT_DEC]]-B3573</f>
        <v>795</v>
      </c>
      <c r="G35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INFO]]))),G3573)</f>
        <v>303</v>
      </c>
    </row>
    <row r="3575" spans="1:7" x14ac:dyDescent="0.25">
      <c r="A3575" s="4" t="s">
        <v>3862</v>
      </c>
      <c r="B3575" s="5">
        <v>2051578640</v>
      </c>
      <c r="C3575" s="4" t="s">
        <v>9935</v>
      </c>
      <c r="D3575" s="4" t="s">
        <v>12</v>
      </c>
      <c r="E3575" s="6" t="s">
        <v>4</v>
      </c>
      <c r="F3575" s="5">
        <f>decoded[[#This Row],[FRT_DEC]]-B3574</f>
        <v>42</v>
      </c>
      <c r="G35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INFO]]))),G3574)</f>
        <v>303</v>
      </c>
    </row>
    <row r="3576" spans="1:7" x14ac:dyDescent="0.25">
      <c r="A3576" s="4" t="s">
        <v>3863</v>
      </c>
      <c r="B3576" s="5">
        <v>2051578647</v>
      </c>
      <c r="C3576" s="4" t="s">
        <v>9936</v>
      </c>
      <c r="D3576" s="4" t="s">
        <v>8</v>
      </c>
      <c r="E3576" s="6" t="s">
        <v>5991</v>
      </c>
      <c r="F3576" s="5">
        <f>decoded[[#This Row],[FRT_DEC]]-B3575</f>
        <v>7</v>
      </c>
      <c r="G35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INFO]]))),G3575)</f>
        <v>303</v>
      </c>
    </row>
    <row r="3577" spans="1:7" x14ac:dyDescent="0.25">
      <c r="A3577" s="4" t="s">
        <v>3864</v>
      </c>
      <c r="B3577" s="5">
        <v>2051586961</v>
      </c>
      <c r="C3577" s="4" t="s">
        <v>9937</v>
      </c>
      <c r="D3577" s="4" t="s">
        <v>15</v>
      </c>
      <c r="E3577" s="6" t="s">
        <v>9938</v>
      </c>
      <c r="F3577" s="5">
        <f>decoded[[#This Row],[FRT_DEC]]-B3576</f>
        <v>8314</v>
      </c>
      <c r="G35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INFO]]))),G3576)</f>
        <v>303</v>
      </c>
    </row>
    <row r="3578" spans="1:7" x14ac:dyDescent="0.25">
      <c r="A3578" s="4" t="s">
        <v>3865</v>
      </c>
      <c r="B3578" s="5">
        <v>2051586964</v>
      </c>
      <c r="C3578" s="4" t="s">
        <v>9939</v>
      </c>
      <c r="D3578" s="4" t="s">
        <v>15</v>
      </c>
      <c r="E3578" s="6" t="s">
        <v>5995</v>
      </c>
      <c r="F3578" s="5">
        <f>decoded[[#This Row],[FRT_DEC]]-B3577</f>
        <v>3</v>
      </c>
      <c r="G35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INFO]]))),G3577)</f>
        <v>303</v>
      </c>
    </row>
    <row r="3579" spans="1:7" x14ac:dyDescent="0.25">
      <c r="A3579" s="4" t="s">
        <v>3866</v>
      </c>
      <c r="B3579" s="5">
        <v>2051587045</v>
      </c>
      <c r="C3579" s="4" t="s">
        <v>9940</v>
      </c>
      <c r="D3579" s="4" t="s">
        <v>275</v>
      </c>
      <c r="E3579" s="6" t="s">
        <v>9941</v>
      </c>
      <c r="F3579" s="5">
        <f>decoded[[#This Row],[FRT_DEC]]-B3578</f>
        <v>81</v>
      </c>
      <c r="G35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INFO]]))),G3578)</f>
        <v>303</v>
      </c>
    </row>
    <row r="3580" spans="1:7" ht="30" x14ac:dyDescent="0.25">
      <c r="A3580" s="4" t="s">
        <v>3867</v>
      </c>
      <c r="B3580" s="5">
        <v>2051587048</v>
      </c>
      <c r="C3580" s="4" t="s">
        <v>9942</v>
      </c>
      <c r="D3580" s="4" t="s">
        <v>271</v>
      </c>
      <c r="E3580" s="6" t="s">
        <v>5723</v>
      </c>
      <c r="F3580" s="5">
        <f>decoded[[#This Row],[FRT_DEC]]-B3579</f>
        <v>3</v>
      </c>
      <c r="G35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INFO]]))),G3579)</f>
        <v>303</v>
      </c>
    </row>
    <row r="3581" spans="1:7" x14ac:dyDescent="0.25">
      <c r="A3581" s="4" t="s">
        <v>3868</v>
      </c>
      <c r="B3581" s="5">
        <v>2051587052</v>
      </c>
      <c r="C3581" s="4" t="s">
        <v>9943</v>
      </c>
      <c r="D3581" s="4" t="s">
        <v>273</v>
      </c>
      <c r="E3581" s="6" t="s">
        <v>289</v>
      </c>
      <c r="F3581" s="5">
        <f>decoded[[#This Row],[FRT_DEC]]-B3580</f>
        <v>4</v>
      </c>
      <c r="G35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INFO]]))),G3580)</f>
        <v>303</v>
      </c>
    </row>
    <row r="3582" spans="1:7" x14ac:dyDescent="0.25">
      <c r="A3582" s="4" t="s">
        <v>3869</v>
      </c>
      <c r="B3582" s="5">
        <v>2051587060</v>
      </c>
      <c r="C3582" s="4" t="s">
        <v>9944</v>
      </c>
      <c r="D3582" s="4" t="s">
        <v>1144</v>
      </c>
      <c r="E3582" s="6" t="s">
        <v>6001</v>
      </c>
      <c r="F3582" s="5">
        <f>decoded[[#This Row],[FRT_DEC]]-B3581</f>
        <v>8</v>
      </c>
      <c r="G35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INFO]]))),G3581)</f>
        <v>303</v>
      </c>
    </row>
    <row r="3583" spans="1:7" x14ac:dyDescent="0.25">
      <c r="A3583" s="4" t="s">
        <v>3870</v>
      </c>
      <c r="B3583" s="5">
        <v>2051587068</v>
      </c>
      <c r="C3583" s="4" t="s">
        <v>9945</v>
      </c>
      <c r="D3583" s="4" t="s">
        <v>98</v>
      </c>
      <c r="E3583" s="6" t="s">
        <v>6003</v>
      </c>
      <c r="F3583" s="5">
        <f>decoded[[#This Row],[FRT_DEC]]-B3582</f>
        <v>8</v>
      </c>
      <c r="G35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INFO]]))),G3582)</f>
        <v>303</v>
      </c>
    </row>
    <row r="3584" spans="1:7" x14ac:dyDescent="0.25">
      <c r="A3584" s="4" t="s">
        <v>3871</v>
      </c>
      <c r="B3584" s="5">
        <v>2051587074</v>
      </c>
      <c r="C3584" s="4" t="s">
        <v>9946</v>
      </c>
      <c r="D3584" s="4" t="s">
        <v>98</v>
      </c>
      <c r="E3584" s="6" t="s">
        <v>6005</v>
      </c>
      <c r="F3584" s="5">
        <f>decoded[[#This Row],[FRT_DEC]]-B3583</f>
        <v>6</v>
      </c>
      <c r="G35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INFO]]))),G3583)</f>
        <v>303</v>
      </c>
    </row>
    <row r="3585" spans="1:7" x14ac:dyDescent="0.25">
      <c r="A3585" s="4" t="s">
        <v>3872</v>
      </c>
      <c r="B3585" s="5">
        <v>2051587086</v>
      </c>
      <c r="C3585" s="4" t="s">
        <v>9947</v>
      </c>
      <c r="D3585" s="4" t="s">
        <v>277</v>
      </c>
      <c r="E3585" s="6" t="s">
        <v>9948</v>
      </c>
      <c r="F3585" s="5">
        <f>decoded[[#This Row],[FRT_DEC]]-B3584</f>
        <v>12</v>
      </c>
      <c r="G35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INFO]]))),G3584)</f>
        <v>303</v>
      </c>
    </row>
    <row r="3586" spans="1:7" x14ac:dyDescent="0.25">
      <c r="A3586" s="4" t="s">
        <v>3873</v>
      </c>
      <c r="B3586" s="5">
        <v>2051587402</v>
      </c>
      <c r="C3586" s="4" t="s">
        <v>9949</v>
      </c>
      <c r="D3586" s="4" t="s">
        <v>1144</v>
      </c>
      <c r="E3586" s="6" t="s">
        <v>6009</v>
      </c>
      <c r="F3586" s="5">
        <f>decoded[[#This Row],[FRT_DEC]]-B3585</f>
        <v>316</v>
      </c>
      <c r="G35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INFO]]))),G3585)</f>
        <v>303</v>
      </c>
    </row>
    <row r="3587" spans="1:7" x14ac:dyDescent="0.25">
      <c r="A3587" s="4" t="s">
        <v>3874</v>
      </c>
      <c r="B3587" s="5">
        <v>2051587409</v>
      </c>
      <c r="C3587" s="4" t="s">
        <v>9950</v>
      </c>
      <c r="D3587" s="4" t="s">
        <v>98</v>
      </c>
      <c r="E3587" s="6" t="s">
        <v>6011</v>
      </c>
      <c r="F3587" s="5">
        <f>decoded[[#This Row],[FRT_DEC]]-B3586</f>
        <v>7</v>
      </c>
      <c r="G35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INFO]]))),G3586)</f>
        <v>303</v>
      </c>
    </row>
    <row r="3588" spans="1:7" x14ac:dyDescent="0.25">
      <c r="A3588" s="4" t="s">
        <v>3875</v>
      </c>
      <c r="B3588" s="5">
        <v>2051587421</v>
      </c>
      <c r="C3588" s="4" t="s">
        <v>9951</v>
      </c>
      <c r="D3588" s="4" t="s">
        <v>275</v>
      </c>
      <c r="E3588" s="6" t="s">
        <v>1102</v>
      </c>
      <c r="F3588" s="5">
        <f>decoded[[#This Row],[FRT_DEC]]-B3587</f>
        <v>12</v>
      </c>
      <c r="G35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INFO]]))),G3587)</f>
        <v>303</v>
      </c>
    </row>
    <row r="3589" spans="1:7" x14ac:dyDescent="0.25">
      <c r="A3589" s="4" t="s">
        <v>3876</v>
      </c>
      <c r="B3589" s="5">
        <v>2051587437</v>
      </c>
      <c r="C3589" s="4" t="s">
        <v>9952</v>
      </c>
      <c r="D3589" s="4" t="s">
        <v>295</v>
      </c>
      <c r="E3589" s="6" t="s">
        <v>296</v>
      </c>
      <c r="F3589" s="5">
        <f>decoded[[#This Row],[FRT_DEC]]-B3588</f>
        <v>16</v>
      </c>
      <c r="G35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INFO]]))),G3588)</f>
        <v>303</v>
      </c>
    </row>
    <row r="3590" spans="1:7" x14ac:dyDescent="0.25">
      <c r="A3590" s="4" t="s">
        <v>3877</v>
      </c>
      <c r="B3590" s="5">
        <v>2051588956</v>
      </c>
      <c r="C3590" s="4" t="s">
        <v>9953</v>
      </c>
      <c r="D3590" s="4" t="s">
        <v>110</v>
      </c>
      <c r="E3590" s="6" t="s">
        <v>8684</v>
      </c>
      <c r="F3590" s="5">
        <f>decoded[[#This Row],[FRT_DEC]]-B3589</f>
        <v>1519</v>
      </c>
      <c r="G35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INFO]]))),G3589)</f>
        <v>303</v>
      </c>
    </row>
    <row r="3591" spans="1:7" x14ac:dyDescent="0.25">
      <c r="A3591" s="4" t="s">
        <v>3878</v>
      </c>
      <c r="B3591" s="5">
        <v>2051588973</v>
      </c>
      <c r="C3591" s="4" t="s">
        <v>9954</v>
      </c>
      <c r="D3591" s="4" t="s">
        <v>1144</v>
      </c>
      <c r="E3591" s="6" t="s">
        <v>6017</v>
      </c>
      <c r="F3591" s="5">
        <f>decoded[[#This Row],[FRT_DEC]]-B3590</f>
        <v>17</v>
      </c>
      <c r="G35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INFO]]))),G3590)</f>
        <v>303</v>
      </c>
    </row>
    <row r="3592" spans="1:7" x14ac:dyDescent="0.25">
      <c r="A3592" s="4" t="s">
        <v>3879</v>
      </c>
      <c r="B3592" s="5">
        <v>2051588979</v>
      </c>
      <c r="C3592" s="4" t="s">
        <v>9955</v>
      </c>
      <c r="D3592" s="4" t="s">
        <v>98</v>
      </c>
      <c r="E3592" s="6" t="s">
        <v>6019</v>
      </c>
      <c r="F3592" s="5">
        <f>decoded[[#This Row],[FRT_DEC]]-B3591</f>
        <v>6</v>
      </c>
      <c r="G35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INFO]]))),G3591)</f>
        <v>303</v>
      </c>
    </row>
    <row r="3593" spans="1:7" x14ac:dyDescent="0.25">
      <c r="A3593" s="4" t="s">
        <v>3880</v>
      </c>
      <c r="B3593" s="5">
        <v>2051589048</v>
      </c>
      <c r="C3593" s="4" t="s">
        <v>9956</v>
      </c>
      <c r="D3593" s="4" t="s">
        <v>111</v>
      </c>
      <c r="E3593" s="6" t="s">
        <v>297</v>
      </c>
      <c r="F3593" s="5">
        <f>decoded[[#This Row],[FRT_DEC]]-B3592</f>
        <v>69</v>
      </c>
      <c r="G35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INFO]]))),G3592)</f>
        <v>303</v>
      </c>
    </row>
    <row r="3594" spans="1:7" x14ac:dyDescent="0.25">
      <c r="A3594" s="4" t="s">
        <v>3881</v>
      </c>
      <c r="B3594" s="5">
        <v>2051589063</v>
      </c>
      <c r="C3594" s="4" t="s">
        <v>9957</v>
      </c>
      <c r="D3594" s="4" t="s">
        <v>1144</v>
      </c>
      <c r="E3594" s="6" t="s">
        <v>6022</v>
      </c>
      <c r="F3594" s="5">
        <f>decoded[[#This Row],[FRT_DEC]]-B3593</f>
        <v>15</v>
      </c>
      <c r="G35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INFO]]))),G3593)</f>
        <v>303</v>
      </c>
    </row>
    <row r="3595" spans="1:7" x14ac:dyDescent="0.25">
      <c r="A3595" s="4" t="s">
        <v>3882</v>
      </c>
      <c r="B3595" s="5">
        <v>2051589069</v>
      </c>
      <c r="C3595" s="4" t="s">
        <v>9958</v>
      </c>
      <c r="D3595" s="4" t="s">
        <v>98</v>
      </c>
      <c r="E3595" s="6" t="s">
        <v>6024</v>
      </c>
      <c r="F3595" s="5">
        <f>decoded[[#This Row],[FRT_DEC]]-B3594</f>
        <v>6</v>
      </c>
      <c r="G35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INFO]]))),G3594)</f>
        <v>303</v>
      </c>
    </row>
    <row r="3596" spans="1:7" x14ac:dyDescent="0.25">
      <c r="A3596" s="4" t="s">
        <v>3883</v>
      </c>
      <c r="B3596" s="5">
        <v>2051589704</v>
      </c>
      <c r="C3596" s="4" t="s">
        <v>9959</v>
      </c>
      <c r="D3596" s="4" t="s">
        <v>113</v>
      </c>
      <c r="E3596" s="6" t="s">
        <v>114</v>
      </c>
      <c r="F3596" s="5">
        <f>decoded[[#This Row],[FRT_DEC]]-B3595</f>
        <v>635</v>
      </c>
      <c r="G35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INFO]]))),G3595)</f>
        <v>303</v>
      </c>
    </row>
    <row r="3597" spans="1:7" x14ac:dyDescent="0.25">
      <c r="A3597" s="4" t="s">
        <v>3884</v>
      </c>
      <c r="B3597" s="5">
        <v>2051589721</v>
      </c>
      <c r="C3597" s="4" t="s">
        <v>9960</v>
      </c>
      <c r="D3597" s="4" t="s">
        <v>1144</v>
      </c>
      <c r="E3597" s="6" t="s">
        <v>6027</v>
      </c>
      <c r="F3597" s="5">
        <f>decoded[[#This Row],[FRT_DEC]]-B3596</f>
        <v>17</v>
      </c>
      <c r="G35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INFO]]))),G3596)</f>
        <v>303</v>
      </c>
    </row>
    <row r="3598" spans="1:7" x14ac:dyDescent="0.25">
      <c r="A3598" s="4" t="s">
        <v>3885</v>
      </c>
      <c r="B3598" s="5">
        <v>2051589727</v>
      </c>
      <c r="C3598" s="4" t="s">
        <v>9961</v>
      </c>
      <c r="D3598" s="4" t="s">
        <v>98</v>
      </c>
      <c r="E3598" s="6" t="s">
        <v>6029</v>
      </c>
      <c r="F3598" s="5">
        <f>decoded[[#This Row],[FRT_DEC]]-B3597</f>
        <v>6</v>
      </c>
      <c r="G35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INFO]]))),G3597)</f>
        <v>303</v>
      </c>
    </row>
    <row r="3599" spans="1:7" x14ac:dyDescent="0.25">
      <c r="A3599" s="4" t="s">
        <v>3886</v>
      </c>
      <c r="B3599" s="5">
        <v>2051589732</v>
      </c>
      <c r="C3599" s="4" t="s">
        <v>9962</v>
      </c>
      <c r="D3599" s="4" t="s">
        <v>298</v>
      </c>
      <c r="E3599" s="6" t="s">
        <v>9963</v>
      </c>
      <c r="F3599" s="5">
        <f>decoded[[#This Row],[FRT_DEC]]-B3598</f>
        <v>5</v>
      </c>
      <c r="G35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INFO]]))),G3598)</f>
        <v>303</v>
      </c>
    </row>
    <row r="3600" spans="1:7" x14ac:dyDescent="0.25">
      <c r="A3600" s="4" t="s">
        <v>3887</v>
      </c>
      <c r="B3600" s="5">
        <v>2051589737</v>
      </c>
      <c r="C3600" s="4" t="s">
        <v>9964</v>
      </c>
      <c r="D3600" s="4" t="s">
        <v>11</v>
      </c>
      <c r="E3600" s="6" t="s">
        <v>4684</v>
      </c>
      <c r="F3600" s="5">
        <f>decoded[[#This Row],[FRT_DEC]]-B3599</f>
        <v>5</v>
      </c>
      <c r="G36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INFO]]))),G3599)</f>
        <v>303</v>
      </c>
    </row>
    <row r="3601" spans="1:7" x14ac:dyDescent="0.25">
      <c r="A3601" s="4" t="s">
        <v>3888</v>
      </c>
      <c r="B3601" s="5">
        <v>2051589748</v>
      </c>
      <c r="C3601" s="4" t="s">
        <v>9965</v>
      </c>
      <c r="D3601" s="4" t="s">
        <v>52</v>
      </c>
      <c r="E3601" s="6" t="s">
        <v>367</v>
      </c>
      <c r="F3601" s="5">
        <f>decoded[[#This Row],[FRT_DEC]]-B3600</f>
        <v>11</v>
      </c>
      <c r="G36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INFO]]))),G3600)</f>
        <v>303</v>
      </c>
    </row>
    <row r="3602" spans="1:7" x14ac:dyDescent="0.25">
      <c r="A3602" s="4" t="s">
        <v>3889</v>
      </c>
      <c r="B3602" s="5">
        <v>2051589751</v>
      </c>
      <c r="C3602" s="4" t="s">
        <v>9966</v>
      </c>
      <c r="D3602" s="4" t="s">
        <v>369</v>
      </c>
      <c r="E3602" s="6" t="s">
        <v>9900</v>
      </c>
      <c r="F3602" s="5">
        <f>decoded[[#This Row],[FRT_DEC]]-B3601</f>
        <v>3</v>
      </c>
      <c r="G36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INFO]]))),G3601)</f>
        <v>303</v>
      </c>
    </row>
    <row r="3603" spans="1:7" x14ac:dyDescent="0.25">
      <c r="A3603" s="4" t="s">
        <v>3890</v>
      </c>
      <c r="B3603" s="5">
        <v>2051589756</v>
      </c>
      <c r="C3603" s="4" t="s">
        <v>9967</v>
      </c>
      <c r="D3603" s="4" t="s">
        <v>8</v>
      </c>
      <c r="E3603" s="6" t="s">
        <v>4700</v>
      </c>
      <c r="F3603" s="5">
        <f>decoded[[#This Row],[FRT_DEC]]-B3602</f>
        <v>5</v>
      </c>
      <c r="G36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INFO]]))),G3602)</f>
        <v>303</v>
      </c>
    </row>
    <row r="3604" spans="1:7" x14ac:dyDescent="0.25">
      <c r="A3604" s="4" t="s">
        <v>3891</v>
      </c>
      <c r="B3604" s="5">
        <v>2051589763</v>
      </c>
      <c r="C3604" s="4" t="s">
        <v>9968</v>
      </c>
      <c r="D3604" s="4" t="s">
        <v>11</v>
      </c>
      <c r="E3604" s="6" t="s">
        <v>4665</v>
      </c>
      <c r="F3604" s="5">
        <f>decoded[[#This Row],[FRT_DEC]]-B3603</f>
        <v>7</v>
      </c>
      <c r="G36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INFO]]))),G3603)</f>
        <v>303</v>
      </c>
    </row>
    <row r="3605" spans="1:7" x14ac:dyDescent="0.25">
      <c r="A3605" s="4" t="s">
        <v>3892</v>
      </c>
      <c r="B3605" s="5">
        <v>2051589794</v>
      </c>
      <c r="C3605" s="4" t="s">
        <v>9969</v>
      </c>
      <c r="D3605" s="4" t="s">
        <v>52</v>
      </c>
      <c r="E3605" s="6" t="s">
        <v>4648</v>
      </c>
      <c r="F3605" s="5">
        <f>decoded[[#This Row],[FRT_DEC]]-B3604</f>
        <v>31</v>
      </c>
      <c r="G36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INFO]]))),G3604)</f>
        <v>303</v>
      </c>
    </row>
    <row r="3606" spans="1:7" x14ac:dyDescent="0.25">
      <c r="A3606" s="4" t="s">
        <v>3893</v>
      </c>
      <c r="B3606" s="5">
        <v>2051589797</v>
      </c>
      <c r="C3606" s="4" t="s">
        <v>9970</v>
      </c>
      <c r="D3606" s="4" t="s">
        <v>4649</v>
      </c>
      <c r="E3606" s="6" t="s">
        <v>9842</v>
      </c>
      <c r="F3606" s="5">
        <f>decoded[[#This Row],[FRT_DEC]]-B3605</f>
        <v>3</v>
      </c>
      <c r="G36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INFO]]))),G3605)</f>
        <v>303</v>
      </c>
    </row>
    <row r="3607" spans="1:7" x14ac:dyDescent="0.25">
      <c r="A3607" s="4" t="s">
        <v>3894</v>
      </c>
      <c r="B3607" s="5">
        <v>2051589823</v>
      </c>
      <c r="C3607" s="4" t="s">
        <v>9971</v>
      </c>
      <c r="D3607" s="4" t="s">
        <v>12</v>
      </c>
      <c r="E3607" s="6" t="s">
        <v>4</v>
      </c>
      <c r="F3607" s="5">
        <f>decoded[[#This Row],[FRT_DEC]]-B3606</f>
        <v>26</v>
      </c>
      <c r="G36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INFO]]))),G3606)</f>
        <v>303</v>
      </c>
    </row>
    <row r="3608" spans="1:7" x14ac:dyDescent="0.25">
      <c r="A3608" s="4" t="s">
        <v>3895</v>
      </c>
      <c r="B3608" s="5">
        <v>2051589829</v>
      </c>
      <c r="C3608" s="4" t="s">
        <v>9972</v>
      </c>
      <c r="D3608" s="4" t="s">
        <v>8</v>
      </c>
      <c r="E3608" s="6" t="s">
        <v>5963</v>
      </c>
      <c r="F3608" s="5">
        <f>decoded[[#This Row],[FRT_DEC]]-B3607</f>
        <v>6</v>
      </c>
      <c r="G36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INFO]]))),G3607)</f>
        <v>303</v>
      </c>
    </row>
    <row r="3609" spans="1:7" x14ac:dyDescent="0.25">
      <c r="A3609" s="4" t="s">
        <v>3896</v>
      </c>
      <c r="B3609" s="5">
        <v>2051590079</v>
      </c>
      <c r="C3609" s="4" t="s">
        <v>9973</v>
      </c>
      <c r="D3609" s="4" t="s">
        <v>12</v>
      </c>
      <c r="E3609" s="6" t="s">
        <v>4</v>
      </c>
      <c r="F3609" s="5">
        <f>decoded[[#This Row],[FRT_DEC]]-B3608</f>
        <v>250</v>
      </c>
      <c r="G36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INFO]]))),G3608)</f>
        <v>303</v>
      </c>
    </row>
    <row r="3610" spans="1:7" x14ac:dyDescent="0.25">
      <c r="A3610" s="4" t="s">
        <v>3897</v>
      </c>
      <c r="B3610" s="5">
        <v>2051590084</v>
      </c>
      <c r="C3610" s="4" t="s">
        <v>9974</v>
      </c>
      <c r="D3610" s="4" t="s">
        <v>8</v>
      </c>
      <c r="E3610" s="6" t="s">
        <v>5960</v>
      </c>
      <c r="F3610" s="5">
        <f>decoded[[#This Row],[FRT_DEC]]-B3609</f>
        <v>5</v>
      </c>
      <c r="G36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INFO]]))),G3609)</f>
        <v>303</v>
      </c>
    </row>
    <row r="3611" spans="1:7" x14ac:dyDescent="0.25">
      <c r="A3611" s="4" t="s">
        <v>3898</v>
      </c>
      <c r="B3611" s="5">
        <v>2051590661</v>
      </c>
      <c r="C3611" s="4" t="s">
        <v>9975</v>
      </c>
      <c r="D3611" s="4" t="s">
        <v>13</v>
      </c>
      <c r="E3611" s="6" t="s">
        <v>5</v>
      </c>
      <c r="F3611" s="5">
        <f>decoded[[#This Row],[FRT_DEC]]-B3610</f>
        <v>577</v>
      </c>
      <c r="G36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INFO]]))),G3610)</f>
        <v>303</v>
      </c>
    </row>
    <row r="3612" spans="1:7" x14ac:dyDescent="0.25">
      <c r="A3612" s="4" t="s">
        <v>3899</v>
      </c>
      <c r="B3612" s="5">
        <v>2051590666</v>
      </c>
      <c r="C3612" s="4" t="s">
        <v>9976</v>
      </c>
      <c r="D3612" s="4" t="s">
        <v>11</v>
      </c>
      <c r="E3612" s="6" t="s">
        <v>4675</v>
      </c>
      <c r="F3612" s="5">
        <f>decoded[[#This Row],[FRT_DEC]]-B3611</f>
        <v>5</v>
      </c>
      <c r="G36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INFO]]))),G3611)</f>
        <v>303</v>
      </c>
    </row>
    <row r="3613" spans="1:7" x14ac:dyDescent="0.25">
      <c r="A3613" s="4" t="s">
        <v>3900</v>
      </c>
      <c r="B3613" s="5">
        <v>2051590759</v>
      </c>
      <c r="C3613" s="4" t="s">
        <v>9977</v>
      </c>
      <c r="D3613" s="4" t="s">
        <v>12</v>
      </c>
      <c r="E3613" s="6" t="s">
        <v>4</v>
      </c>
      <c r="F3613" s="5">
        <f>decoded[[#This Row],[FRT_DEC]]-B3612</f>
        <v>93</v>
      </c>
      <c r="G36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INFO]]))),G3612)</f>
        <v>303</v>
      </c>
    </row>
    <row r="3614" spans="1:7" x14ac:dyDescent="0.25">
      <c r="A3614" s="4" t="s">
        <v>3901</v>
      </c>
      <c r="B3614" s="5">
        <v>2051590763</v>
      </c>
      <c r="C3614" s="4" t="s">
        <v>9978</v>
      </c>
      <c r="D3614" s="4" t="s">
        <v>14</v>
      </c>
      <c r="E3614" s="6" t="s">
        <v>6</v>
      </c>
      <c r="F3614" s="5">
        <f>decoded[[#This Row],[FRT_DEC]]-B3613</f>
        <v>4</v>
      </c>
      <c r="G36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INFO]]))),G3613)</f>
        <v>303</v>
      </c>
    </row>
    <row r="3615" spans="1:7" x14ac:dyDescent="0.25">
      <c r="A3615" s="4" t="s">
        <v>3902</v>
      </c>
      <c r="B3615" s="5">
        <v>2051590774</v>
      </c>
      <c r="C3615" s="4" t="s">
        <v>9979</v>
      </c>
      <c r="D3615" s="4" t="s">
        <v>14</v>
      </c>
      <c r="E3615" s="6" t="s">
        <v>72</v>
      </c>
      <c r="F3615" s="5">
        <f>decoded[[#This Row],[FRT_DEC]]-B3614</f>
        <v>11</v>
      </c>
      <c r="G36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INFO]]))),G3614)</f>
        <v>303</v>
      </c>
    </row>
    <row r="3616" spans="1:7" x14ac:dyDescent="0.25">
      <c r="A3616" s="4" t="s">
        <v>3903</v>
      </c>
      <c r="B3616" s="5">
        <v>2051590797</v>
      </c>
      <c r="C3616" s="4" t="s">
        <v>9980</v>
      </c>
      <c r="D3616" s="4" t="s">
        <v>74</v>
      </c>
      <c r="E3616" s="6" t="s">
        <v>4650</v>
      </c>
      <c r="F3616" s="5">
        <f>decoded[[#This Row],[FRT_DEC]]-B3615</f>
        <v>23</v>
      </c>
      <c r="G36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INFO]]))),G3615)</f>
        <v>303</v>
      </c>
    </row>
    <row r="3617" spans="1:7" x14ac:dyDescent="0.25">
      <c r="A3617" s="4" t="s">
        <v>3904</v>
      </c>
      <c r="B3617" s="5">
        <v>2051590802</v>
      </c>
      <c r="C3617" s="4" t="s">
        <v>9981</v>
      </c>
      <c r="D3617" s="4" t="s">
        <v>4651</v>
      </c>
      <c r="E3617" s="6" t="s">
        <v>4653</v>
      </c>
      <c r="F3617" s="5">
        <f>decoded[[#This Row],[FRT_DEC]]-B3616</f>
        <v>5</v>
      </c>
      <c r="G36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INFO]]))),G3616)</f>
        <v>303</v>
      </c>
    </row>
    <row r="3618" spans="1:7" x14ac:dyDescent="0.25">
      <c r="A3618" s="4" t="s">
        <v>3905</v>
      </c>
      <c r="B3618" s="5">
        <v>2051590808</v>
      </c>
      <c r="C3618" s="4" t="s">
        <v>9982</v>
      </c>
      <c r="D3618" s="4" t="s">
        <v>8</v>
      </c>
      <c r="E3618" s="6" t="s">
        <v>5988</v>
      </c>
      <c r="F3618" s="5">
        <f>decoded[[#This Row],[FRT_DEC]]-B3617</f>
        <v>6</v>
      </c>
      <c r="G36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INFO]]))),G3617)</f>
        <v>303</v>
      </c>
    </row>
    <row r="3619" spans="1:7" x14ac:dyDescent="0.25">
      <c r="A3619" s="4" t="s">
        <v>3906</v>
      </c>
      <c r="B3619" s="5">
        <v>2051600802</v>
      </c>
      <c r="C3619" s="4" t="s">
        <v>9983</v>
      </c>
      <c r="D3619" s="4" t="s">
        <v>55</v>
      </c>
      <c r="E3619" s="6" t="s">
        <v>56</v>
      </c>
      <c r="F3619" s="5">
        <f>decoded[[#This Row],[FRT_DEC]]-B3618</f>
        <v>9994</v>
      </c>
      <c r="G36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INFO]]))),G3618)</f>
        <v>303</v>
      </c>
    </row>
    <row r="3620" spans="1:7" x14ac:dyDescent="0.25">
      <c r="A3620" s="4" t="s">
        <v>3907</v>
      </c>
      <c r="B3620" s="5">
        <v>2051600827</v>
      </c>
      <c r="C3620" s="4" t="s">
        <v>9984</v>
      </c>
      <c r="D3620" s="4" t="s">
        <v>275</v>
      </c>
      <c r="E3620" s="6" t="s">
        <v>9985</v>
      </c>
      <c r="F3620" s="5">
        <f>decoded[[#This Row],[FRT_DEC]]-B3619</f>
        <v>25</v>
      </c>
      <c r="G36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INFO]]))),G3619)</f>
        <v>303</v>
      </c>
    </row>
    <row r="3621" spans="1:7" x14ac:dyDescent="0.25">
      <c r="A3621" s="4" t="s">
        <v>3908</v>
      </c>
      <c r="B3621" s="5">
        <v>2051600830</v>
      </c>
      <c r="C3621" s="4" t="s">
        <v>9986</v>
      </c>
      <c r="D3621" s="4" t="s">
        <v>277</v>
      </c>
      <c r="E3621" s="6" t="s">
        <v>9987</v>
      </c>
      <c r="F3621" s="5">
        <f>decoded[[#This Row],[FRT_DEC]]-B3620</f>
        <v>3</v>
      </c>
      <c r="G36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INFO]]))),G3620)</f>
        <v>303</v>
      </c>
    </row>
    <row r="3622" spans="1:7" ht="30" x14ac:dyDescent="0.25">
      <c r="A3622" s="4" t="s">
        <v>3909</v>
      </c>
      <c r="B3622" s="5">
        <v>2051600834</v>
      </c>
      <c r="C3622" s="4" t="s">
        <v>9988</v>
      </c>
      <c r="D3622" s="4" t="s">
        <v>271</v>
      </c>
      <c r="E3622" s="6" t="s">
        <v>9159</v>
      </c>
      <c r="F3622" s="5">
        <f>decoded[[#This Row],[FRT_DEC]]-B3621</f>
        <v>4</v>
      </c>
      <c r="G36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INFO]]))),G3621)</f>
        <v>303</v>
      </c>
    </row>
    <row r="3623" spans="1:7" x14ac:dyDescent="0.25">
      <c r="A3623" s="4" t="s">
        <v>3910</v>
      </c>
      <c r="B3623" s="5">
        <v>2051600837</v>
      </c>
      <c r="C3623" s="4" t="s">
        <v>9989</v>
      </c>
      <c r="D3623" s="4" t="s">
        <v>273</v>
      </c>
      <c r="E3623" s="6" t="s">
        <v>289</v>
      </c>
      <c r="F3623" s="5">
        <f>decoded[[#This Row],[FRT_DEC]]-B3622</f>
        <v>3</v>
      </c>
      <c r="G36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INFO]]))),G3622)</f>
        <v>303</v>
      </c>
    </row>
    <row r="3624" spans="1:7" x14ac:dyDescent="0.25">
      <c r="A3624" s="4" t="s">
        <v>3911</v>
      </c>
      <c r="B3624" s="5">
        <v>2051600844</v>
      </c>
      <c r="C3624" s="4" t="s">
        <v>9990</v>
      </c>
      <c r="D3624" s="4" t="s">
        <v>298</v>
      </c>
      <c r="E3624" s="6" t="s">
        <v>9991</v>
      </c>
      <c r="F3624" s="5">
        <f>decoded[[#This Row],[FRT_DEC]]-B3623</f>
        <v>7</v>
      </c>
      <c r="G36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INFO]]))),G3623)</f>
        <v>303</v>
      </c>
    </row>
    <row r="3625" spans="1:7" x14ac:dyDescent="0.25">
      <c r="A3625" s="4" t="s">
        <v>3912</v>
      </c>
      <c r="B3625" s="5">
        <v>2051600851</v>
      </c>
      <c r="C3625" s="4" t="s">
        <v>9992</v>
      </c>
      <c r="D3625" s="4" t="s">
        <v>11</v>
      </c>
      <c r="E3625" s="6" t="s">
        <v>4667</v>
      </c>
      <c r="F3625" s="5">
        <f>decoded[[#This Row],[FRT_DEC]]-B3624</f>
        <v>7</v>
      </c>
      <c r="G36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INFO]]))),G3624)</f>
        <v>303</v>
      </c>
    </row>
    <row r="3626" spans="1:7" x14ac:dyDescent="0.25">
      <c r="A3626" s="4" t="s">
        <v>3913</v>
      </c>
      <c r="B3626" s="5">
        <v>2051600874</v>
      </c>
      <c r="C3626" s="4" t="s">
        <v>9993</v>
      </c>
      <c r="D3626" s="4" t="s">
        <v>52</v>
      </c>
      <c r="E3626" s="6" t="s">
        <v>57</v>
      </c>
      <c r="F3626" s="5">
        <f>decoded[[#This Row],[FRT_DEC]]-B3625</f>
        <v>23</v>
      </c>
      <c r="G36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INFO]]))),G3625)</f>
        <v>303</v>
      </c>
    </row>
    <row r="3627" spans="1:7" x14ac:dyDescent="0.25">
      <c r="A3627" s="4" t="s">
        <v>3914</v>
      </c>
      <c r="B3627" s="5">
        <v>2051600884</v>
      </c>
      <c r="C3627" s="4" t="s">
        <v>9994</v>
      </c>
      <c r="D3627" s="4" t="s">
        <v>1144</v>
      </c>
      <c r="E3627" s="6" t="s">
        <v>6057</v>
      </c>
      <c r="F3627" s="5">
        <f>decoded[[#This Row],[FRT_DEC]]-B3626</f>
        <v>10</v>
      </c>
      <c r="G36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INFO]]))),G3626)</f>
        <v>303</v>
      </c>
    </row>
    <row r="3628" spans="1:7" x14ac:dyDescent="0.25">
      <c r="A3628" s="4" t="s">
        <v>3915</v>
      </c>
      <c r="B3628" s="5">
        <v>2051600889</v>
      </c>
      <c r="C3628" s="4" t="s">
        <v>9995</v>
      </c>
      <c r="D3628" s="4" t="s">
        <v>1144</v>
      </c>
      <c r="E3628" s="6" t="s">
        <v>6059</v>
      </c>
      <c r="F3628" s="5">
        <f>decoded[[#This Row],[FRT_DEC]]-B3627</f>
        <v>5</v>
      </c>
      <c r="G36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INFO]]))),G3627)</f>
        <v>303</v>
      </c>
    </row>
    <row r="3629" spans="1:7" x14ac:dyDescent="0.25">
      <c r="A3629" s="4" t="s">
        <v>3916</v>
      </c>
      <c r="B3629" s="5">
        <v>2051600907</v>
      </c>
      <c r="C3629" s="4" t="s">
        <v>9996</v>
      </c>
      <c r="D3629" s="4" t="s">
        <v>98</v>
      </c>
      <c r="E3629" s="6" t="s">
        <v>5713</v>
      </c>
      <c r="F3629" s="5">
        <f>decoded[[#This Row],[FRT_DEC]]-B3628</f>
        <v>18</v>
      </c>
      <c r="G36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INFO]]))),G3628)</f>
        <v>303</v>
      </c>
    </row>
    <row r="3630" spans="1:7" x14ac:dyDescent="0.25">
      <c r="A3630" s="4" t="s">
        <v>3917</v>
      </c>
      <c r="B3630" s="5">
        <v>2051600928</v>
      </c>
      <c r="C3630" s="4" t="s">
        <v>9997</v>
      </c>
      <c r="D3630" s="4" t="s">
        <v>275</v>
      </c>
      <c r="E3630" s="6" t="s">
        <v>9998</v>
      </c>
      <c r="F3630" s="5">
        <f>decoded[[#This Row],[FRT_DEC]]-B3629</f>
        <v>21</v>
      </c>
      <c r="G36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INFO]]))),G3629)</f>
        <v>303</v>
      </c>
    </row>
    <row r="3631" spans="1:7" x14ac:dyDescent="0.25">
      <c r="A3631" s="4" t="s">
        <v>3918</v>
      </c>
      <c r="B3631" s="5">
        <v>2051601756</v>
      </c>
      <c r="C3631" s="4" t="s">
        <v>9999</v>
      </c>
      <c r="D3631" s="4" t="s">
        <v>280</v>
      </c>
      <c r="E3631" s="6" t="s">
        <v>281</v>
      </c>
      <c r="F3631" s="5">
        <f>decoded[[#This Row],[FRT_DEC]]-B3630</f>
        <v>828</v>
      </c>
      <c r="G36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INFO]]))),G3630)</f>
        <v>303</v>
      </c>
    </row>
    <row r="3632" spans="1:7" x14ac:dyDescent="0.25">
      <c r="A3632" s="4" t="s">
        <v>3919</v>
      </c>
      <c r="B3632" s="5">
        <v>2051601799</v>
      </c>
      <c r="C3632" s="4" t="s">
        <v>10000</v>
      </c>
      <c r="D3632" s="4" t="s">
        <v>12</v>
      </c>
      <c r="E3632" s="6" t="s">
        <v>4</v>
      </c>
      <c r="F3632" s="5">
        <f>decoded[[#This Row],[FRT_DEC]]-B3631</f>
        <v>43</v>
      </c>
      <c r="G36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INFO]]))),G3631)</f>
        <v>303</v>
      </c>
    </row>
    <row r="3633" spans="1:7" x14ac:dyDescent="0.25">
      <c r="A3633" s="4" t="s">
        <v>3920</v>
      </c>
      <c r="B3633" s="5">
        <v>2051601804</v>
      </c>
      <c r="C3633" s="4" t="s">
        <v>10001</v>
      </c>
      <c r="D3633" s="4" t="s">
        <v>8</v>
      </c>
      <c r="E3633" s="6" t="s">
        <v>6165</v>
      </c>
      <c r="F3633" s="5">
        <f>decoded[[#This Row],[FRT_DEC]]-B3632</f>
        <v>5</v>
      </c>
      <c r="G36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INFO]]))),G3632)</f>
        <v>303</v>
      </c>
    </row>
    <row r="3634" spans="1:7" x14ac:dyDescent="0.25">
      <c r="A3634" s="4" t="s">
        <v>3921</v>
      </c>
      <c r="B3634" s="5">
        <v>2051603799</v>
      </c>
      <c r="C3634" s="4" t="s">
        <v>10002</v>
      </c>
      <c r="D3634" s="4" t="s">
        <v>15</v>
      </c>
      <c r="E3634" s="6" t="s">
        <v>10003</v>
      </c>
      <c r="F3634" s="5">
        <f>decoded[[#This Row],[FRT_DEC]]-B3633</f>
        <v>1995</v>
      </c>
      <c r="G36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INFO]]))),G3633)</f>
        <v>303</v>
      </c>
    </row>
    <row r="3635" spans="1:7" x14ac:dyDescent="0.25">
      <c r="A3635" s="4" t="s">
        <v>3922</v>
      </c>
      <c r="B3635" s="5">
        <v>2051603802</v>
      </c>
      <c r="C3635" s="4" t="s">
        <v>10004</v>
      </c>
      <c r="D3635" s="4" t="s">
        <v>15</v>
      </c>
      <c r="E3635" s="6" t="s">
        <v>5995</v>
      </c>
      <c r="F3635" s="5">
        <f>decoded[[#This Row],[FRT_DEC]]-B3634</f>
        <v>3</v>
      </c>
      <c r="G36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INFO]]))),G3634)</f>
        <v>303</v>
      </c>
    </row>
    <row r="3636" spans="1:7" x14ac:dyDescent="0.25">
      <c r="A3636" s="4" t="s">
        <v>3923</v>
      </c>
      <c r="B3636" s="5">
        <v>2051603879</v>
      </c>
      <c r="C3636" s="4" t="s">
        <v>10005</v>
      </c>
      <c r="D3636" s="4" t="s">
        <v>275</v>
      </c>
      <c r="E3636" s="6" t="s">
        <v>10006</v>
      </c>
      <c r="F3636" s="5">
        <f>decoded[[#This Row],[FRT_DEC]]-B3635</f>
        <v>77</v>
      </c>
      <c r="G36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INFO]]))),G3635)</f>
        <v>303</v>
      </c>
    </row>
    <row r="3637" spans="1:7" ht="30" x14ac:dyDescent="0.25">
      <c r="A3637" s="4" t="s">
        <v>3924</v>
      </c>
      <c r="B3637" s="5">
        <v>2051603882</v>
      </c>
      <c r="C3637" s="4" t="s">
        <v>10007</v>
      </c>
      <c r="D3637" s="4" t="s">
        <v>271</v>
      </c>
      <c r="E3637" s="6" t="s">
        <v>6640</v>
      </c>
      <c r="F3637" s="5">
        <f>decoded[[#This Row],[FRT_DEC]]-B3636</f>
        <v>3</v>
      </c>
      <c r="G36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INFO]]))),G3636)</f>
        <v>303</v>
      </c>
    </row>
    <row r="3638" spans="1:7" x14ac:dyDescent="0.25">
      <c r="A3638" s="4" t="s">
        <v>3925</v>
      </c>
      <c r="B3638" s="5">
        <v>2051603899</v>
      </c>
      <c r="C3638" s="4" t="s">
        <v>10008</v>
      </c>
      <c r="D3638" s="4" t="s">
        <v>273</v>
      </c>
      <c r="E3638" s="6" t="s">
        <v>305</v>
      </c>
      <c r="F3638" s="5">
        <f>decoded[[#This Row],[FRT_DEC]]-B3637</f>
        <v>17</v>
      </c>
      <c r="G36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INFO]]))),G3637)</f>
        <v>303</v>
      </c>
    </row>
    <row r="3639" spans="1:7" x14ac:dyDescent="0.25">
      <c r="A3639" s="4" t="s">
        <v>3926</v>
      </c>
      <c r="B3639" s="5">
        <v>2051603909</v>
      </c>
      <c r="C3639" s="4" t="s">
        <v>10009</v>
      </c>
      <c r="D3639" s="4" t="s">
        <v>58</v>
      </c>
      <c r="E3639" s="6" t="s">
        <v>59</v>
      </c>
      <c r="F3639" s="5">
        <f>decoded[[#This Row],[FRT_DEC]]-B3638</f>
        <v>10</v>
      </c>
      <c r="G36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INFO]]))),G3638)</f>
        <v>303</v>
      </c>
    </row>
    <row r="3640" spans="1:7" x14ac:dyDescent="0.25">
      <c r="A3640" s="4" t="s">
        <v>3927</v>
      </c>
      <c r="B3640" s="5">
        <v>2051603914</v>
      </c>
      <c r="C3640" s="4" t="s">
        <v>10010</v>
      </c>
      <c r="D3640" s="4" t="s">
        <v>58</v>
      </c>
      <c r="E3640" s="6" t="s">
        <v>60</v>
      </c>
      <c r="F3640" s="5">
        <f>decoded[[#This Row],[FRT_DEC]]-B3639</f>
        <v>5</v>
      </c>
      <c r="G36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INFO]]))),G3639)</f>
        <v>303</v>
      </c>
    </row>
    <row r="3641" spans="1:7" x14ac:dyDescent="0.25">
      <c r="A3641" s="4" t="s">
        <v>3928</v>
      </c>
      <c r="B3641" s="5">
        <v>2051603918</v>
      </c>
      <c r="C3641" s="4" t="s">
        <v>10011</v>
      </c>
      <c r="D3641" s="4" t="s">
        <v>58</v>
      </c>
      <c r="E3641" s="6" t="s">
        <v>61</v>
      </c>
      <c r="F3641" s="5">
        <f>decoded[[#This Row],[FRT_DEC]]-B3640</f>
        <v>4</v>
      </c>
      <c r="G36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INFO]]))),G3640)</f>
        <v>303</v>
      </c>
    </row>
    <row r="3642" spans="1:7" x14ac:dyDescent="0.25">
      <c r="A3642" s="4" t="s">
        <v>3929</v>
      </c>
      <c r="B3642" s="5">
        <v>2051603922</v>
      </c>
      <c r="C3642" s="4" t="s">
        <v>10012</v>
      </c>
      <c r="D3642" s="4" t="s">
        <v>62</v>
      </c>
      <c r="E3642" s="6" t="s">
        <v>10013</v>
      </c>
      <c r="F3642" s="5">
        <f>decoded[[#This Row],[FRT_DEC]]-B3641</f>
        <v>4</v>
      </c>
      <c r="G36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INFO]]))),G3641)</f>
        <v>303</v>
      </c>
    </row>
    <row r="3643" spans="1:7" x14ac:dyDescent="0.25">
      <c r="A3643" s="4" t="s">
        <v>3930</v>
      </c>
      <c r="B3643" s="5">
        <v>2051603927</v>
      </c>
      <c r="C3643" s="4" t="s">
        <v>10014</v>
      </c>
      <c r="D3643" s="4" t="s">
        <v>63</v>
      </c>
      <c r="E3643" s="6" t="s">
        <v>64</v>
      </c>
      <c r="F3643" s="5">
        <f>decoded[[#This Row],[FRT_DEC]]-B3642</f>
        <v>5</v>
      </c>
      <c r="G36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INFO]]))),G3642)</f>
        <v>303</v>
      </c>
    </row>
    <row r="3644" spans="1:7" x14ac:dyDescent="0.25">
      <c r="A3644" s="4" t="s">
        <v>3931</v>
      </c>
      <c r="B3644" s="5">
        <v>2051603942</v>
      </c>
      <c r="C3644" s="4" t="s">
        <v>10015</v>
      </c>
      <c r="D3644" s="4" t="s">
        <v>1144</v>
      </c>
      <c r="E3644" s="6" t="s">
        <v>6001</v>
      </c>
      <c r="F3644" s="5">
        <f>decoded[[#This Row],[FRT_DEC]]-B3643</f>
        <v>15</v>
      </c>
      <c r="G36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INFO]]))),G3643)</f>
        <v>303</v>
      </c>
    </row>
    <row r="3645" spans="1:7" x14ac:dyDescent="0.25">
      <c r="A3645" s="4" t="s">
        <v>3932</v>
      </c>
      <c r="B3645" s="5">
        <v>2051603948</v>
      </c>
      <c r="C3645" s="4" t="s">
        <v>10016</v>
      </c>
      <c r="D3645" s="4" t="s">
        <v>1144</v>
      </c>
      <c r="E3645" s="6" t="s">
        <v>6082</v>
      </c>
      <c r="F3645" s="5">
        <f>decoded[[#This Row],[FRT_DEC]]-B3644</f>
        <v>6</v>
      </c>
      <c r="G36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INFO]]))),G3644)</f>
        <v>303</v>
      </c>
    </row>
    <row r="3646" spans="1:7" x14ac:dyDescent="0.25">
      <c r="A3646" s="4" t="s">
        <v>3933</v>
      </c>
      <c r="B3646" s="5">
        <v>2051603955</v>
      </c>
      <c r="C3646" s="4" t="s">
        <v>10017</v>
      </c>
      <c r="D3646" s="4" t="s">
        <v>8</v>
      </c>
      <c r="E3646" s="6" t="s">
        <v>4713</v>
      </c>
      <c r="F3646" s="5">
        <f>decoded[[#This Row],[FRT_DEC]]-B3645</f>
        <v>7</v>
      </c>
      <c r="G36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INFO]]))),G3645)</f>
        <v>303</v>
      </c>
    </row>
    <row r="3647" spans="1:7" x14ac:dyDescent="0.25">
      <c r="A3647" s="4" t="s">
        <v>3934</v>
      </c>
      <c r="B3647" s="5">
        <v>2051603960</v>
      </c>
      <c r="C3647" s="4" t="s">
        <v>10018</v>
      </c>
      <c r="D3647" s="4" t="s">
        <v>66</v>
      </c>
      <c r="E3647" s="6" t="s">
        <v>67</v>
      </c>
      <c r="F3647" s="5">
        <f>decoded[[#This Row],[FRT_DEC]]-B3646</f>
        <v>5</v>
      </c>
      <c r="G36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INFO]]))),G3646)</f>
        <v>303</v>
      </c>
    </row>
    <row r="3648" spans="1:7" x14ac:dyDescent="0.25">
      <c r="A3648" s="4" t="s">
        <v>3935</v>
      </c>
      <c r="B3648" s="5">
        <v>2051603970</v>
      </c>
      <c r="C3648" s="4" t="s">
        <v>10019</v>
      </c>
      <c r="D3648" s="4" t="s">
        <v>11</v>
      </c>
      <c r="E3648" s="6" t="s">
        <v>4706</v>
      </c>
      <c r="F3648" s="5">
        <f>decoded[[#This Row],[FRT_DEC]]-B3647</f>
        <v>10</v>
      </c>
      <c r="G36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INFO]]))),G3647)</f>
        <v>303</v>
      </c>
    </row>
    <row r="3649" spans="1:7" x14ac:dyDescent="0.25">
      <c r="A3649" s="4" t="s">
        <v>3936</v>
      </c>
      <c r="B3649" s="5">
        <v>2051603982</v>
      </c>
      <c r="C3649" s="4" t="s">
        <v>10020</v>
      </c>
      <c r="D3649" s="4" t="s">
        <v>52</v>
      </c>
      <c r="E3649" s="6" t="s">
        <v>765</v>
      </c>
      <c r="F3649" s="5">
        <f>decoded[[#This Row],[FRT_DEC]]-B3648</f>
        <v>12</v>
      </c>
      <c r="G36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INFO]]))),G3648)</f>
        <v>303</v>
      </c>
    </row>
    <row r="3650" spans="1:7" x14ac:dyDescent="0.25">
      <c r="A3650" s="4" t="s">
        <v>3937</v>
      </c>
      <c r="B3650" s="5">
        <v>2051603988</v>
      </c>
      <c r="C3650" s="4" t="s">
        <v>10021</v>
      </c>
      <c r="D3650" s="4" t="s">
        <v>11</v>
      </c>
      <c r="E3650" s="6" t="s">
        <v>4674</v>
      </c>
      <c r="F3650" s="5">
        <f>decoded[[#This Row],[FRT_DEC]]-B3649</f>
        <v>6</v>
      </c>
      <c r="G36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INFO]]))),G3649)</f>
        <v>303</v>
      </c>
    </row>
    <row r="3651" spans="1:7" x14ac:dyDescent="0.25">
      <c r="A3651" s="4" t="s">
        <v>3938</v>
      </c>
      <c r="B3651" s="5">
        <v>2051603999</v>
      </c>
      <c r="C3651" s="4" t="s">
        <v>10022</v>
      </c>
      <c r="D3651" s="4" t="s">
        <v>52</v>
      </c>
      <c r="E3651" s="6" t="s">
        <v>65</v>
      </c>
      <c r="F3651" s="5">
        <f>decoded[[#This Row],[FRT_DEC]]-B3650</f>
        <v>11</v>
      </c>
      <c r="G36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INFO]]))),G3650)</f>
        <v>303</v>
      </c>
    </row>
    <row r="3652" spans="1:7" x14ac:dyDescent="0.25">
      <c r="A3652" s="4" t="s">
        <v>3939</v>
      </c>
      <c r="B3652" s="5">
        <v>2051604003</v>
      </c>
      <c r="C3652" s="4" t="s">
        <v>10023</v>
      </c>
      <c r="D3652" s="4" t="s">
        <v>68</v>
      </c>
      <c r="E3652" s="6" t="s">
        <v>9610</v>
      </c>
      <c r="F3652" s="5">
        <f>decoded[[#This Row],[FRT_DEC]]-B3651</f>
        <v>4</v>
      </c>
      <c r="G36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INFO]]))),G3651)</f>
        <v>303</v>
      </c>
    </row>
    <row r="3653" spans="1:7" x14ac:dyDescent="0.25">
      <c r="A3653" s="4" t="s">
        <v>3940</v>
      </c>
      <c r="B3653" s="5">
        <v>2051605311</v>
      </c>
      <c r="C3653" s="4" t="s">
        <v>10024</v>
      </c>
      <c r="D3653" s="4" t="s">
        <v>98</v>
      </c>
      <c r="E3653" s="6" t="s">
        <v>5705</v>
      </c>
      <c r="F3653" s="5">
        <f>decoded[[#This Row],[FRT_DEC]]-B3652</f>
        <v>1308</v>
      </c>
      <c r="G36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INFO]]))),G3652)</f>
        <v>303</v>
      </c>
    </row>
    <row r="3654" spans="1:7" x14ac:dyDescent="0.25">
      <c r="A3654" s="4" t="s">
        <v>3941</v>
      </c>
      <c r="B3654" s="5">
        <v>2051605319</v>
      </c>
      <c r="C3654" s="4" t="s">
        <v>10025</v>
      </c>
      <c r="D3654" s="4" t="s">
        <v>98</v>
      </c>
      <c r="E3654" s="6" t="s">
        <v>5706</v>
      </c>
      <c r="F3654" s="5">
        <f>decoded[[#This Row],[FRT_DEC]]-B3653</f>
        <v>8</v>
      </c>
      <c r="G36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INFO]]))),G3653)</f>
        <v>303</v>
      </c>
    </row>
    <row r="3655" spans="1:7" x14ac:dyDescent="0.25">
      <c r="A3655" s="4" t="s">
        <v>3942</v>
      </c>
      <c r="B3655" s="5">
        <v>2051605332</v>
      </c>
      <c r="C3655" s="4" t="s">
        <v>10026</v>
      </c>
      <c r="D3655" s="4" t="s">
        <v>9</v>
      </c>
      <c r="E3655" s="6" t="s">
        <v>4655</v>
      </c>
      <c r="F3655" s="5">
        <f>decoded[[#This Row],[FRT_DEC]]-B3654</f>
        <v>13</v>
      </c>
      <c r="G36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INFO]]))),G3654)</f>
        <v>303</v>
      </c>
    </row>
    <row r="3656" spans="1:7" x14ac:dyDescent="0.25">
      <c r="A3656" s="4" t="s">
        <v>3943</v>
      </c>
      <c r="B3656" s="5">
        <v>2051605337</v>
      </c>
      <c r="C3656" s="4" t="s">
        <v>10027</v>
      </c>
      <c r="D3656" s="4" t="s">
        <v>98</v>
      </c>
      <c r="E3656" s="6" t="s">
        <v>5707</v>
      </c>
      <c r="F3656" s="5">
        <f>decoded[[#This Row],[FRT_DEC]]-B3655</f>
        <v>5</v>
      </c>
      <c r="G36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INFO]]))),G3655)</f>
        <v>303</v>
      </c>
    </row>
    <row r="3657" spans="1:7" x14ac:dyDescent="0.25">
      <c r="A3657" s="4" t="s">
        <v>3944</v>
      </c>
      <c r="B3657" s="5">
        <v>2051605514</v>
      </c>
      <c r="C3657" s="4" t="s">
        <v>10028</v>
      </c>
      <c r="D3657" s="4" t="s">
        <v>12</v>
      </c>
      <c r="E3657" s="6" t="s">
        <v>4</v>
      </c>
      <c r="F3657" s="5">
        <f>decoded[[#This Row],[FRT_DEC]]-B3656</f>
        <v>177</v>
      </c>
      <c r="G36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INFO]]))),G3656)</f>
        <v>303</v>
      </c>
    </row>
    <row r="3658" spans="1:7" x14ac:dyDescent="0.25">
      <c r="A3658" s="4" t="s">
        <v>3945</v>
      </c>
      <c r="B3658" s="5">
        <v>2051605533</v>
      </c>
      <c r="C3658" s="4" t="s">
        <v>10029</v>
      </c>
      <c r="D3658" s="4" t="s">
        <v>8</v>
      </c>
      <c r="E3658" s="6" t="s">
        <v>5829</v>
      </c>
      <c r="F3658" s="5">
        <f>decoded[[#This Row],[FRT_DEC]]-B3657</f>
        <v>19</v>
      </c>
      <c r="G36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INFO]]))),G3657)</f>
        <v>303</v>
      </c>
    </row>
    <row r="3659" spans="1:7" x14ac:dyDescent="0.25">
      <c r="A3659" s="4" t="s">
        <v>3946</v>
      </c>
      <c r="B3659" s="5">
        <v>2051605631</v>
      </c>
      <c r="C3659" s="4" t="s">
        <v>10030</v>
      </c>
      <c r="D3659" s="4" t="s">
        <v>12</v>
      </c>
      <c r="E3659" s="6" t="s">
        <v>4</v>
      </c>
      <c r="F3659" s="5">
        <f>decoded[[#This Row],[FRT_DEC]]-B3658</f>
        <v>98</v>
      </c>
      <c r="G36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INFO]]))),G3658)</f>
        <v>303</v>
      </c>
    </row>
    <row r="3660" spans="1:7" x14ac:dyDescent="0.25">
      <c r="A3660" s="4" t="s">
        <v>3947</v>
      </c>
      <c r="B3660" s="5">
        <v>2051605637</v>
      </c>
      <c r="C3660" s="4" t="s">
        <v>10031</v>
      </c>
      <c r="D3660" s="4" t="s">
        <v>8</v>
      </c>
      <c r="E3660" s="6" t="s">
        <v>5963</v>
      </c>
      <c r="F3660" s="5">
        <f>decoded[[#This Row],[FRT_DEC]]-B3659</f>
        <v>6</v>
      </c>
      <c r="G36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INFO]]))),G3659)</f>
        <v>303</v>
      </c>
    </row>
    <row r="3661" spans="1:7" x14ac:dyDescent="0.25">
      <c r="A3661" s="4" t="s">
        <v>3948</v>
      </c>
      <c r="B3661" s="5">
        <v>2051628582</v>
      </c>
      <c r="C3661" s="4" t="s">
        <v>10032</v>
      </c>
      <c r="D3661" s="4" t="s">
        <v>1144</v>
      </c>
      <c r="E3661" s="6" t="s">
        <v>5831</v>
      </c>
      <c r="F3661" s="5">
        <f>decoded[[#This Row],[FRT_DEC]]-B3660</f>
        <v>22945</v>
      </c>
      <c r="G36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INFO]]))),G3660)</f>
        <v>303</v>
      </c>
    </row>
    <row r="3662" spans="1:7" x14ac:dyDescent="0.25">
      <c r="A3662" s="4" t="s">
        <v>3949</v>
      </c>
      <c r="B3662" s="5">
        <v>2051628587</v>
      </c>
      <c r="C3662" s="4" t="s">
        <v>10033</v>
      </c>
      <c r="D3662" s="4" t="s">
        <v>98</v>
      </c>
      <c r="E3662" s="6" t="s">
        <v>5833</v>
      </c>
      <c r="F3662" s="5">
        <f>decoded[[#This Row],[FRT_DEC]]-B3661</f>
        <v>5</v>
      </c>
      <c r="G36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INFO]]))),G3661)</f>
        <v>303</v>
      </c>
    </row>
    <row r="3663" spans="1:7" x14ac:dyDescent="0.25">
      <c r="A3663" s="4" t="s">
        <v>3950</v>
      </c>
      <c r="B3663" s="5">
        <v>2051628717</v>
      </c>
      <c r="C3663" s="4" t="s">
        <v>10034</v>
      </c>
      <c r="D3663" s="4" t="s">
        <v>110</v>
      </c>
      <c r="E3663" s="6" t="s">
        <v>234</v>
      </c>
      <c r="F3663" s="5">
        <f>decoded[[#This Row],[FRT_DEC]]-B3662</f>
        <v>130</v>
      </c>
      <c r="G36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INFO]]))),G3662)</f>
        <v>303</v>
      </c>
    </row>
    <row r="3664" spans="1:7" x14ac:dyDescent="0.25">
      <c r="A3664" s="4" t="s">
        <v>3951</v>
      </c>
      <c r="B3664" s="5">
        <v>2051628733</v>
      </c>
      <c r="C3664" s="4" t="s">
        <v>10035</v>
      </c>
      <c r="D3664" s="4" t="s">
        <v>1144</v>
      </c>
      <c r="E3664" s="6" t="s">
        <v>5836</v>
      </c>
      <c r="F3664" s="5">
        <f>decoded[[#This Row],[FRT_DEC]]-B3663</f>
        <v>16</v>
      </c>
      <c r="G36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INFO]]))),G3663)</f>
        <v>303</v>
      </c>
    </row>
    <row r="3665" spans="1:7" x14ac:dyDescent="0.25">
      <c r="A3665" s="4" t="s">
        <v>3952</v>
      </c>
      <c r="B3665" s="5">
        <v>2051628738</v>
      </c>
      <c r="C3665" s="4" t="s">
        <v>10036</v>
      </c>
      <c r="D3665" s="4" t="s">
        <v>98</v>
      </c>
      <c r="E3665" s="6" t="s">
        <v>5838</v>
      </c>
      <c r="F3665" s="5">
        <f>decoded[[#This Row],[FRT_DEC]]-B3664</f>
        <v>5</v>
      </c>
      <c r="G36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INFO]]))),G3664)</f>
        <v>303</v>
      </c>
    </row>
    <row r="3666" spans="1:7" x14ac:dyDescent="0.25">
      <c r="A3666" s="4" t="s">
        <v>3953</v>
      </c>
      <c r="B3666" s="5">
        <v>2051628809</v>
      </c>
      <c r="C3666" s="4" t="s">
        <v>10037</v>
      </c>
      <c r="D3666" s="4" t="s">
        <v>111</v>
      </c>
      <c r="E3666" s="6" t="s">
        <v>237</v>
      </c>
      <c r="F3666" s="5">
        <f>decoded[[#This Row],[FRT_DEC]]-B3665</f>
        <v>71</v>
      </c>
      <c r="G36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INFO]]))),G3665)</f>
        <v>303</v>
      </c>
    </row>
    <row r="3667" spans="1:7" x14ac:dyDescent="0.25">
      <c r="A3667" s="4" t="s">
        <v>3954</v>
      </c>
      <c r="B3667" s="5">
        <v>2051628824</v>
      </c>
      <c r="C3667" s="4" t="s">
        <v>10038</v>
      </c>
      <c r="D3667" s="4" t="s">
        <v>1144</v>
      </c>
      <c r="E3667" s="6" t="s">
        <v>5841</v>
      </c>
      <c r="F3667" s="5">
        <f>decoded[[#This Row],[FRT_DEC]]-B3666</f>
        <v>15</v>
      </c>
      <c r="G36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INFO]]))),G3666)</f>
        <v>303</v>
      </c>
    </row>
    <row r="3668" spans="1:7" x14ac:dyDescent="0.25">
      <c r="A3668" s="4" t="s">
        <v>3955</v>
      </c>
      <c r="B3668" s="5">
        <v>2051628831</v>
      </c>
      <c r="C3668" s="4" t="s">
        <v>10039</v>
      </c>
      <c r="D3668" s="4" t="s">
        <v>98</v>
      </c>
      <c r="E3668" s="6" t="s">
        <v>5843</v>
      </c>
      <c r="F3668" s="5">
        <f>decoded[[#This Row],[FRT_DEC]]-B3667</f>
        <v>7</v>
      </c>
      <c r="G36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INFO]]))),G3667)</f>
        <v>303</v>
      </c>
    </row>
    <row r="3669" spans="1:7" x14ac:dyDescent="0.25">
      <c r="A3669" s="4" t="s">
        <v>3956</v>
      </c>
      <c r="B3669" s="5">
        <v>2051630121</v>
      </c>
      <c r="C3669" s="4" t="s">
        <v>10040</v>
      </c>
      <c r="D3669" s="4" t="s">
        <v>113</v>
      </c>
      <c r="E3669" s="6" t="s">
        <v>240</v>
      </c>
      <c r="F3669" s="5">
        <f>decoded[[#This Row],[FRT_DEC]]-B3668</f>
        <v>1290</v>
      </c>
      <c r="G36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INFO]]))),G3668)</f>
        <v>303</v>
      </c>
    </row>
    <row r="3670" spans="1:7" x14ac:dyDescent="0.25">
      <c r="A3670" s="4" t="s">
        <v>3957</v>
      </c>
      <c r="B3670" s="5">
        <v>2051630135</v>
      </c>
      <c r="C3670" s="4" t="s">
        <v>10041</v>
      </c>
      <c r="D3670" s="4" t="s">
        <v>242</v>
      </c>
      <c r="E3670" s="6" t="s">
        <v>243</v>
      </c>
      <c r="F3670" s="5">
        <f>decoded[[#This Row],[FRT_DEC]]-B3669</f>
        <v>14</v>
      </c>
      <c r="G36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INFO]]))),G3669)</f>
        <v>303</v>
      </c>
    </row>
    <row r="3671" spans="1:7" x14ac:dyDescent="0.25">
      <c r="A3671" s="4" t="s">
        <v>3958</v>
      </c>
      <c r="B3671" s="5">
        <v>2051630138</v>
      </c>
      <c r="C3671" s="4" t="s">
        <v>10042</v>
      </c>
      <c r="D3671" s="4" t="s">
        <v>245</v>
      </c>
      <c r="E3671" s="6" t="s">
        <v>5712</v>
      </c>
      <c r="F3671" s="5">
        <f>decoded[[#This Row],[FRT_DEC]]-B3670</f>
        <v>3</v>
      </c>
      <c r="G36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INFO]]))),G3670)</f>
        <v>303</v>
      </c>
    </row>
    <row r="3672" spans="1:7" x14ac:dyDescent="0.25">
      <c r="A3672" s="4" t="s">
        <v>3959</v>
      </c>
      <c r="B3672" s="5">
        <v>2051630142</v>
      </c>
      <c r="C3672" s="4" t="s">
        <v>10043</v>
      </c>
      <c r="D3672" s="4" t="s">
        <v>75</v>
      </c>
      <c r="E3672" s="6" t="s">
        <v>247</v>
      </c>
      <c r="F3672" s="5">
        <f>decoded[[#This Row],[FRT_DEC]]-B3671</f>
        <v>4</v>
      </c>
      <c r="G36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INFO]]))),G3671)</f>
        <v>303</v>
      </c>
    </row>
    <row r="3673" spans="1:7" x14ac:dyDescent="0.25">
      <c r="A3673" s="4" t="s">
        <v>3960</v>
      </c>
      <c r="B3673" s="5">
        <v>2051630145</v>
      </c>
      <c r="C3673" s="4" t="s">
        <v>10044</v>
      </c>
      <c r="D3673" s="4" t="s">
        <v>75</v>
      </c>
      <c r="E3673" s="6" t="s">
        <v>77</v>
      </c>
      <c r="F3673" s="5">
        <f>decoded[[#This Row],[FRT_DEC]]-B3672</f>
        <v>3</v>
      </c>
      <c r="G36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INFO]]))),G3672)</f>
        <v>303</v>
      </c>
    </row>
    <row r="3674" spans="1:7" x14ac:dyDescent="0.25">
      <c r="A3674" s="4" t="s">
        <v>3961</v>
      </c>
      <c r="B3674" s="5">
        <v>2051630160</v>
      </c>
      <c r="C3674" s="4" t="s">
        <v>10045</v>
      </c>
      <c r="D3674" s="4" t="s">
        <v>51</v>
      </c>
      <c r="E3674" s="6" t="s">
        <v>2640</v>
      </c>
      <c r="F3674" s="5">
        <f>decoded[[#This Row],[FRT_DEC]]-B3673</f>
        <v>15</v>
      </c>
      <c r="G36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INFO]]))),G3673)</f>
        <v>303</v>
      </c>
    </row>
    <row r="3675" spans="1:7" x14ac:dyDescent="0.25">
      <c r="A3675" s="4" t="s">
        <v>3962</v>
      </c>
      <c r="B3675" s="5">
        <v>2051630171</v>
      </c>
      <c r="C3675" s="4" t="s">
        <v>10046</v>
      </c>
      <c r="D3675" s="4" t="s">
        <v>51</v>
      </c>
      <c r="E3675" s="6" t="s">
        <v>10047</v>
      </c>
      <c r="F3675" s="5">
        <f>decoded[[#This Row],[FRT_DEC]]-B3674</f>
        <v>11</v>
      </c>
      <c r="G36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INFO]]))),G3674)</f>
        <v>303</v>
      </c>
    </row>
    <row r="3676" spans="1:7" x14ac:dyDescent="0.25">
      <c r="A3676" s="4" t="s">
        <v>3963</v>
      </c>
      <c r="B3676" s="5">
        <v>2051630175</v>
      </c>
      <c r="C3676" s="4" t="s">
        <v>10048</v>
      </c>
      <c r="D3676" s="4" t="s">
        <v>251</v>
      </c>
      <c r="E3676" s="6" t="s">
        <v>252</v>
      </c>
      <c r="F3676" s="5">
        <f>decoded[[#This Row],[FRT_DEC]]-B3675</f>
        <v>4</v>
      </c>
      <c r="G36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INFO]]))),G3675)</f>
        <v>303</v>
      </c>
    </row>
    <row r="3677" spans="1:7" x14ac:dyDescent="0.25">
      <c r="A3677" s="4" t="s">
        <v>3964</v>
      </c>
      <c r="B3677" s="5">
        <v>2051630180</v>
      </c>
      <c r="C3677" s="4" t="s">
        <v>10049</v>
      </c>
      <c r="D3677" s="4" t="s">
        <v>11</v>
      </c>
      <c r="E3677" s="6" t="s">
        <v>10050</v>
      </c>
      <c r="F3677" s="5">
        <f>decoded[[#This Row],[FRT_DEC]]-B3676</f>
        <v>5</v>
      </c>
      <c r="G36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INFO]]))),G3676)</f>
        <v>303</v>
      </c>
    </row>
    <row r="3678" spans="1:7" x14ac:dyDescent="0.25">
      <c r="A3678" s="4" t="s">
        <v>3965</v>
      </c>
      <c r="B3678" s="5">
        <v>2051630213</v>
      </c>
      <c r="C3678" s="4" t="s">
        <v>10051</v>
      </c>
      <c r="D3678" s="4" t="s">
        <v>9</v>
      </c>
      <c r="E3678" s="6" t="s">
        <v>4664</v>
      </c>
      <c r="F3678" s="5">
        <f>decoded[[#This Row],[FRT_DEC]]-B3677</f>
        <v>33</v>
      </c>
      <c r="G36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INFO]]))),G3677)</f>
        <v>303</v>
      </c>
    </row>
    <row r="3679" spans="1:7" x14ac:dyDescent="0.25">
      <c r="A3679" s="4" t="s">
        <v>3966</v>
      </c>
      <c r="B3679" s="5">
        <v>2051630219</v>
      </c>
      <c r="C3679" s="4" t="s">
        <v>10052</v>
      </c>
      <c r="D3679" s="4" t="s">
        <v>11</v>
      </c>
      <c r="E3679" s="6" t="s">
        <v>7232</v>
      </c>
      <c r="F3679" s="5">
        <f>decoded[[#This Row],[FRT_DEC]]-B3678</f>
        <v>6</v>
      </c>
      <c r="G36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INFO]]))),G3678)</f>
        <v>303</v>
      </c>
    </row>
    <row r="3680" spans="1:7" x14ac:dyDescent="0.25">
      <c r="A3680" s="4" t="s">
        <v>3967</v>
      </c>
      <c r="B3680" s="5">
        <v>2051630229</v>
      </c>
      <c r="C3680" s="4" t="s">
        <v>10053</v>
      </c>
      <c r="D3680" s="4" t="s">
        <v>52</v>
      </c>
      <c r="E3680" s="6" t="s">
        <v>53</v>
      </c>
      <c r="F3680" s="5">
        <f>decoded[[#This Row],[FRT_DEC]]-B3679</f>
        <v>10</v>
      </c>
      <c r="G36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INFO]]))),G3679)</f>
        <v>303</v>
      </c>
    </row>
    <row r="3681" spans="1:7" x14ac:dyDescent="0.25">
      <c r="A3681" s="4" t="s">
        <v>3968</v>
      </c>
      <c r="B3681" s="5">
        <v>2051630233</v>
      </c>
      <c r="C3681" s="4" t="s">
        <v>10054</v>
      </c>
      <c r="D3681" s="4" t="s">
        <v>54</v>
      </c>
      <c r="E3681" s="6" t="s">
        <v>10055</v>
      </c>
      <c r="F3681" s="5">
        <f>decoded[[#This Row],[FRT_DEC]]-B3680</f>
        <v>4</v>
      </c>
      <c r="G36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INFO]]))),G3680)</f>
        <v>303</v>
      </c>
    </row>
    <row r="3682" spans="1:7" x14ac:dyDescent="0.25">
      <c r="A3682" s="4" t="s">
        <v>3969</v>
      </c>
      <c r="B3682" s="5">
        <v>2051630242</v>
      </c>
      <c r="C3682" s="4" t="s">
        <v>10056</v>
      </c>
      <c r="D3682" s="4" t="s">
        <v>1144</v>
      </c>
      <c r="E3682" s="6" t="s">
        <v>5846</v>
      </c>
      <c r="F3682" s="5">
        <f>decoded[[#This Row],[FRT_DEC]]-B3681</f>
        <v>9</v>
      </c>
      <c r="G36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INFO]]))),G3681)</f>
        <v>303</v>
      </c>
    </row>
    <row r="3683" spans="1:7" x14ac:dyDescent="0.25">
      <c r="A3683" s="4" t="s">
        <v>3970</v>
      </c>
      <c r="B3683" s="5">
        <v>2051630248</v>
      </c>
      <c r="C3683" s="4" t="s">
        <v>10057</v>
      </c>
      <c r="D3683" s="4" t="s">
        <v>98</v>
      </c>
      <c r="E3683" s="6" t="s">
        <v>5940</v>
      </c>
      <c r="F3683" s="5">
        <f>decoded[[#This Row],[FRT_DEC]]-B3682</f>
        <v>6</v>
      </c>
      <c r="G36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INFO]]))),G3682)</f>
        <v>303</v>
      </c>
    </row>
    <row r="3684" spans="1:7" ht="30" x14ac:dyDescent="0.25">
      <c r="A3684" s="4" t="s">
        <v>3971</v>
      </c>
      <c r="B3684" s="5">
        <v>2051630265</v>
      </c>
      <c r="C3684" s="4" t="s">
        <v>10058</v>
      </c>
      <c r="D3684" s="4" t="s">
        <v>10</v>
      </c>
      <c r="E3684" s="6" t="s">
        <v>10059</v>
      </c>
      <c r="F3684" s="5">
        <f>decoded[[#This Row],[FRT_DEC]]-B3683</f>
        <v>17</v>
      </c>
      <c r="G36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INFO]]))),G3683)</f>
        <v>303</v>
      </c>
    </row>
    <row r="3685" spans="1:7" ht="30" x14ac:dyDescent="0.25">
      <c r="A3685" s="4" t="s">
        <v>3972</v>
      </c>
      <c r="B3685" s="5">
        <v>2051630290</v>
      </c>
      <c r="C3685" s="4" t="s">
        <v>10060</v>
      </c>
      <c r="D3685" s="4" t="s">
        <v>10</v>
      </c>
      <c r="E3685" s="6" t="s">
        <v>10059</v>
      </c>
      <c r="F3685" s="5">
        <f>decoded[[#This Row],[FRT_DEC]]-B3684</f>
        <v>25</v>
      </c>
      <c r="G36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INFO]]))),G3684)</f>
        <v>303</v>
      </c>
    </row>
    <row r="3686" spans="1:7" x14ac:dyDescent="0.25">
      <c r="A3686" s="4" t="s">
        <v>3973</v>
      </c>
      <c r="B3686" s="5">
        <v>2051630294</v>
      </c>
      <c r="C3686" s="4" t="s">
        <v>10061</v>
      </c>
      <c r="D3686" s="4" t="s">
        <v>10</v>
      </c>
      <c r="E3686" s="6" t="s">
        <v>10062</v>
      </c>
      <c r="F3686" s="5">
        <f>decoded[[#This Row],[FRT_DEC]]-B3685</f>
        <v>4</v>
      </c>
      <c r="G36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INFO]]))),G3685)</f>
        <v>303</v>
      </c>
    </row>
    <row r="3687" spans="1:7" x14ac:dyDescent="0.25">
      <c r="A3687" s="4" t="s">
        <v>3974</v>
      </c>
      <c r="B3687" s="5">
        <v>2051630299</v>
      </c>
      <c r="C3687" s="4" t="s">
        <v>10063</v>
      </c>
      <c r="D3687" s="4" t="s">
        <v>1144</v>
      </c>
      <c r="E3687" s="6" t="s">
        <v>5865</v>
      </c>
      <c r="F3687" s="5">
        <f>decoded[[#This Row],[FRT_DEC]]-B3686</f>
        <v>5</v>
      </c>
      <c r="G36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INFO]]))),G3686)</f>
        <v>303</v>
      </c>
    </row>
    <row r="3688" spans="1:7" x14ac:dyDescent="0.25">
      <c r="A3688" s="4" t="s">
        <v>3975</v>
      </c>
      <c r="B3688" s="5">
        <v>2051630303</v>
      </c>
      <c r="C3688" s="4" t="s">
        <v>10064</v>
      </c>
      <c r="D3688" s="4" t="s">
        <v>1144</v>
      </c>
      <c r="E3688" s="6" t="s">
        <v>5865</v>
      </c>
      <c r="F3688" s="5">
        <f>decoded[[#This Row],[FRT_DEC]]-B3687</f>
        <v>4</v>
      </c>
      <c r="G36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INFO]]))),G3687)</f>
        <v>303</v>
      </c>
    </row>
    <row r="3689" spans="1:7" x14ac:dyDescent="0.25">
      <c r="A3689" s="4" t="s">
        <v>3976</v>
      </c>
      <c r="B3689" s="5">
        <v>2051630311</v>
      </c>
      <c r="C3689" s="4" t="s">
        <v>10065</v>
      </c>
      <c r="D3689" s="4" t="s">
        <v>98</v>
      </c>
      <c r="E3689" s="6" t="s">
        <v>5949</v>
      </c>
      <c r="F3689" s="5">
        <f>decoded[[#This Row],[FRT_DEC]]-B3688</f>
        <v>8</v>
      </c>
      <c r="G36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INFO]]))),G3688)</f>
        <v>303</v>
      </c>
    </row>
    <row r="3690" spans="1:7" x14ac:dyDescent="0.25">
      <c r="A3690" s="4" t="s">
        <v>3977</v>
      </c>
      <c r="B3690" s="5">
        <v>2051630315</v>
      </c>
      <c r="C3690" s="4" t="s">
        <v>10066</v>
      </c>
      <c r="D3690" s="4" t="s">
        <v>16</v>
      </c>
      <c r="E3690" s="6" t="s">
        <v>10067</v>
      </c>
      <c r="F3690" s="5">
        <f>decoded[[#This Row],[FRT_DEC]]-B3689</f>
        <v>4</v>
      </c>
      <c r="G36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INFO]]))),G3689)</f>
        <v>304</v>
      </c>
    </row>
    <row r="3691" spans="1:7" x14ac:dyDescent="0.25">
      <c r="A3691" s="4" t="s">
        <v>3978</v>
      </c>
      <c r="B3691" s="5">
        <v>2051630320</v>
      </c>
      <c r="C3691" s="4" t="s">
        <v>10068</v>
      </c>
      <c r="D3691" s="4" t="s">
        <v>98</v>
      </c>
      <c r="E3691" s="6" t="s">
        <v>5953</v>
      </c>
      <c r="F3691" s="5">
        <f>decoded[[#This Row],[FRT_DEC]]-B3690</f>
        <v>5</v>
      </c>
      <c r="G36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INFO]]))),G3690)</f>
        <v>304</v>
      </c>
    </row>
    <row r="3692" spans="1:7" x14ac:dyDescent="0.25">
      <c r="A3692" s="4" t="s">
        <v>3979</v>
      </c>
      <c r="B3692" s="5">
        <v>2051630330</v>
      </c>
      <c r="C3692" s="4" t="s">
        <v>10069</v>
      </c>
      <c r="D3692" s="4" t="s">
        <v>11</v>
      </c>
      <c r="E3692" s="6" t="s">
        <v>4665</v>
      </c>
      <c r="F3692" s="5">
        <f>decoded[[#This Row],[FRT_DEC]]-B3691</f>
        <v>10</v>
      </c>
      <c r="G36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INFO]]))),G3691)</f>
        <v>304</v>
      </c>
    </row>
    <row r="3693" spans="1:7" x14ac:dyDescent="0.25">
      <c r="A3693" s="4" t="s">
        <v>3980</v>
      </c>
      <c r="B3693" s="5">
        <v>2051630339</v>
      </c>
      <c r="C3693" s="4" t="s">
        <v>10070</v>
      </c>
      <c r="D3693" s="4" t="s">
        <v>52</v>
      </c>
      <c r="E3693" s="6" t="s">
        <v>4648</v>
      </c>
      <c r="F3693" s="5">
        <f>decoded[[#This Row],[FRT_DEC]]-B3692</f>
        <v>9</v>
      </c>
      <c r="G36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INFO]]))),G3692)</f>
        <v>304</v>
      </c>
    </row>
    <row r="3694" spans="1:7" x14ac:dyDescent="0.25">
      <c r="A3694" s="4" t="s">
        <v>3981</v>
      </c>
      <c r="B3694" s="5">
        <v>2051630343</v>
      </c>
      <c r="C3694" s="4" t="s">
        <v>10071</v>
      </c>
      <c r="D3694" s="4" t="s">
        <v>4649</v>
      </c>
      <c r="E3694" s="6" t="s">
        <v>10072</v>
      </c>
      <c r="F3694" s="5">
        <f>decoded[[#This Row],[FRT_DEC]]-B3693</f>
        <v>4</v>
      </c>
      <c r="G36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INFO]]))),G3693)</f>
        <v>304</v>
      </c>
    </row>
    <row r="3695" spans="1:7" x14ac:dyDescent="0.25">
      <c r="A3695" s="4" t="s">
        <v>3982</v>
      </c>
      <c r="B3695" s="5">
        <v>2051630390</v>
      </c>
      <c r="C3695" s="4" t="s">
        <v>10073</v>
      </c>
      <c r="D3695" s="4" t="s">
        <v>12</v>
      </c>
      <c r="E3695" s="6" t="s">
        <v>4</v>
      </c>
      <c r="F3695" s="5">
        <f>decoded[[#This Row],[FRT_DEC]]-B3694</f>
        <v>47</v>
      </c>
      <c r="G36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INFO]]))),G3694)</f>
        <v>304</v>
      </c>
    </row>
    <row r="3696" spans="1:7" x14ac:dyDescent="0.25">
      <c r="A3696" s="4" t="s">
        <v>3983</v>
      </c>
      <c r="B3696" s="5">
        <v>2051630398</v>
      </c>
      <c r="C3696" s="4" t="s">
        <v>10074</v>
      </c>
      <c r="D3696" s="4" t="s">
        <v>8</v>
      </c>
      <c r="E3696" s="6" t="s">
        <v>5963</v>
      </c>
      <c r="F3696" s="5">
        <f>decoded[[#This Row],[FRT_DEC]]-B3695</f>
        <v>8</v>
      </c>
      <c r="G36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INFO]]))),G3695)</f>
        <v>304</v>
      </c>
    </row>
    <row r="3697" spans="1:7" x14ac:dyDescent="0.25">
      <c r="A3697" s="4" t="s">
        <v>3984</v>
      </c>
      <c r="B3697" s="5">
        <v>2051630637</v>
      </c>
      <c r="C3697" s="4" t="s">
        <v>10075</v>
      </c>
      <c r="D3697" s="4" t="s">
        <v>12</v>
      </c>
      <c r="E3697" s="6" t="s">
        <v>4</v>
      </c>
      <c r="F3697" s="5">
        <f>decoded[[#This Row],[FRT_DEC]]-B3696</f>
        <v>239</v>
      </c>
      <c r="G36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INFO]]))),G3696)</f>
        <v>304</v>
      </c>
    </row>
    <row r="3698" spans="1:7" x14ac:dyDescent="0.25">
      <c r="A3698" s="4" t="s">
        <v>3985</v>
      </c>
      <c r="B3698" s="5">
        <v>2051630643</v>
      </c>
      <c r="C3698" s="4" t="s">
        <v>10076</v>
      </c>
      <c r="D3698" s="4" t="s">
        <v>8</v>
      </c>
      <c r="E3698" s="6" t="s">
        <v>5960</v>
      </c>
      <c r="F3698" s="5">
        <f>decoded[[#This Row],[FRT_DEC]]-B3697</f>
        <v>6</v>
      </c>
      <c r="G36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INFO]]))),G3697)</f>
        <v>304</v>
      </c>
    </row>
    <row r="3699" spans="1:7" x14ac:dyDescent="0.25">
      <c r="A3699" s="4" t="s">
        <v>3986</v>
      </c>
      <c r="B3699" s="5">
        <v>2051630804</v>
      </c>
      <c r="C3699" s="4" t="s">
        <v>10077</v>
      </c>
      <c r="D3699" s="4" t="s">
        <v>55</v>
      </c>
      <c r="E3699" s="6" t="s">
        <v>56</v>
      </c>
      <c r="F3699" s="5">
        <f>decoded[[#This Row],[FRT_DEC]]-B3698</f>
        <v>161</v>
      </c>
      <c r="G36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INFO]]))),G3698)</f>
        <v>304</v>
      </c>
    </row>
    <row r="3700" spans="1:7" x14ac:dyDescent="0.25">
      <c r="A3700" s="4" t="s">
        <v>3987</v>
      </c>
      <c r="B3700" s="5">
        <v>2051630831</v>
      </c>
      <c r="C3700" s="4" t="s">
        <v>10078</v>
      </c>
      <c r="D3700" s="4" t="s">
        <v>275</v>
      </c>
      <c r="E3700" s="6" t="s">
        <v>10079</v>
      </c>
      <c r="F3700" s="5">
        <f>decoded[[#This Row],[FRT_DEC]]-B3699</f>
        <v>27</v>
      </c>
      <c r="G37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INFO]]))),G3699)</f>
        <v>304</v>
      </c>
    </row>
    <row r="3701" spans="1:7" x14ac:dyDescent="0.25">
      <c r="A3701" s="4" t="s">
        <v>3988</v>
      </c>
      <c r="B3701" s="5">
        <v>2051630834</v>
      </c>
      <c r="C3701" s="4" t="s">
        <v>10080</v>
      </c>
      <c r="D3701" s="4" t="s">
        <v>277</v>
      </c>
      <c r="E3701" s="6" t="s">
        <v>10081</v>
      </c>
      <c r="F3701" s="5">
        <f>decoded[[#This Row],[FRT_DEC]]-B3700</f>
        <v>3</v>
      </c>
      <c r="G37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INFO]]))),G3700)</f>
        <v>304</v>
      </c>
    </row>
    <row r="3702" spans="1:7" x14ac:dyDescent="0.25">
      <c r="A3702" s="4" t="s">
        <v>3989</v>
      </c>
      <c r="B3702" s="5">
        <v>2051630838</v>
      </c>
      <c r="C3702" s="4" t="s">
        <v>10082</v>
      </c>
      <c r="D3702" s="4" t="s">
        <v>271</v>
      </c>
      <c r="E3702" s="6" t="s">
        <v>1093</v>
      </c>
      <c r="F3702" s="5">
        <f>decoded[[#This Row],[FRT_DEC]]-B3701</f>
        <v>4</v>
      </c>
      <c r="G37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INFO]]))),G3701)</f>
        <v>304</v>
      </c>
    </row>
    <row r="3703" spans="1:7" x14ac:dyDescent="0.25">
      <c r="A3703" s="4" t="s">
        <v>3990</v>
      </c>
      <c r="B3703" s="5">
        <v>2051630844</v>
      </c>
      <c r="C3703" s="4" t="s">
        <v>10083</v>
      </c>
      <c r="D3703" s="4" t="s">
        <v>273</v>
      </c>
      <c r="E3703" s="6" t="s">
        <v>5699</v>
      </c>
      <c r="F3703" s="5">
        <f>decoded[[#This Row],[FRT_DEC]]-B3702</f>
        <v>6</v>
      </c>
      <c r="G37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INFO]]))),G3702)</f>
        <v>304</v>
      </c>
    </row>
    <row r="3704" spans="1:7" x14ac:dyDescent="0.25">
      <c r="A3704" s="4" t="s">
        <v>3991</v>
      </c>
      <c r="B3704" s="5">
        <v>2051630855</v>
      </c>
      <c r="C3704" s="4" t="s">
        <v>10084</v>
      </c>
      <c r="D3704" s="4" t="s">
        <v>11</v>
      </c>
      <c r="E3704" s="6" t="s">
        <v>4667</v>
      </c>
      <c r="F3704" s="5">
        <f>decoded[[#This Row],[FRT_DEC]]-B3703</f>
        <v>11</v>
      </c>
      <c r="G37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INFO]]))),G3703)</f>
        <v>304</v>
      </c>
    </row>
    <row r="3705" spans="1:7" x14ac:dyDescent="0.25">
      <c r="A3705" s="4" t="s">
        <v>3992</v>
      </c>
      <c r="B3705" s="5">
        <v>2051630876</v>
      </c>
      <c r="C3705" s="4" t="s">
        <v>10085</v>
      </c>
      <c r="D3705" s="4" t="s">
        <v>52</v>
      </c>
      <c r="E3705" s="6" t="s">
        <v>57</v>
      </c>
      <c r="F3705" s="5">
        <f>decoded[[#This Row],[FRT_DEC]]-B3704</f>
        <v>21</v>
      </c>
      <c r="G37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INFO]]))),G3704)</f>
        <v>304</v>
      </c>
    </row>
    <row r="3706" spans="1:7" x14ac:dyDescent="0.25">
      <c r="A3706" s="4" t="s">
        <v>3993</v>
      </c>
      <c r="B3706" s="5">
        <v>2051630884</v>
      </c>
      <c r="C3706" s="4" t="s">
        <v>10086</v>
      </c>
      <c r="D3706" s="4" t="s">
        <v>1144</v>
      </c>
      <c r="E3706" s="6" t="s">
        <v>5979</v>
      </c>
      <c r="F3706" s="5">
        <f>decoded[[#This Row],[FRT_DEC]]-B3705</f>
        <v>8</v>
      </c>
      <c r="G37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INFO]]))),G3705)</f>
        <v>304</v>
      </c>
    </row>
    <row r="3707" spans="1:7" x14ac:dyDescent="0.25">
      <c r="A3707" s="4" t="s">
        <v>3994</v>
      </c>
      <c r="B3707" s="5">
        <v>2051630891</v>
      </c>
      <c r="C3707" s="4" t="s">
        <v>10087</v>
      </c>
      <c r="D3707" s="4" t="s">
        <v>98</v>
      </c>
      <c r="E3707" s="6" t="s">
        <v>5981</v>
      </c>
      <c r="F3707" s="5">
        <f>decoded[[#This Row],[FRT_DEC]]-B3706</f>
        <v>7</v>
      </c>
      <c r="G37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INFO]]))),G3706)</f>
        <v>304</v>
      </c>
    </row>
    <row r="3708" spans="1:7" x14ac:dyDescent="0.25">
      <c r="A3708" s="4" t="s">
        <v>3995</v>
      </c>
      <c r="B3708" s="5">
        <v>2051630913</v>
      </c>
      <c r="C3708" s="4" t="s">
        <v>10088</v>
      </c>
      <c r="D3708" s="4" t="s">
        <v>275</v>
      </c>
      <c r="E3708" s="6" t="s">
        <v>10089</v>
      </c>
      <c r="F3708" s="5">
        <f>decoded[[#This Row],[FRT_DEC]]-B3707</f>
        <v>22</v>
      </c>
      <c r="G37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INFO]]))),G3707)</f>
        <v>304</v>
      </c>
    </row>
    <row r="3709" spans="1:7" x14ac:dyDescent="0.25">
      <c r="A3709" s="4" t="s">
        <v>3996</v>
      </c>
      <c r="B3709" s="5">
        <v>2051630933</v>
      </c>
      <c r="C3709" s="4" t="s">
        <v>10090</v>
      </c>
      <c r="D3709" s="4" t="s">
        <v>13</v>
      </c>
      <c r="E3709" s="6" t="s">
        <v>5</v>
      </c>
      <c r="F3709" s="5">
        <f>decoded[[#This Row],[FRT_DEC]]-B3708</f>
        <v>20</v>
      </c>
      <c r="G37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INFO]]))),G3708)</f>
        <v>304</v>
      </c>
    </row>
    <row r="3710" spans="1:7" x14ac:dyDescent="0.25">
      <c r="A3710" s="4" t="s">
        <v>3997</v>
      </c>
      <c r="B3710" s="5">
        <v>2051630940</v>
      </c>
      <c r="C3710" s="4" t="s">
        <v>10091</v>
      </c>
      <c r="D3710" s="4" t="s">
        <v>11</v>
      </c>
      <c r="E3710" s="6" t="s">
        <v>4715</v>
      </c>
      <c r="F3710" s="5">
        <f>decoded[[#This Row],[FRT_DEC]]-B3709</f>
        <v>7</v>
      </c>
      <c r="G37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INFO]]))),G3709)</f>
        <v>304</v>
      </c>
    </row>
    <row r="3711" spans="1:7" x14ac:dyDescent="0.25">
      <c r="A3711" s="4" t="s">
        <v>3998</v>
      </c>
      <c r="B3711" s="5">
        <v>2051631030</v>
      </c>
      <c r="C3711" s="4" t="s">
        <v>10092</v>
      </c>
      <c r="D3711" s="4" t="s">
        <v>12</v>
      </c>
      <c r="E3711" s="6" t="s">
        <v>4</v>
      </c>
      <c r="F3711" s="5">
        <f>decoded[[#This Row],[FRT_DEC]]-B3710</f>
        <v>90</v>
      </c>
      <c r="G37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INFO]]))),G3710)</f>
        <v>304</v>
      </c>
    </row>
    <row r="3712" spans="1:7" x14ac:dyDescent="0.25">
      <c r="A3712" s="4" t="s">
        <v>3999</v>
      </c>
      <c r="B3712" s="5">
        <v>2051631034</v>
      </c>
      <c r="C3712" s="4" t="s">
        <v>10093</v>
      </c>
      <c r="D3712" s="4" t="s">
        <v>14</v>
      </c>
      <c r="E3712" s="6" t="s">
        <v>6</v>
      </c>
      <c r="F3712" s="5">
        <f>decoded[[#This Row],[FRT_DEC]]-B3711</f>
        <v>4</v>
      </c>
      <c r="G37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INFO]]))),G3711)</f>
        <v>304</v>
      </c>
    </row>
    <row r="3713" spans="1:7" x14ac:dyDescent="0.25">
      <c r="A3713" s="4" t="s">
        <v>4000</v>
      </c>
      <c r="B3713" s="5">
        <v>2051631043</v>
      </c>
      <c r="C3713" s="4" t="s">
        <v>10094</v>
      </c>
      <c r="D3713" s="4" t="s">
        <v>14</v>
      </c>
      <c r="E3713" s="6" t="s">
        <v>72</v>
      </c>
      <c r="F3713" s="5">
        <f>decoded[[#This Row],[FRT_DEC]]-B3712</f>
        <v>9</v>
      </c>
      <c r="G37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INFO]]))),G3712)</f>
        <v>304</v>
      </c>
    </row>
    <row r="3714" spans="1:7" x14ac:dyDescent="0.25">
      <c r="A3714" s="4" t="s">
        <v>4001</v>
      </c>
      <c r="B3714" s="5">
        <v>2051631758</v>
      </c>
      <c r="C3714" s="4" t="s">
        <v>10095</v>
      </c>
      <c r="D3714" s="4" t="s">
        <v>280</v>
      </c>
      <c r="E3714" s="6" t="s">
        <v>281</v>
      </c>
      <c r="F3714" s="5">
        <f>decoded[[#This Row],[FRT_DEC]]-B3713</f>
        <v>715</v>
      </c>
      <c r="G37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INFO]]))),G3713)</f>
        <v>304</v>
      </c>
    </row>
    <row r="3715" spans="1:7" x14ac:dyDescent="0.25">
      <c r="A3715" s="4" t="s">
        <v>4002</v>
      </c>
      <c r="B3715" s="5">
        <v>2051631765</v>
      </c>
      <c r="C3715" s="4" t="s">
        <v>10096</v>
      </c>
      <c r="D3715" s="4" t="s">
        <v>74</v>
      </c>
      <c r="E3715" s="6" t="s">
        <v>4650</v>
      </c>
      <c r="F3715" s="5">
        <f>decoded[[#This Row],[FRT_DEC]]-B3714</f>
        <v>7</v>
      </c>
      <c r="G37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INFO]]))),G3714)</f>
        <v>304</v>
      </c>
    </row>
    <row r="3716" spans="1:7" x14ac:dyDescent="0.25">
      <c r="A3716" s="4" t="s">
        <v>4003</v>
      </c>
      <c r="B3716" s="5">
        <v>2051631771</v>
      </c>
      <c r="C3716" s="4" t="s">
        <v>10097</v>
      </c>
      <c r="D3716" s="4" t="s">
        <v>4651</v>
      </c>
      <c r="E3716" s="6" t="s">
        <v>4653</v>
      </c>
      <c r="F3716" s="5">
        <f>decoded[[#This Row],[FRT_DEC]]-B3715</f>
        <v>6</v>
      </c>
      <c r="G37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INFO]]))),G3715)</f>
        <v>304</v>
      </c>
    </row>
    <row r="3717" spans="1:7" x14ac:dyDescent="0.25">
      <c r="A3717" s="4" t="s">
        <v>4004</v>
      </c>
      <c r="B3717" s="5">
        <v>2051631776</v>
      </c>
      <c r="C3717" s="4" t="s">
        <v>10098</v>
      </c>
      <c r="D3717" s="4" t="s">
        <v>8</v>
      </c>
      <c r="E3717" s="6" t="s">
        <v>6043</v>
      </c>
      <c r="F3717" s="5">
        <f>decoded[[#This Row],[FRT_DEC]]-B3716</f>
        <v>5</v>
      </c>
      <c r="G37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INFO]]))),G3716)</f>
        <v>304</v>
      </c>
    </row>
    <row r="3718" spans="1:7" x14ac:dyDescent="0.25">
      <c r="A3718" s="4" t="s">
        <v>4005</v>
      </c>
      <c r="B3718" s="5">
        <v>2051631818</v>
      </c>
      <c r="C3718" s="4" t="s">
        <v>10099</v>
      </c>
      <c r="D3718" s="4" t="s">
        <v>12</v>
      </c>
      <c r="E3718" s="6" t="s">
        <v>4</v>
      </c>
      <c r="F3718" s="5">
        <f>decoded[[#This Row],[FRT_DEC]]-B3717</f>
        <v>42</v>
      </c>
      <c r="G37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INFO]]))),G3717)</f>
        <v>304</v>
      </c>
    </row>
    <row r="3719" spans="1:7" x14ac:dyDescent="0.25">
      <c r="A3719" s="4" t="s">
        <v>4006</v>
      </c>
      <c r="B3719" s="5">
        <v>2051631824</v>
      </c>
      <c r="C3719" s="4" t="s">
        <v>10100</v>
      </c>
      <c r="D3719" s="4" t="s">
        <v>8</v>
      </c>
      <c r="E3719" s="6" t="s">
        <v>6165</v>
      </c>
      <c r="F3719" s="5">
        <f>decoded[[#This Row],[FRT_DEC]]-B3718</f>
        <v>6</v>
      </c>
      <c r="G37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INFO]]))),G3718)</f>
        <v>304</v>
      </c>
    </row>
    <row r="3720" spans="1:7" x14ac:dyDescent="0.25">
      <c r="A3720" s="4" t="s">
        <v>4007</v>
      </c>
      <c r="B3720" s="5">
        <v>2051634201</v>
      </c>
      <c r="C3720" s="4" t="s">
        <v>10101</v>
      </c>
      <c r="D3720" s="4" t="s">
        <v>15</v>
      </c>
      <c r="E3720" s="6" t="s">
        <v>10102</v>
      </c>
      <c r="F3720" s="5">
        <f>decoded[[#This Row],[FRT_DEC]]-B3719</f>
        <v>2377</v>
      </c>
      <c r="G37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INFO]]))),G3719)</f>
        <v>304</v>
      </c>
    </row>
    <row r="3721" spans="1:7" x14ac:dyDescent="0.25">
      <c r="A3721" s="4" t="s">
        <v>4008</v>
      </c>
      <c r="B3721" s="5">
        <v>2051634204</v>
      </c>
      <c r="C3721" s="4" t="s">
        <v>10103</v>
      </c>
      <c r="D3721" s="4" t="s">
        <v>15</v>
      </c>
      <c r="E3721" s="6" t="s">
        <v>5995</v>
      </c>
      <c r="F3721" s="5">
        <f>decoded[[#This Row],[FRT_DEC]]-B3720</f>
        <v>3</v>
      </c>
      <c r="G37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INFO]]))),G3720)</f>
        <v>304</v>
      </c>
    </row>
    <row r="3722" spans="1:7" x14ac:dyDescent="0.25">
      <c r="A3722" s="4" t="s">
        <v>4009</v>
      </c>
      <c r="B3722" s="5">
        <v>2051634281</v>
      </c>
      <c r="C3722" s="4" t="s">
        <v>10104</v>
      </c>
      <c r="D3722" s="4" t="s">
        <v>275</v>
      </c>
      <c r="E3722" s="6" t="s">
        <v>10105</v>
      </c>
      <c r="F3722" s="5">
        <f>decoded[[#This Row],[FRT_DEC]]-B3721</f>
        <v>77</v>
      </c>
      <c r="G37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INFO]]))),G3721)</f>
        <v>304</v>
      </c>
    </row>
    <row r="3723" spans="1:7" ht="30" x14ac:dyDescent="0.25">
      <c r="A3723" s="4" t="s">
        <v>4010</v>
      </c>
      <c r="B3723" s="5">
        <v>2051634284</v>
      </c>
      <c r="C3723" s="4" t="s">
        <v>10106</v>
      </c>
      <c r="D3723" s="4" t="s">
        <v>271</v>
      </c>
      <c r="E3723" s="6" t="s">
        <v>287</v>
      </c>
      <c r="F3723" s="5">
        <f>decoded[[#This Row],[FRT_DEC]]-B3722</f>
        <v>3</v>
      </c>
      <c r="G37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INFO]]))),G3722)</f>
        <v>304</v>
      </c>
    </row>
    <row r="3724" spans="1:7" x14ac:dyDescent="0.25">
      <c r="A3724" s="4" t="s">
        <v>4011</v>
      </c>
      <c r="B3724" s="5">
        <v>2051634290</v>
      </c>
      <c r="C3724" s="4" t="s">
        <v>10107</v>
      </c>
      <c r="D3724" s="4" t="s">
        <v>273</v>
      </c>
      <c r="E3724" s="6" t="s">
        <v>289</v>
      </c>
      <c r="F3724" s="5">
        <f>decoded[[#This Row],[FRT_DEC]]-B3723</f>
        <v>6</v>
      </c>
      <c r="G37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INFO]]))),G3723)</f>
        <v>304</v>
      </c>
    </row>
    <row r="3725" spans="1:7" x14ac:dyDescent="0.25">
      <c r="A3725" s="4" t="s">
        <v>4012</v>
      </c>
      <c r="B3725" s="5">
        <v>2051634298</v>
      </c>
      <c r="C3725" s="4" t="s">
        <v>10108</v>
      </c>
      <c r="D3725" s="4" t="s">
        <v>1144</v>
      </c>
      <c r="E3725" s="6" t="s">
        <v>6001</v>
      </c>
      <c r="F3725" s="5">
        <f>decoded[[#This Row],[FRT_DEC]]-B3724</f>
        <v>8</v>
      </c>
      <c r="G37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INFO]]))),G3724)</f>
        <v>304</v>
      </c>
    </row>
    <row r="3726" spans="1:7" x14ac:dyDescent="0.25">
      <c r="A3726" s="4" t="s">
        <v>4013</v>
      </c>
      <c r="B3726" s="5">
        <v>2051634304</v>
      </c>
      <c r="C3726" s="4" t="s">
        <v>10109</v>
      </c>
      <c r="D3726" s="4" t="s">
        <v>98</v>
      </c>
      <c r="E3726" s="6" t="s">
        <v>6003</v>
      </c>
      <c r="F3726" s="5">
        <f>decoded[[#This Row],[FRT_DEC]]-B3725</f>
        <v>6</v>
      </c>
      <c r="G37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INFO]]))),G3725)</f>
        <v>304</v>
      </c>
    </row>
    <row r="3727" spans="1:7" x14ac:dyDescent="0.25">
      <c r="A3727" s="4" t="s">
        <v>4014</v>
      </c>
      <c r="B3727" s="5">
        <v>2051634310</v>
      </c>
      <c r="C3727" s="4" t="s">
        <v>10110</v>
      </c>
      <c r="D3727" s="4" t="s">
        <v>98</v>
      </c>
      <c r="E3727" s="6" t="s">
        <v>6005</v>
      </c>
      <c r="F3727" s="5">
        <f>decoded[[#This Row],[FRT_DEC]]-B3726</f>
        <v>6</v>
      </c>
      <c r="G37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INFO]]))),G3726)</f>
        <v>304</v>
      </c>
    </row>
    <row r="3728" spans="1:7" x14ac:dyDescent="0.25">
      <c r="A3728" s="4" t="s">
        <v>4015</v>
      </c>
      <c r="B3728" s="5">
        <v>2051634335</v>
      </c>
      <c r="C3728" s="4" t="s">
        <v>10111</v>
      </c>
      <c r="D3728" s="4" t="s">
        <v>277</v>
      </c>
      <c r="E3728" s="6" t="s">
        <v>10112</v>
      </c>
      <c r="F3728" s="5">
        <f>decoded[[#This Row],[FRT_DEC]]-B3727</f>
        <v>25</v>
      </c>
      <c r="G37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INFO]]))),G3727)</f>
        <v>304</v>
      </c>
    </row>
    <row r="3729" spans="1:7" x14ac:dyDescent="0.25">
      <c r="A3729" s="4" t="s">
        <v>4016</v>
      </c>
      <c r="B3729" s="5">
        <v>2051634643</v>
      </c>
      <c r="C3729" s="4" t="s">
        <v>10113</v>
      </c>
      <c r="D3729" s="4" t="s">
        <v>1144</v>
      </c>
      <c r="E3729" s="6" t="s">
        <v>6009</v>
      </c>
      <c r="F3729" s="5">
        <f>decoded[[#This Row],[FRT_DEC]]-B3728</f>
        <v>308</v>
      </c>
      <c r="G37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INFO]]))),G3728)</f>
        <v>304</v>
      </c>
    </row>
    <row r="3730" spans="1:7" x14ac:dyDescent="0.25">
      <c r="A3730" s="4" t="s">
        <v>4017</v>
      </c>
      <c r="B3730" s="5">
        <v>2051634650</v>
      </c>
      <c r="C3730" s="4" t="s">
        <v>10114</v>
      </c>
      <c r="D3730" s="4" t="s">
        <v>98</v>
      </c>
      <c r="E3730" s="6" t="s">
        <v>6011</v>
      </c>
      <c r="F3730" s="5">
        <f>decoded[[#This Row],[FRT_DEC]]-B3729</f>
        <v>7</v>
      </c>
      <c r="G37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INFO]]))),G3729)</f>
        <v>304</v>
      </c>
    </row>
    <row r="3731" spans="1:7" x14ac:dyDescent="0.25">
      <c r="A3731" s="4" t="s">
        <v>4018</v>
      </c>
      <c r="B3731" s="5">
        <v>2051634665</v>
      </c>
      <c r="C3731" s="4" t="s">
        <v>10115</v>
      </c>
      <c r="D3731" s="4" t="s">
        <v>275</v>
      </c>
      <c r="E3731" s="6" t="s">
        <v>1102</v>
      </c>
      <c r="F3731" s="5">
        <f>decoded[[#This Row],[FRT_DEC]]-B3730</f>
        <v>15</v>
      </c>
      <c r="G37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INFO]]))),G3730)</f>
        <v>304</v>
      </c>
    </row>
    <row r="3732" spans="1:7" x14ac:dyDescent="0.25">
      <c r="A3732" s="4" t="s">
        <v>4019</v>
      </c>
      <c r="B3732" s="5">
        <v>2051634799</v>
      </c>
      <c r="C3732" s="4" t="s">
        <v>10116</v>
      </c>
      <c r="D3732" s="4" t="s">
        <v>295</v>
      </c>
      <c r="E3732" s="6" t="s">
        <v>296</v>
      </c>
      <c r="F3732" s="5">
        <f>decoded[[#This Row],[FRT_DEC]]-B3731</f>
        <v>134</v>
      </c>
      <c r="G37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INFO]]))),G3731)</f>
        <v>304</v>
      </c>
    </row>
    <row r="3733" spans="1:7" x14ac:dyDescent="0.25">
      <c r="A3733" s="4" t="s">
        <v>4020</v>
      </c>
      <c r="B3733" s="5">
        <v>2051636199</v>
      </c>
      <c r="C3733" s="4" t="s">
        <v>10117</v>
      </c>
      <c r="D3733" s="4" t="s">
        <v>110</v>
      </c>
      <c r="E3733" s="6" t="s">
        <v>6015</v>
      </c>
      <c r="F3733" s="5">
        <f>decoded[[#This Row],[FRT_DEC]]-B3732</f>
        <v>1400</v>
      </c>
      <c r="G37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INFO]]))),G3732)</f>
        <v>304</v>
      </c>
    </row>
    <row r="3734" spans="1:7" x14ac:dyDescent="0.25">
      <c r="A3734" s="4" t="s">
        <v>4021</v>
      </c>
      <c r="B3734" s="5">
        <v>2051636216</v>
      </c>
      <c r="C3734" s="4" t="s">
        <v>10118</v>
      </c>
      <c r="D3734" s="4" t="s">
        <v>1144</v>
      </c>
      <c r="E3734" s="6" t="s">
        <v>6017</v>
      </c>
      <c r="F3734" s="5">
        <f>decoded[[#This Row],[FRT_DEC]]-B3733</f>
        <v>17</v>
      </c>
      <c r="G37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INFO]]))),G3733)</f>
        <v>304</v>
      </c>
    </row>
    <row r="3735" spans="1:7" x14ac:dyDescent="0.25">
      <c r="A3735" s="4" t="s">
        <v>4022</v>
      </c>
      <c r="B3735" s="5">
        <v>2051636222</v>
      </c>
      <c r="C3735" s="4" t="s">
        <v>10119</v>
      </c>
      <c r="D3735" s="4" t="s">
        <v>98</v>
      </c>
      <c r="E3735" s="6" t="s">
        <v>6019</v>
      </c>
      <c r="F3735" s="5">
        <f>decoded[[#This Row],[FRT_DEC]]-B3734</f>
        <v>6</v>
      </c>
      <c r="G37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INFO]]))),G3734)</f>
        <v>304</v>
      </c>
    </row>
    <row r="3736" spans="1:7" x14ac:dyDescent="0.25">
      <c r="A3736" s="4" t="s">
        <v>4023</v>
      </c>
      <c r="B3736" s="5">
        <v>2051636291</v>
      </c>
      <c r="C3736" s="4" t="s">
        <v>10120</v>
      </c>
      <c r="D3736" s="4" t="s">
        <v>111</v>
      </c>
      <c r="E3736" s="6" t="s">
        <v>297</v>
      </c>
      <c r="F3736" s="5">
        <f>decoded[[#This Row],[FRT_DEC]]-B3735</f>
        <v>69</v>
      </c>
      <c r="G37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INFO]]))),G3735)</f>
        <v>304</v>
      </c>
    </row>
    <row r="3737" spans="1:7" x14ac:dyDescent="0.25">
      <c r="A3737" s="4" t="s">
        <v>4024</v>
      </c>
      <c r="B3737" s="5">
        <v>2051636306</v>
      </c>
      <c r="C3737" s="4" t="s">
        <v>10121</v>
      </c>
      <c r="D3737" s="4" t="s">
        <v>1144</v>
      </c>
      <c r="E3737" s="6" t="s">
        <v>6022</v>
      </c>
      <c r="F3737" s="5">
        <f>decoded[[#This Row],[FRT_DEC]]-B3736</f>
        <v>15</v>
      </c>
      <c r="G37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INFO]]))),G3736)</f>
        <v>304</v>
      </c>
    </row>
    <row r="3738" spans="1:7" x14ac:dyDescent="0.25">
      <c r="A3738" s="4" t="s">
        <v>4025</v>
      </c>
      <c r="B3738" s="5">
        <v>2051636313</v>
      </c>
      <c r="C3738" s="4" t="s">
        <v>10122</v>
      </c>
      <c r="D3738" s="4" t="s">
        <v>98</v>
      </c>
      <c r="E3738" s="6" t="s">
        <v>6024</v>
      </c>
      <c r="F3738" s="5">
        <f>decoded[[#This Row],[FRT_DEC]]-B3737</f>
        <v>7</v>
      </c>
      <c r="G37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INFO]]))),G3737)</f>
        <v>304</v>
      </c>
    </row>
    <row r="3739" spans="1:7" x14ac:dyDescent="0.25">
      <c r="A3739" s="4" t="s">
        <v>4026</v>
      </c>
      <c r="B3739" s="5">
        <v>2051636947</v>
      </c>
      <c r="C3739" s="4" t="s">
        <v>10123</v>
      </c>
      <c r="D3739" s="4" t="s">
        <v>113</v>
      </c>
      <c r="E3739" s="6" t="s">
        <v>114</v>
      </c>
      <c r="F3739" s="5">
        <f>decoded[[#This Row],[FRT_DEC]]-B3738</f>
        <v>634</v>
      </c>
      <c r="G37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INFO]]))),G3738)</f>
        <v>304</v>
      </c>
    </row>
    <row r="3740" spans="1:7" x14ac:dyDescent="0.25">
      <c r="A3740" s="4" t="s">
        <v>4027</v>
      </c>
      <c r="B3740" s="5">
        <v>2051636963</v>
      </c>
      <c r="C3740" s="4" t="s">
        <v>10124</v>
      </c>
      <c r="D3740" s="4" t="s">
        <v>1144</v>
      </c>
      <c r="E3740" s="6" t="s">
        <v>6027</v>
      </c>
      <c r="F3740" s="5">
        <f>decoded[[#This Row],[FRT_DEC]]-B3739</f>
        <v>16</v>
      </c>
      <c r="G37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INFO]]))),G3739)</f>
        <v>304</v>
      </c>
    </row>
    <row r="3741" spans="1:7" x14ac:dyDescent="0.25">
      <c r="A3741" s="4" t="s">
        <v>4028</v>
      </c>
      <c r="B3741" s="5">
        <v>2051636968</v>
      </c>
      <c r="C3741" s="4" t="s">
        <v>10125</v>
      </c>
      <c r="D3741" s="4" t="s">
        <v>98</v>
      </c>
      <c r="E3741" s="6" t="s">
        <v>6029</v>
      </c>
      <c r="F3741" s="5">
        <f>decoded[[#This Row],[FRT_DEC]]-B3740</f>
        <v>5</v>
      </c>
      <c r="G37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INFO]]))),G3740)</f>
        <v>304</v>
      </c>
    </row>
    <row r="3742" spans="1:7" x14ac:dyDescent="0.25">
      <c r="A3742" s="4" t="s">
        <v>4029</v>
      </c>
      <c r="B3742" s="5">
        <v>2051636974</v>
      </c>
      <c r="C3742" s="4" t="s">
        <v>10126</v>
      </c>
      <c r="D3742" s="4" t="s">
        <v>11</v>
      </c>
      <c r="E3742" s="6" t="s">
        <v>4665</v>
      </c>
      <c r="F3742" s="5">
        <f>decoded[[#This Row],[FRT_DEC]]-B3741</f>
        <v>6</v>
      </c>
      <c r="G37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INFO]]))),G3741)</f>
        <v>304</v>
      </c>
    </row>
    <row r="3743" spans="1:7" x14ac:dyDescent="0.25">
      <c r="A3743" s="4" t="s">
        <v>4030</v>
      </c>
      <c r="B3743" s="5">
        <v>2051636985</v>
      </c>
      <c r="C3743" s="4" t="s">
        <v>10127</v>
      </c>
      <c r="D3743" s="4" t="s">
        <v>52</v>
      </c>
      <c r="E3743" s="6" t="s">
        <v>4648</v>
      </c>
      <c r="F3743" s="5">
        <f>decoded[[#This Row],[FRT_DEC]]-B3742</f>
        <v>11</v>
      </c>
      <c r="G37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INFO]]))),G3742)</f>
        <v>304</v>
      </c>
    </row>
    <row r="3744" spans="1:7" x14ac:dyDescent="0.25">
      <c r="A3744" s="4" t="s">
        <v>4031</v>
      </c>
      <c r="B3744" s="5">
        <v>2051636988</v>
      </c>
      <c r="C3744" s="4" t="s">
        <v>10128</v>
      </c>
      <c r="D3744" s="4" t="s">
        <v>4649</v>
      </c>
      <c r="E3744" s="6" t="s">
        <v>10072</v>
      </c>
      <c r="F3744" s="5">
        <f>decoded[[#This Row],[FRT_DEC]]-B3743</f>
        <v>3</v>
      </c>
      <c r="G37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INFO]]))),G3743)</f>
        <v>304</v>
      </c>
    </row>
    <row r="3745" spans="1:7" x14ac:dyDescent="0.25">
      <c r="A3745" s="4" t="s">
        <v>4032</v>
      </c>
      <c r="B3745" s="5">
        <v>2051637036</v>
      </c>
      <c r="C3745" s="4" t="s">
        <v>10129</v>
      </c>
      <c r="D3745" s="4" t="s">
        <v>12</v>
      </c>
      <c r="E3745" s="6" t="s">
        <v>4</v>
      </c>
      <c r="F3745" s="5">
        <f>decoded[[#This Row],[FRT_DEC]]-B3744</f>
        <v>48</v>
      </c>
      <c r="G37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INFO]]))),G3744)</f>
        <v>304</v>
      </c>
    </row>
    <row r="3746" spans="1:7" x14ac:dyDescent="0.25">
      <c r="A3746" s="4" t="s">
        <v>4033</v>
      </c>
      <c r="B3746" s="5">
        <v>2051637042</v>
      </c>
      <c r="C3746" s="4" t="s">
        <v>10130</v>
      </c>
      <c r="D3746" s="4" t="s">
        <v>8</v>
      </c>
      <c r="E3746" s="6" t="s">
        <v>5960</v>
      </c>
      <c r="F3746" s="5">
        <f>decoded[[#This Row],[FRT_DEC]]-B3745</f>
        <v>6</v>
      </c>
      <c r="G37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INFO]]))),G3745)</f>
        <v>304</v>
      </c>
    </row>
    <row r="3747" spans="1:7" x14ac:dyDescent="0.25">
      <c r="A3747" s="4" t="s">
        <v>4034</v>
      </c>
      <c r="B3747" s="5">
        <v>2051637251</v>
      </c>
      <c r="C3747" s="4" t="s">
        <v>10131</v>
      </c>
      <c r="D3747" s="4" t="s">
        <v>13</v>
      </c>
      <c r="E3747" s="6" t="s">
        <v>5</v>
      </c>
      <c r="F3747" s="5">
        <f>decoded[[#This Row],[FRT_DEC]]-B3746</f>
        <v>209</v>
      </c>
      <c r="G37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INFO]]))),G3746)</f>
        <v>304</v>
      </c>
    </row>
    <row r="3748" spans="1:7" x14ac:dyDescent="0.25">
      <c r="A3748" s="4" t="s">
        <v>4035</v>
      </c>
      <c r="B3748" s="5">
        <v>2051637256</v>
      </c>
      <c r="C3748" s="4" t="s">
        <v>10132</v>
      </c>
      <c r="D3748" s="4" t="s">
        <v>11</v>
      </c>
      <c r="E3748" s="6" t="s">
        <v>4675</v>
      </c>
      <c r="F3748" s="5">
        <f>decoded[[#This Row],[FRT_DEC]]-B3747</f>
        <v>5</v>
      </c>
      <c r="G37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INFO]]))),G3747)</f>
        <v>304</v>
      </c>
    </row>
    <row r="3749" spans="1:7" x14ac:dyDescent="0.25">
      <c r="A3749" s="4" t="s">
        <v>4036</v>
      </c>
      <c r="B3749" s="5">
        <v>2051637348</v>
      </c>
      <c r="C3749" s="4" t="s">
        <v>10133</v>
      </c>
      <c r="D3749" s="4" t="s">
        <v>12</v>
      </c>
      <c r="E3749" s="6" t="s">
        <v>4</v>
      </c>
      <c r="F3749" s="5">
        <f>decoded[[#This Row],[FRT_DEC]]-B3748</f>
        <v>92</v>
      </c>
      <c r="G37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INFO]]))),G3748)</f>
        <v>304</v>
      </c>
    </row>
    <row r="3750" spans="1:7" x14ac:dyDescent="0.25">
      <c r="A3750" s="4" t="s">
        <v>4037</v>
      </c>
      <c r="B3750" s="5">
        <v>2051637352</v>
      </c>
      <c r="C3750" s="4" t="s">
        <v>10134</v>
      </c>
      <c r="D3750" s="4" t="s">
        <v>14</v>
      </c>
      <c r="E3750" s="6" t="s">
        <v>6</v>
      </c>
      <c r="F3750" s="5">
        <f>decoded[[#This Row],[FRT_DEC]]-B3749</f>
        <v>4</v>
      </c>
      <c r="G37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INFO]]))),G3749)</f>
        <v>304</v>
      </c>
    </row>
    <row r="3751" spans="1:7" x14ac:dyDescent="0.25">
      <c r="A3751" s="4" t="s">
        <v>4038</v>
      </c>
      <c r="B3751" s="5">
        <v>2051637362</v>
      </c>
      <c r="C3751" s="4" t="s">
        <v>10135</v>
      </c>
      <c r="D3751" s="4" t="s">
        <v>14</v>
      </c>
      <c r="E3751" s="6" t="s">
        <v>72</v>
      </c>
      <c r="F3751" s="5">
        <f>decoded[[#This Row],[FRT_DEC]]-B3750</f>
        <v>10</v>
      </c>
      <c r="G37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INFO]]))),G3750)</f>
        <v>304</v>
      </c>
    </row>
    <row r="3752" spans="1:7" x14ac:dyDescent="0.25">
      <c r="A3752" s="4" t="s">
        <v>4039</v>
      </c>
      <c r="B3752" s="5">
        <v>2051637385</v>
      </c>
      <c r="C3752" s="4" t="s">
        <v>10136</v>
      </c>
      <c r="D3752" s="4" t="s">
        <v>74</v>
      </c>
      <c r="E3752" s="6" t="s">
        <v>4650</v>
      </c>
      <c r="F3752" s="5">
        <f>decoded[[#This Row],[FRT_DEC]]-B3751</f>
        <v>23</v>
      </c>
      <c r="G37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INFO]]))),G3751)</f>
        <v>304</v>
      </c>
    </row>
    <row r="3753" spans="1:7" x14ac:dyDescent="0.25">
      <c r="A3753" s="4" t="s">
        <v>4040</v>
      </c>
      <c r="B3753" s="5">
        <v>2051637390</v>
      </c>
      <c r="C3753" s="4" t="s">
        <v>10137</v>
      </c>
      <c r="D3753" s="4" t="s">
        <v>4651</v>
      </c>
      <c r="E3753" s="6" t="s">
        <v>4653</v>
      </c>
      <c r="F3753" s="5">
        <f>decoded[[#This Row],[FRT_DEC]]-B3752</f>
        <v>5</v>
      </c>
      <c r="G37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INFO]]))),G3752)</f>
        <v>304</v>
      </c>
    </row>
    <row r="3754" spans="1:7" x14ac:dyDescent="0.25">
      <c r="A3754" s="4" t="s">
        <v>4041</v>
      </c>
      <c r="B3754" s="5">
        <v>2051637395</v>
      </c>
      <c r="C3754" s="4" t="s">
        <v>10138</v>
      </c>
      <c r="D3754" s="4" t="s">
        <v>8</v>
      </c>
      <c r="E3754" s="6" t="s">
        <v>5988</v>
      </c>
      <c r="F3754" s="5">
        <f>decoded[[#This Row],[FRT_DEC]]-B3753</f>
        <v>5</v>
      </c>
      <c r="G37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INFO]]))),G3753)</f>
        <v>304</v>
      </c>
    </row>
    <row r="3755" spans="1:7" x14ac:dyDescent="0.25">
      <c r="A3755" s="4" t="s">
        <v>4042</v>
      </c>
      <c r="B3755" s="5">
        <v>2051648605</v>
      </c>
      <c r="C3755" s="4" t="s">
        <v>10139</v>
      </c>
      <c r="D3755" s="4" t="s">
        <v>55</v>
      </c>
      <c r="E3755" s="6" t="s">
        <v>56</v>
      </c>
      <c r="F3755" s="5">
        <f>decoded[[#This Row],[FRT_DEC]]-B3754</f>
        <v>11210</v>
      </c>
      <c r="G37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INFO]]))),G3754)</f>
        <v>304</v>
      </c>
    </row>
    <row r="3756" spans="1:7" x14ac:dyDescent="0.25">
      <c r="A3756" s="4" t="s">
        <v>4043</v>
      </c>
      <c r="B3756" s="5">
        <v>2051648632</v>
      </c>
      <c r="C3756" s="4" t="s">
        <v>10140</v>
      </c>
      <c r="D3756" s="4" t="s">
        <v>275</v>
      </c>
      <c r="E3756" s="6" t="s">
        <v>10141</v>
      </c>
      <c r="F3756" s="5">
        <f>decoded[[#This Row],[FRT_DEC]]-B3755</f>
        <v>27</v>
      </c>
      <c r="G37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INFO]]))),G3755)</f>
        <v>304</v>
      </c>
    </row>
    <row r="3757" spans="1:7" x14ac:dyDescent="0.25">
      <c r="A3757" s="4" t="s">
        <v>4044</v>
      </c>
      <c r="B3757" s="5">
        <v>2051648636</v>
      </c>
      <c r="C3757" s="4" t="s">
        <v>10142</v>
      </c>
      <c r="D3757" s="4" t="s">
        <v>277</v>
      </c>
      <c r="E3757" s="6" t="s">
        <v>10143</v>
      </c>
      <c r="F3757" s="5">
        <f>decoded[[#This Row],[FRT_DEC]]-B3756</f>
        <v>4</v>
      </c>
      <c r="G37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INFO]]))),G3756)</f>
        <v>304</v>
      </c>
    </row>
    <row r="3758" spans="1:7" ht="30" x14ac:dyDescent="0.25">
      <c r="A3758" s="4" t="s">
        <v>4045</v>
      </c>
      <c r="B3758" s="5">
        <v>2051648639</v>
      </c>
      <c r="C3758" s="4" t="s">
        <v>10144</v>
      </c>
      <c r="D3758" s="4" t="s">
        <v>271</v>
      </c>
      <c r="E3758" s="6" t="s">
        <v>6050</v>
      </c>
      <c r="F3758" s="5">
        <f>decoded[[#This Row],[FRT_DEC]]-B3757</f>
        <v>3</v>
      </c>
      <c r="G37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INFO]]))),G3757)</f>
        <v>304</v>
      </c>
    </row>
    <row r="3759" spans="1:7" x14ac:dyDescent="0.25">
      <c r="A3759" s="4" t="s">
        <v>4046</v>
      </c>
      <c r="B3759" s="5">
        <v>2051648645</v>
      </c>
      <c r="C3759" s="4" t="s">
        <v>10145</v>
      </c>
      <c r="D3759" s="4" t="s">
        <v>273</v>
      </c>
      <c r="E3759" s="6" t="s">
        <v>289</v>
      </c>
      <c r="F3759" s="5">
        <f>decoded[[#This Row],[FRT_DEC]]-B3758</f>
        <v>6</v>
      </c>
      <c r="G37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INFO]]))),G3758)</f>
        <v>304</v>
      </c>
    </row>
    <row r="3760" spans="1:7" x14ac:dyDescent="0.25">
      <c r="A3760" s="4" t="s">
        <v>4047</v>
      </c>
      <c r="B3760" s="5">
        <v>2051648651</v>
      </c>
      <c r="C3760" s="4" t="s">
        <v>10146</v>
      </c>
      <c r="D3760" s="4" t="s">
        <v>298</v>
      </c>
      <c r="E3760" s="6" t="s">
        <v>10147</v>
      </c>
      <c r="F3760" s="5">
        <f>decoded[[#This Row],[FRT_DEC]]-B3759</f>
        <v>6</v>
      </c>
      <c r="G37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INFO]]))),G3759)</f>
        <v>304</v>
      </c>
    </row>
    <row r="3761" spans="1:7" x14ac:dyDescent="0.25">
      <c r="A3761" s="4" t="s">
        <v>4048</v>
      </c>
      <c r="B3761" s="5">
        <v>2051648657</v>
      </c>
      <c r="C3761" s="4" t="s">
        <v>10148</v>
      </c>
      <c r="D3761" s="4" t="s">
        <v>11</v>
      </c>
      <c r="E3761" s="6" t="s">
        <v>4667</v>
      </c>
      <c r="F3761" s="5">
        <f>decoded[[#This Row],[FRT_DEC]]-B3760</f>
        <v>6</v>
      </c>
      <c r="G37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INFO]]))),G3760)</f>
        <v>304</v>
      </c>
    </row>
    <row r="3762" spans="1:7" x14ac:dyDescent="0.25">
      <c r="A3762" s="4" t="s">
        <v>4049</v>
      </c>
      <c r="B3762" s="5">
        <v>2051648680</v>
      </c>
      <c r="C3762" s="4" t="s">
        <v>10149</v>
      </c>
      <c r="D3762" s="4" t="s">
        <v>52</v>
      </c>
      <c r="E3762" s="6" t="s">
        <v>57</v>
      </c>
      <c r="F3762" s="5">
        <f>decoded[[#This Row],[FRT_DEC]]-B3761</f>
        <v>23</v>
      </c>
      <c r="G37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INFO]]))),G3761)</f>
        <v>304</v>
      </c>
    </row>
    <row r="3763" spans="1:7" x14ac:dyDescent="0.25">
      <c r="A3763" s="4" t="s">
        <v>4050</v>
      </c>
      <c r="B3763" s="5">
        <v>2051648690</v>
      </c>
      <c r="C3763" s="4" t="s">
        <v>10150</v>
      </c>
      <c r="D3763" s="4" t="s">
        <v>1144</v>
      </c>
      <c r="E3763" s="6" t="s">
        <v>6057</v>
      </c>
      <c r="F3763" s="5">
        <f>decoded[[#This Row],[FRT_DEC]]-B3762</f>
        <v>10</v>
      </c>
      <c r="G37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INFO]]))),G3762)</f>
        <v>304</v>
      </c>
    </row>
    <row r="3764" spans="1:7" x14ac:dyDescent="0.25">
      <c r="A3764" s="4" t="s">
        <v>4051</v>
      </c>
      <c r="B3764" s="5">
        <v>2051648695</v>
      </c>
      <c r="C3764" s="4" t="s">
        <v>10151</v>
      </c>
      <c r="D3764" s="4" t="s">
        <v>1144</v>
      </c>
      <c r="E3764" s="6" t="s">
        <v>6059</v>
      </c>
      <c r="F3764" s="5">
        <f>decoded[[#This Row],[FRT_DEC]]-B3763</f>
        <v>5</v>
      </c>
      <c r="G37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INFO]]))),G3763)</f>
        <v>304</v>
      </c>
    </row>
    <row r="3765" spans="1:7" x14ac:dyDescent="0.25">
      <c r="A3765" s="4" t="s">
        <v>4052</v>
      </c>
      <c r="B3765" s="5">
        <v>2051648713</v>
      </c>
      <c r="C3765" s="4" t="s">
        <v>10152</v>
      </c>
      <c r="D3765" s="4" t="s">
        <v>98</v>
      </c>
      <c r="E3765" s="6" t="s">
        <v>5713</v>
      </c>
      <c r="F3765" s="5">
        <f>decoded[[#This Row],[FRT_DEC]]-B3764</f>
        <v>18</v>
      </c>
      <c r="G37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INFO]]))),G3764)</f>
        <v>304</v>
      </c>
    </row>
    <row r="3766" spans="1:7" x14ac:dyDescent="0.25">
      <c r="A3766" s="4" t="s">
        <v>4053</v>
      </c>
      <c r="B3766" s="5">
        <v>2051648738</v>
      </c>
      <c r="C3766" s="4" t="s">
        <v>10153</v>
      </c>
      <c r="D3766" s="4" t="s">
        <v>275</v>
      </c>
      <c r="E3766" s="6" t="s">
        <v>10154</v>
      </c>
      <c r="F3766" s="5">
        <f>decoded[[#This Row],[FRT_DEC]]-B3765</f>
        <v>25</v>
      </c>
      <c r="G37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INFO]]))),G3765)</f>
        <v>304</v>
      </c>
    </row>
    <row r="3767" spans="1:7" x14ac:dyDescent="0.25">
      <c r="A3767" s="4" t="s">
        <v>4054</v>
      </c>
      <c r="B3767" s="5">
        <v>2051649560</v>
      </c>
      <c r="C3767" s="4" t="s">
        <v>10155</v>
      </c>
      <c r="D3767" s="4" t="s">
        <v>280</v>
      </c>
      <c r="E3767" s="6" t="s">
        <v>281</v>
      </c>
      <c r="F3767" s="5">
        <f>decoded[[#This Row],[FRT_DEC]]-B3766</f>
        <v>822</v>
      </c>
      <c r="G37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INFO]]))),G3766)</f>
        <v>304</v>
      </c>
    </row>
    <row r="3768" spans="1:7" x14ac:dyDescent="0.25">
      <c r="A3768" s="4" t="s">
        <v>4055</v>
      </c>
      <c r="B3768" s="5">
        <v>2051649601</v>
      </c>
      <c r="C3768" s="4" t="s">
        <v>10156</v>
      </c>
      <c r="D3768" s="4" t="s">
        <v>12</v>
      </c>
      <c r="E3768" s="6" t="s">
        <v>4</v>
      </c>
      <c r="F3768" s="5">
        <f>decoded[[#This Row],[FRT_DEC]]-B3767</f>
        <v>41</v>
      </c>
      <c r="G37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INFO]]))),G3767)</f>
        <v>304</v>
      </c>
    </row>
    <row r="3769" spans="1:7" x14ac:dyDescent="0.25">
      <c r="A3769" s="4" t="s">
        <v>4056</v>
      </c>
      <c r="B3769" s="5">
        <v>2051649606</v>
      </c>
      <c r="C3769" s="4" t="s">
        <v>10157</v>
      </c>
      <c r="D3769" s="4" t="s">
        <v>8</v>
      </c>
      <c r="E3769" s="6" t="s">
        <v>6165</v>
      </c>
      <c r="F3769" s="5">
        <f>decoded[[#This Row],[FRT_DEC]]-B3768</f>
        <v>5</v>
      </c>
      <c r="G37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INFO]]))),G3768)</f>
        <v>304</v>
      </c>
    </row>
    <row r="3770" spans="1:7" x14ac:dyDescent="0.25">
      <c r="A3770" s="4" t="s">
        <v>4057</v>
      </c>
      <c r="B3770" s="5">
        <v>2051652163</v>
      </c>
      <c r="C3770" s="4" t="s">
        <v>10158</v>
      </c>
      <c r="D3770" s="4" t="s">
        <v>15</v>
      </c>
      <c r="E3770" s="6" t="s">
        <v>10159</v>
      </c>
      <c r="F3770" s="5">
        <f>decoded[[#This Row],[FRT_DEC]]-B3769</f>
        <v>2557</v>
      </c>
      <c r="G37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INFO]]))),G3769)</f>
        <v>304</v>
      </c>
    </row>
    <row r="3771" spans="1:7" x14ac:dyDescent="0.25">
      <c r="A3771" s="4" t="s">
        <v>4058</v>
      </c>
      <c r="B3771" s="5">
        <v>2051652166</v>
      </c>
      <c r="C3771" s="4" t="s">
        <v>10160</v>
      </c>
      <c r="D3771" s="4" t="s">
        <v>15</v>
      </c>
      <c r="E3771" s="6" t="s">
        <v>5995</v>
      </c>
      <c r="F3771" s="5">
        <f>decoded[[#This Row],[FRT_DEC]]-B3770</f>
        <v>3</v>
      </c>
      <c r="G37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INFO]]))),G3770)</f>
        <v>304</v>
      </c>
    </row>
    <row r="3772" spans="1:7" x14ac:dyDescent="0.25">
      <c r="A3772" s="4" t="s">
        <v>4059</v>
      </c>
      <c r="B3772" s="5">
        <v>2051652243</v>
      </c>
      <c r="C3772" s="4" t="s">
        <v>10161</v>
      </c>
      <c r="D3772" s="4" t="s">
        <v>275</v>
      </c>
      <c r="E3772" s="6" t="s">
        <v>10162</v>
      </c>
      <c r="F3772" s="5">
        <f>decoded[[#This Row],[FRT_DEC]]-B3771</f>
        <v>77</v>
      </c>
      <c r="G37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INFO]]))),G3771)</f>
        <v>304</v>
      </c>
    </row>
    <row r="3773" spans="1:7" ht="30" x14ac:dyDescent="0.25">
      <c r="A3773" s="4" t="s">
        <v>4060</v>
      </c>
      <c r="B3773" s="5">
        <v>2051652250</v>
      </c>
      <c r="C3773" s="4" t="s">
        <v>10163</v>
      </c>
      <c r="D3773" s="4" t="s">
        <v>271</v>
      </c>
      <c r="E3773" s="6" t="s">
        <v>6072</v>
      </c>
      <c r="F3773" s="5">
        <f>decoded[[#This Row],[FRT_DEC]]-B3772</f>
        <v>7</v>
      </c>
      <c r="G37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INFO]]))),G3772)</f>
        <v>304</v>
      </c>
    </row>
    <row r="3774" spans="1:7" x14ac:dyDescent="0.25">
      <c r="A3774" s="4" t="s">
        <v>4061</v>
      </c>
      <c r="B3774" s="5">
        <v>2051652253</v>
      </c>
      <c r="C3774" s="4" t="s">
        <v>10164</v>
      </c>
      <c r="D3774" s="4" t="s">
        <v>273</v>
      </c>
      <c r="E3774" s="6" t="s">
        <v>305</v>
      </c>
      <c r="F3774" s="5">
        <f>decoded[[#This Row],[FRT_DEC]]-B3773</f>
        <v>3</v>
      </c>
      <c r="G37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INFO]]))),G3773)</f>
        <v>304</v>
      </c>
    </row>
    <row r="3775" spans="1:7" x14ac:dyDescent="0.25">
      <c r="A3775" s="4" t="s">
        <v>4062</v>
      </c>
      <c r="B3775" s="5">
        <v>2051652261</v>
      </c>
      <c r="C3775" s="4" t="s">
        <v>10165</v>
      </c>
      <c r="D3775" s="4" t="s">
        <v>58</v>
      </c>
      <c r="E3775" s="6" t="s">
        <v>59</v>
      </c>
      <c r="F3775" s="5">
        <f>decoded[[#This Row],[FRT_DEC]]-B3774</f>
        <v>8</v>
      </c>
      <c r="G37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INFO]]))),G3774)</f>
        <v>304</v>
      </c>
    </row>
    <row r="3776" spans="1:7" x14ac:dyDescent="0.25">
      <c r="A3776" s="4" t="s">
        <v>4063</v>
      </c>
      <c r="B3776" s="5">
        <v>2051652266</v>
      </c>
      <c r="C3776" s="4" t="s">
        <v>10166</v>
      </c>
      <c r="D3776" s="4" t="s">
        <v>58</v>
      </c>
      <c r="E3776" s="6" t="s">
        <v>60</v>
      </c>
      <c r="F3776" s="5">
        <f>decoded[[#This Row],[FRT_DEC]]-B3775</f>
        <v>5</v>
      </c>
      <c r="G37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INFO]]))),G3775)</f>
        <v>304</v>
      </c>
    </row>
    <row r="3777" spans="1:7" x14ac:dyDescent="0.25">
      <c r="A3777" s="4" t="s">
        <v>4064</v>
      </c>
      <c r="B3777" s="5">
        <v>2051652271</v>
      </c>
      <c r="C3777" s="4" t="s">
        <v>10167</v>
      </c>
      <c r="D3777" s="4" t="s">
        <v>58</v>
      </c>
      <c r="E3777" s="6" t="s">
        <v>61</v>
      </c>
      <c r="F3777" s="5">
        <f>decoded[[#This Row],[FRT_DEC]]-B3776</f>
        <v>5</v>
      </c>
      <c r="G37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INFO]]))),G3776)</f>
        <v>304</v>
      </c>
    </row>
    <row r="3778" spans="1:7" x14ac:dyDescent="0.25">
      <c r="A3778" s="4" t="s">
        <v>4065</v>
      </c>
      <c r="B3778" s="5">
        <v>2051652275</v>
      </c>
      <c r="C3778" s="4" t="s">
        <v>10168</v>
      </c>
      <c r="D3778" s="4" t="s">
        <v>62</v>
      </c>
      <c r="E3778" s="6" t="s">
        <v>10169</v>
      </c>
      <c r="F3778" s="5">
        <f>decoded[[#This Row],[FRT_DEC]]-B3777</f>
        <v>4</v>
      </c>
      <c r="G37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INFO]]))),G3777)</f>
        <v>304</v>
      </c>
    </row>
    <row r="3779" spans="1:7" x14ac:dyDescent="0.25">
      <c r="A3779" s="4" t="s">
        <v>4066</v>
      </c>
      <c r="B3779" s="5">
        <v>2051652280</v>
      </c>
      <c r="C3779" s="4" t="s">
        <v>10170</v>
      </c>
      <c r="D3779" s="4" t="s">
        <v>63</v>
      </c>
      <c r="E3779" s="6" t="s">
        <v>64</v>
      </c>
      <c r="F3779" s="5">
        <f>decoded[[#This Row],[FRT_DEC]]-B3778</f>
        <v>5</v>
      </c>
      <c r="G37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INFO]]))),G3778)</f>
        <v>304</v>
      </c>
    </row>
    <row r="3780" spans="1:7" x14ac:dyDescent="0.25">
      <c r="A3780" s="4" t="s">
        <v>4067</v>
      </c>
      <c r="B3780" s="5">
        <v>2051652308</v>
      </c>
      <c r="C3780" s="4" t="s">
        <v>10171</v>
      </c>
      <c r="D3780" s="4" t="s">
        <v>1144</v>
      </c>
      <c r="E3780" s="6" t="s">
        <v>6001</v>
      </c>
      <c r="F3780" s="5">
        <f>decoded[[#This Row],[FRT_DEC]]-B3779</f>
        <v>28</v>
      </c>
      <c r="G37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INFO]]))),G3779)</f>
        <v>304</v>
      </c>
    </row>
    <row r="3781" spans="1:7" x14ac:dyDescent="0.25">
      <c r="A3781" s="4" t="s">
        <v>4068</v>
      </c>
      <c r="B3781" s="5">
        <v>2051652314</v>
      </c>
      <c r="C3781" s="4" t="s">
        <v>10172</v>
      </c>
      <c r="D3781" s="4" t="s">
        <v>1144</v>
      </c>
      <c r="E3781" s="6" t="s">
        <v>6082</v>
      </c>
      <c r="F3781" s="5">
        <f>decoded[[#This Row],[FRT_DEC]]-B3780</f>
        <v>6</v>
      </c>
      <c r="G37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INFO]]))),G3780)</f>
        <v>304</v>
      </c>
    </row>
    <row r="3782" spans="1:7" x14ac:dyDescent="0.25">
      <c r="A3782" s="4" t="s">
        <v>4069</v>
      </c>
      <c r="B3782" s="5">
        <v>2051652320</v>
      </c>
      <c r="C3782" s="4" t="s">
        <v>10173</v>
      </c>
      <c r="D3782" s="4" t="s">
        <v>8</v>
      </c>
      <c r="E3782" s="6" t="s">
        <v>4713</v>
      </c>
      <c r="F3782" s="5">
        <f>decoded[[#This Row],[FRT_DEC]]-B3781</f>
        <v>6</v>
      </c>
      <c r="G37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INFO]]))),G3781)</f>
        <v>304</v>
      </c>
    </row>
    <row r="3783" spans="1:7" x14ac:dyDescent="0.25">
      <c r="A3783" s="4" t="s">
        <v>4070</v>
      </c>
      <c r="B3783" s="5">
        <v>2051652325</v>
      </c>
      <c r="C3783" s="4" t="s">
        <v>10174</v>
      </c>
      <c r="D3783" s="4" t="s">
        <v>66</v>
      </c>
      <c r="E3783" s="6" t="s">
        <v>67</v>
      </c>
      <c r="F3783" s="5">
        <f>decoded[[#This Row],[FRT_DEC]]-B3782</f>
        <v>5</v>
      </c>
      <c r="G37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INFO]]))),G3782)</f>
        <v>304</v>
      </c>
    </row>
    <row r="3784" spans="1:7" x14ac:dyDescent="0.25">
      <c r="A3784" s="4" t="s">
        <v>4071</v>
      </c>
      <c r="B3784" s="5">
        <v>2051652335</v>
      </c>
      <c r="C3784" s="4" t="s">
        <v>10175</v>
      </c>
      <c r="D3784" s="4" t="s">
        <v>11</v>
      </c>
      <c r="E3784" s="6" t="s">
        <v>4706</v>
      </c>
      <c r="F3784" s="5">
        <f>decoded[[#This Row],[FRT_DEC]]-B3783</f>
        <v>10</v>
      </c>
      <c r="G37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INFO]]))),G3783)</f>
        <v>304</v>
      </c>
    </row>
    <row r="3785" spans="1:7" x14ac:dyDescent="0.25">
      <c r="A3785" s="4" t="s">
        <v>4072</v>
      </c>
      <c r="B3785" s="5">
        <v>2051652347</v>
      </c>
      <c r="C3785" s="4" t="s">
        <v>10176</v>
      </c>
      <c r="D3785" s="4" t="s">
        <v>52</v>
      </c>
      <c r="E3785" s="6" t="s">
        <v>765</v>
      </c>
      <c r="F3785" s="5">
        <f>decoded[[#This Row],[FRT_DEC]]-B3784</f>
        <v>12</v>
      </c>
      <c r="G37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INFO]]))),G3784)</f>
        <v>304</v>
      </c>
    </row>
    <row r="3786" spans="1:7" x14ac:dyDescent="0.25">
      <c r="A3786" s="4" t="s">
        <v>4073</v>
      </c>
      <c r="B3786" s="5">
        <v>2051652353</v>
      </c>
      <c r="C3786" s="4" t="s">
        <v>10177</v>
      </c>
      <c r="D3786" s="4" t="s">
        <v>11</v>
      </c>
      <c r="E3786" s="6" t="s">
        <v>4674</v>
      </c>
      <c r="F3786" s="5">
        <f>decoded[[#This Row],[FRT_DEC]]-B3785</f>
        <v>6</v>
      </c>
      <c r="G37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INFO]]))),G3785)</f>
        <v>304</v>
      </c>
    </row>
    <row r="3787" spans="1:7" x14ac:dyDescent="0.25">
      <c r="A3787" s="4" t="s">
        <v>4074</v>
      </c>
      <c r="B3787" s="5">
        <v>2051652366</v>
      </c>
      <c r="C3787" s="4" t="s">
        <v>10178</v>
      </c>
      <c r="D3787" s="4" t="s">
        <v>52</v>
      </c>
      <c r="E3787" s="6" t="s">
        <v>65</v>
      </c>
      <c r="F3787" s="5">
        <f>decoded[[#This Row],[FRT_DEC]]-B3786</f>
        <v>13</v>
      </c>
      <c r="G37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INFO]]))),G3786)</f>
        <v>304</v>
      </c>
    </row>
    <row r="3788" spans="1:7" x14ac:dyDescent="0.25">
      <c r="A3788" s="4" t="s">
        <v>4075</v>
      </c>
      <c r="B3788" s="5">
        <v>2051652370</v>
      </c>
      <c r="C3788" s="4" t="s">
        <v>10179</v>
      </c>
      <c r="D3788" s="4" t="s">
        <v>68</v>
      </c>
      <c r="E3788" s="6" t="s">
        <v>6090</v>
      </c>
      <c r="F3788" s="5">
        <f>decoded[[#This Row],[FRT_DEC]]-B3787</f>
        <v>4</v>
      </c>
      <c r="G37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INFO]]))),G3787)</f>
        <v>304</v>
      </c>
    </row>
    <row r="3789" spans="1:7" x14ac:dyDescent="0.25">
      <c r="A3789" s="4" t="s">
        <v>4076</v>
      </c>
      <c r="B3789" s="5">
        <v>2051653678</v>
      </c>
      <c r="C3789" s="4" t="s">
        <v>10180</v>
      </c>
      <c r="D3789" s="4" t="s">
        <v>98</v>
      </c>
      <c r="E3789" s="6" t="s">
        <v>5705</v>
      </c>
      <c r="F3789" s="5">
        <f>decoded[[#This Row],[FRT_DEC]]-B3788</f>
        <v>1308</v>
      </c>
      <c r="G37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INFO]]))),G3788)</f>
        <v>304</v>
      </c>
    </row>
    <row r="3790" spans="1:7" x14ac:dyDescent="0.25">
      <c r="A3790" s="4" t="s">
        <v>4077</v>
      </c>
      <c r="B3790" s="5">
        <v>2051653684</v>
      </c>
      <c r="C3790" s="4" t="s">
        <v>10181</v>
      </c>
      <c r="D3790" s="4" t="s">
        <v>98</v>
      </c>
      <c r="E3790" s="6" t="s">
        <v>5706</v>
      </c>
      <c r="F3790" s="5">
        <f>decoded[[#This Row],[FRT_DEC]]-B3789</f>
        <v>6</v>
      </c>
      <c r="G37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INFO]]))),G3789)</f>
        <v>304</v>
      </c>
    </row>
    <row r="3791" spans="1:7" x14ac:dyDescent="0.25">
      <c r="A3791" s="4" t="s">
        <v>4078</v>
      </c>
      <c r="B3791" s="5">
        <v>2051653697</v>
      </c>
      <c r="C3791" s="4" t="s">
        <v>10182</v>
      </c>
      <c r="D3791" s="4" t="s">
        <v>9</v>
      </c>
      <c r="E3791" s="6" t="s">
        <v>4655</v>
      </c>
      <c r="F3791" s="5">
        <f>decoded[[#This Row],[FRT_DEC]]-B3790</f>
        <v>13</v>
      </c>
      <c r="G37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INFO]]))),G3790)</f>
        <v>304</v>
      </c>
    </row>
    <row r="3792" spans="1:7" x14ac:dyDescent="0.25">
      <c r="A3792" s="4" t="s">
        <v>4079</v>
      </c>
      <c r="B3792" s="5">
        <v>2051653702</v>
      </c>
      <c r="C3792" s="4" t="s">
        <v>10183</v>
      </c>
      <c r="D3792" s="4" t="s">
        <v>98</v>
      </c>
      <c r="E3792" s="6" t="s">
        <v>5707</v>
      </c>
      <c r="F3792" s="5">
        <f>decoded[[#This Row],[FRT_DEC]]-B3791</f>
        <v>5</v>
      </c>
      <c r="G37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INFO]]))),G3791)</f>
        <v>304</v>
      </c>
    </row>
    <row r="3793" spans="1:7" x14ac:dyDescent="0.25">
      <c r="A3793" s="4" t="s">
        <v>4080</v>
      </c>
      <c r="B3793" s="5">
        <v>2051653876</v>
      </c>
      <c r="C3793" s="4" t="s">
        <v>10184</v>
      </c>
      <c r="D3793" s="4" t="s">
        <v>12</v>
      </c>
      <c r="E3793" s="6" t="s">
        <v>4</v>
      </c>
      <c r="F3793" s="5">
        <f>decoded[[#This Row],[FRT_DEC]]-B3792</f>
        <v>174</v>
      </c>
      <c r="G37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INFO]]))),G3792)</f>
        <v>304</v>
      </c>
    </row>
    <row r="3794" spans="1:7" x14ac:dyDescent="0.25">
      <c r="A3794" s="4" t="s">
        <v>4081</v>
      </c>
      <c r="B3794" s="5">
        <v>2051653882</v>
      </c>
      <c r="C3794" s="4" t="s">
        <v>10185</v>
      </c>
      <c r="D3794" s="4" t="s">
        <v>8</v>
      </c>
      <c r="E3794" s="6" t="s">
        <v>5829</v>
      </c>
      <c r="F3794" s="5">
        <f>decoded[[#This Row],[FRT_DEC]]-B3793</f>
        <v>6</v>
      </c>
      <c r="G37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INFO]]))),G3793)</f>
        <v>304</v>
      </c>
    </row>
    <row r="3795" spans="1:7" x14ac:dyDescent="0.25">
      <c r="A3795" s="4" t="s">
        <v>4082</v>
      </c>
      <c r="B3795" s="5">
        <v>2051653994</v>
      </c>
      <c r="C3795" s="4" t="s">
        <v>10186</v>
      </c>
      <c r="D3795" s="4" t="s">
        <v>12</v>
      </c>
      <c r="E3795" s="6" t="s">
        <v>4</v>
      </c>
      <c r="F3795" s="5">
        <f>decoded[[#This Row],[FRT_DEC]]-B3794</f>
        <v>112</v>
      </c>
      <c r="G37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INFO]]))),G3794)</f>
        <v>304</v>
      </c>
    </row>
    <row r="3796" spans="1:7" x14ac:dyDescent="0.25">
      <c r="A3796" s="4" t="s">
        <v>4083</v>
      </c>
      <c r="B3796" s="5">
        <v>2051654000</v>
      </c>
      <c r="C3796" s="4" t="s">
        <v>10187</v>
      </c>
      <c r="D3796" s="4" t="s">
        <v>8</v>
      </c>
      <c r="E3796" s="6" t="s">
        <v>5963</v>
      </c>
      <c r="F3796" s="5">
        <f>decoded[[#This Row],[FRT_DEC]]-B3795</f>
        <v>6</v>
      </c>
      <c r="G37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INFO]]))),G3795)</f>
        <v>304</v>
      </c>
    </row>
    <row r="3797" spans="1:7" x14ac:dyDescent="0.25">
      <c r="A3797" s="4" t="s">
        <v>4084</v>
      </c>
      <c r="B3797" s="5">
        <v>2051654380</v>
      </c>
      <c r="C3797" s="4" t="s">
        <v>10188</v>
      </c>
      <c r="D3797" s="4" t="s">
        <v>13</v>
      </c>
      <c r="E3797" s="6" t="s">
        <v>5</v>
      </c>
      <c r="F3797" s="5">
        <f>decoded[[#This Row],[FRT_DEC]]-B3796</f>
        <v>380</v>
      </c>
      <c r="G37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INFO]]))),G3796)</f>
        <v>304</v>
      </c>
    </row>
    <row r="3798" spans="1:7" x14ac:dyDescent="0.25">
      <c r="A3798" s="4" t="s">
        <v>4085</v>
      </c>
      <c r="B3798" s="5">
        <v>2051654385</v>
      </c>
      <c r="C3798" s="4" t="s">
        <v>10189</v>
      </c>
      <c r="D3798" s="4" t="s">
        <v>11</v>
      </c>
      <c r="E3798" s="6" t="s">
        <v>4688</v>
      </c>
      <c r="F3798" s="5">
        <f>decoded[[#This Row],[FRT_DEC]]-B3797</f>
        <v>5</v>
      </c>
      <c r="G37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INFO]]))),G3797)</f>
        <v>304</v>
      </c>
    </row>
    <row r="3799" spans="1:7" x14ac:dyDescent="0.25">
      <c r="A3799" s="4" t="s">
        <v>4086</v>
      </c>
      <c r="B3799" s="5">
        <v>2051654477</v>
      </c>
      <c r="C3799" s="4" t="s">
        <v>10190</v>
      </c>
      <c r="D3799" s="4" t="s">
        <v>12</v>
      </c>
      <c r="E3799" s="6" t="s">
        <v>4</v>
      </c>
      <c r="F3799" s="5">
        <f>decoded[[#This Row],[FRT_DEC]]-B3798</f>
        <v>92</v>
      </c>
      <c r="G37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INFO]]))),G3798)</f>
        <v>304</v>
      </c>
    </row>
    <row r="3800" spans="1:7" x14ac:dyDescent="0.25">
      <c r="A3800" s="4" t="s">
        <v>4087</v>
      </c>
      <c r="B3800" s="5">
        <v>2051654482</v>
      </c>
      <c r="C3800" s="4" t="s">
        <v>10191</v>
      </c>
      <c r="D3800" s="4" t="s">
        <v>14</v>
      </c>
      <c r="E3800" s="6" t="s">
        <v>6</v>
      </c>
      <c r="F3800" s="5">
        <f>decoded[[#This Row],[FRT_DEC]]-B3799</f>
        <v>5</v>
      </c>
      <c r="G38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INFO]]))),G3799)</f>
        <v>304</v>
      </c>
    </row>
    <row r="3801" spans="1:7" x14ac:dyDescent="0.25">
      <c r="A3801" s="4" t="s">
        <v>4088</v>
      </c>
      <c r="B3801" s="5">
        <v>2051654493</v>
      </c>
      <c r="C3801" s="4" t="s">
        <v>10192</v>
      </c>
      <c r="D3801" s="4" t="s">
        <v>14</v>
      </c>
      <c r="E3801" s="6" t="s">
        <v>72</v>
      </c>
      <c r="F3801" s="5">
        <f>decoded[[#This Row],[FRT_DEC]]-B3800</f>
        <v>11</v>
      </c>
      <c r="G38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INFO]]))),G3800)</f>
        <v>304</v>
      </c>
    </row>
    <row r="3802" spans="1:7" x14ac:dyDescent="0.25">
      <c r="A3802" s="4" t="s">
        <v>4089</v>
      </c>
      <c r="B3802" s="5">
        <v>2051654503</v>
      </c>
      <c r="C3802" s="4" t="s">
        <v>10193</v>
      </c>
      <c r="D3802" s="4" t="s">
        <v>74</v>
      </c>
      <c r="E3802" s="6" t="s">
        <v>327</v>
      </c>
      <c r="F3802" s="5">
        <f>decoded[[#This Row],[FRT_DEC]]-B3801</f>
        <v>10</v>
      </c>
      <c r="G38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INFO]]))),G3801)</f>
        <v>304</v>
      </c>
    </row>
    <row r="3803" spans="1:7" x14ac:dyDescent="0.25">
      <c r="A3803" s="4" t="s">
        <v>4090</v>
      </c>
      <c r="B3803" s="5">
        <v>2051654507</v>
      </c>
      <c r="C3803" s="4" t="s">
        <v>10194</v>
      </c>
      <c r="D3803" s="4" t="s">
        <v>328</v>
      </c>
      <c r="E3803" s="6" t="s">
        <v>10195</v>
      </c>
      <c r="F3803" s="5">
        <f>decoded[[#This Row],[FRT_DEC]]-B3802</f>
        <v>4</v>
      </c>
      <c r="G38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INFO]]))),G3802)</f>
        <v>304</v>
      </c>
    </row>
    <row r="3804" spans="1:7" x14ac:dyDescent="0.25">
      <c r="A3804" s="4" t="s">
        <v>4091</v>
      </c>
      <c r="B3804" s="5">
        <v>2051654511</v>
      </c>
      <c r="C3804" s="4" t="s">
        <v>10196</v>
      </c>
      <c r="D3804" s="4" t="s">
        <v>245</v>
      </c>
      <c r="E3804" s="6" t="s">
        <v>5712</v>
      </c>
      <c r="F3804" s="5">
        <f>decoded[[#This Row],[FRT_DEC]]-B3803</f>
        <v>4</v>
      </c>
      <c r="G38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INFO]]))),G3803)</f>
        <v>304</v>
      </c>
    </row>
    <row r="3805" spans="1:7" x14ac:dyDescent="0.25">
      <c r="A3805" s="4" t="s">
        <v>4092</v>
      </c>
      <c r="B3805" s="5">
        <v>2051654540</v>
      </c>
      <c r="C3805" s="4" t="s">
        <v>10197</v>
      </c>
      <c r="D3805" s="4" t="s">
        <v>75</v>
      </c>
      <c r="E3805" s="6" t="s">
        <v>247</v>
      </c>
      <c r="F3805" s="5">
        <f>decoded[[#This Row],[FRT_DEC]]-B3804</f>
        <v>29</v>
      </c>
      <c r="G38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INFO]]))),G3804)</f>
        <v>304</v>
      </c>
    </row>
    <row r="3806" spans="1:7" x14ac:dyDescent="0.25">
      <c r="A3806" s="4" t="s">
        <v>4093</v>
      </c>
      <c r="B3806" s="5">
        <v>2051654543</v>
      </c>
      <c r="C3806" s="4" t="s">
        <v>10198</v>
      </c>
      <c r="D3806" s="4" t="s">
        <v>75</v>
      </c>
      <c r="E3806" s="6" t="s">
        <v>10199</v>
      </c>
      <c r="F3806" s="5">
        <f>decoded[[#This Row],[FRT_DEC]]-B3805</f>
        <v>3</v>
      </c>
      <c r="G38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INFO]]))),G3805)</f>
        <v>304</v>
      </c>
    </row>
    <row r="3807" spans="1:7" x14ac:dyDescent="0.25">
      <c r="A3807" s="4" t="s">
        <v>4094</v>
      </c>
      <c r="B3807" s="5">
        <v>2051654559</v>
      </c>
      <c r="C3807" s="4" t="s">
        <v>10200</v>
      </c>
      <c r="D3807" s="4" t="s">
        <v>51</v>
      </c>
      <c r="E3807" s="6" t="s">
        <v>2652</v>
      </c>
      <c r="F3807" s="5">
        <f>decoded[[#This Row],[FRT_DEC]]-B3806</f>
        <v>16</v>
      </c>
      <c r="G38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INFO]]))),G3806)</f>
        <v>304</v>
      </c>
    </row>
    <row r="3808" spans="1:7" x14ac:dyDescent="0.25">
      <c r="A3808" s="4" t="s">
        <v>4095</v>
      </c>
      <c r="B3808" s="5">
        <v>2051654563</v>
      </c>
      <c r="C3808" s="4" t="s">
        <v>10201</v>
      </c>
      <c r="D3808" s="4" t="s">
        <v>51</v>
      </c>
      <c r="E3808" s="6" t="s">
        <v>10202</v>
      </c>
      <c r="F3808" s="5">
        <f>decoded[[#This Row],[FRT_DEC]]-B3807</f>
        <v>4</v>
      </c>
      <c r="G38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INFO]]))),G3807)</f>
        <v>304</v>
      </c>
    </row>
    <row r="3809" spans="1:7" x14ac:dyDescent="0.25">
      <c r="A3809" s="4" t="s">
        <v>4096</v>
      </c>
      <c r="B3809" s="5">
        <v>2051654569</v>
      </c>
      <c r="C3809" s="4" t="s">
        <v>10203</v>
      </c>
      <c r="D3809" s="4" t="s">
        <v>251</v>
      </c>
      <c r="E3809" s="6" t="s">
        <v>252</v>
      </c>
      <c r="F3809" s="5">
        <f>decoded[[#This Row],[FRT_DEC]]-B3808</f>
        <v>6</v>
      </c>
      <c r="G38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INFO]]))),G3808)</f>
        <v>304</v>
      </c>
    </row>
    <row r="3810" spans="1:7" x14ac:dyDescent="0.25">
      <c r="A3810" s="4" t="s">
        <v>4097</v>
      </c>
      <c r="B3810" s="5">
        <v>2051654575</v>
      </c>
      <c r="C3810" s="4" t="s">
        <v>10204</v>
      </c>
      <c r="D3810" s="4" t="s">
        <v>11</v>
      </c>
      <c r="E3810" s="6" t="s">
        <v>4717</v>
      </c>
      <c r="F3810" s="5">
        <f>decoded[[#This Row],[FRT_DEC]]-B3809</f>
        <v>6</v>
      </c>
      <c r="G38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INFO]]))),G3809)</f>
        <v>304</v>
      </c>
    </row>
    <row r="3811" spans="1:7" x14ac:dyDescent="0.25">
      <c r="A3811" s="4" t="s">
        <v>4098</v>
      </c>
      <c r="B3811" s="5">
        <v>2051654589</v>
      </c>
      <c r="C3811" s="4" t="s">
        <v>10205</v>
      </c>
      <c r="D3811" s="4" t="s">
        <v>52</v>
      </c>
      <c r="E3811" s="6" t="s">
        <v>329</v>
      </c>
      <c r="F3811" s="5">
        <f>decoded[[#This Row],[FRT_DEC]]-B3810</f>
        <v>14</v>
      </c>
      <c r="G38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INFO]]))),G3810)</f>
        <v>304</v>
      </c>
    </row>
    <row r="3812" spans="1:7" x14ac:dyDescent="0.25">
      <c r="A3812" s="4" t="s">
        <v>4099</v>
      </c>
      <c r="B3812" s="5">
        <v>2051654594</v>
      </c>
      <c r="C3812" s="4" t="s">
        <v>10206</v>
      </c>
      <c r="D3812" s="4" t="s">
        <v>4652</v>
      </c>
      <c r="E3812" s="6" t="s">
        <v>4689</v>
      </c>
      <c r="F3812" s="5">
        <f>decoded[[#This Row],[FRT_DEC]]-B3811</f>
        <v>5</v>
      </c>
      <c r="G38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INFO]]))),G3811)</f>
        <v>304</v>
      </c>
    </row>
    <row r="3813" spans="1:7" x14ac:dyDescent="0.25">
      <c r="A3813" s="4" t="s">
        <v>4100</v>
      </c>
      <c r="B3813" s="5">
        <v>2051654598</v>
      </c>
      <c r="C3813" s="4" t="s">
        <v>10207</v>
      </c>
      <c r="D3813" s="4" t="s">
        <v>330</v>
      </c>
      <c r="E3813" s="6" t="s">
        <v>10208</v>
      </c>
      <c r="F3813" s="5">
        <f>decoded[[#This Row],[FRT_DEC]]-B3812</f>
        <v>4</v>
      </c>
      <c r="G38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INFO]]))),G3812)</f>
        <v>304</v>
      </c>
    </row>
    <row r="3814" spans="1:7" x14ac:dyDescent="0.25">
      <c r="A3814" s="4" t="s">
        <v>4101</v>
      </c>
      <c r="B3814" s="5">
        <v>2051654617</v>
      </c>
      <c r="C3814" s="4" t="s">
        <v>10209</v>
      </c>
      <c r="D3814" s="4" t="s">
        <v>12</v>
      </c>
      <c r="E3814" s="6" t="s">
        <v>4</v>
      </c>
      <c r="F3814" s="5">
        <f>decoded[[#This Row],[FRT_DEC]]-B3813</f>
        <v>19</v>
      </c>
      <c r="G38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INFO]]))),G3813)</f>
        <v>304</v>
      </c>
    </row>
    <row r="3815" spans="1:7" x14ac:dyDescent="0.25">
      <c r="A3815" s="4" t="s">
        <v>4102</v>
      </c>
      <c r="B3815" s="5">
        <v>2051654624</v>
      </c>
      <c r="C3815" s="4" t="s">
        <v>10210</v>
      </c>
      <c r="D3815" s="4" t="s">
        <v>8</v>
      </c>
      <c r="E3815" s="6" t="s">
        <v>5963</v>
      </c>
      <c r="F3815" s="5">
        <f>decoded[[#This Row],[FRT_DEC]]-B3814</f>
        <v>7</v>
      </c>
      <c r="G38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INFO]]))),G3814)</f>
        <v>304</v>
      </c>
    </row>
    <row r="3816" spans="1:7" x14ac:dyDescent="0.25">
      <c r="A3816" s="4" t="s">
        <v>4103</v>
      </c>
      <c r="B3816" s="5">
        <v>2051655578</v>
      </c>
      <c r="C3816" s="4" t="s">
        <v>10211</v>
      </c>
      <c r="D3816" s="4" t="s">
        <v>10</v>
      </c>
      <c r="E3816" s="6" t="s">
        <v>10212</v>
      </c>
      <c r="F3816" s="5">
        <f>decoded[[#This Row],[FRT_DEC]]-B3815</f>
        <v>954</v>
      </c>
      <c r="G38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INFO]]))),G3815)</f>
        <v>304</v>
      </c>
    </row>
    <row r="3817" spans="1:7" ht="30" x14ac:dyDescent="0.25">
      <c r="A3817" s="4" t="s">
        <v>4104</v>
      </c>
      <c r="B3817" s="5">
        <v>2051655583</v>
      </c>
      <c r="C3817" s="4" t="s">
        <v>10213</v>
      </c>
      <c r="D3817" s="4" t="s">
        <v>10</v>
      </c>
      <c r="E3817" s="6" t="s">
        <v>10214</v>
      </c>
      <c r="F3817" s="5">
        <f>decoded[[#This Row],[FRT_DEC]]-B3816</f>
        <v>5</v>
      </c>
      <c r="G38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INFO]]))),G3816)</f>
        <v>304</v>
      </c>
    </row>
    <row r="3818" spans="1:7" x14ac:dyDescent="0.25">
      <c r="A3818" s="4" t="s">
        <v>4105</v>
      </c>
      <c r="B3818" s="5">
        <v>2051655587</v>
      </c>
      <c r="C3818" s="4" t="s">
        <v>10215</v>
      </c>
      <c r="D3818" s="4" t="s">
        <v>10</v>
      </c>
      <c r="E3818" s="6" t="s">
        <v>10216</v>
      </c>
      <c r="F3818" s="5">
        <f>decoded[[#This Row],[FRT_DEC]]-B3817</f>
        <v>4</v>
      </c>
      <c r="G38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INFO]]))),G3817)</f>
        <v>304</v>
      </c>
    </row>
    <row r="3819" spans="1:7" x14ac:dyDescent="0.25">
      <c r="A3819" s="4" t="s">
        <v>4106</v>
      </c>
      <c r="B3819" s="5">
        <v>2051655594</v>
      </c>
      <c r="C3819" s="4" t="s">
        <v>10217</v>
      </c>
      <c r="D3819" s="4" t="s">
        <v>1144</v>
      </c>
      <c r="E3819" s="6" t="s">
        <v>5831</v>
      </c>
      <c r="F3819" s="5">
        <f>decoded[[#This Row],[FRT_DEC]]-B3818</f>
        <v>7</v>
      </c>
      <c r="G38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INFO]]))),G3818)</f>
        <v>304</v>
      </c>
    </row>
    <row r="3820" spans="1:7" x14ac:dyDescent="0.25">
      <c r="A3820" s="4" t="s">
        <v>4107</v>
      </c>
      <c r="B3820" s="5">
        <v>2051655598</v>
      </c>
      <c r="C3820" s="4" t="s">
        <v>10218</v>
      </c>
      <c r="D3820" s="4" t="s">
        <v>1144</v>
      </c>
      <c r="E3820" s="6" t="s">
        <v>5865</v>
      </c>
      <c r="F3820" s="5">
        <f>decoded[[#This Row],[FRT_DEC]]-B3819</f>
        <v>4</v>
      </c>
      <c r="G38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INFO]]))),G3819)</f>
        <v>304</v>
      </c>
    </row>
    <row r="3821" spans="1:7" x14ac:dyDescent="0.25">
      <c r="A3821" s="4" t="s">
        <v>4108</v>
      </c>
      <c r="B3821" s="5">
        <v>2051655605</v>
      </c>
      <c r="C3821" s="4" t="s">
        <v>10219</v>
      </c>
      <c r="D3821" s="4" t="s">
        <v>98</v>
      </c>
      <c r="E3821" s="6" t="s">
        <v>5949</v>
      </c>
      <c r="F3821" s="5">
        <f>decoded[[#This Row],[FRT_DEC]]-B3820</f>
        <v>7</v>
      </c>
      <c r="G38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INFO]]))),G3820)</f>
        <v>304</v>
      </c>
    </row>
    <row r="3822" spans="1:7" x14ac:dyDescent="0.25">
      <c r="A3822" s="4" t="s">
        <v>4109</v>
      </c>
      <c r="B3822" s="5">
        <v>2051655610</v>
      </c>
      <c r="C3822" s="4" t="s">
        <v>10220</v>
      </c>
      <c r="D3822" s="4" t="s">
        <v>11</v>
      </c>
      <c r="E3822" s="6" t="s">
        <v>4666</v>
      </c>
      <c r="F3822" s="5">
        <f>decoded[[#This Row],[FRT_DEC]]-B3821</f>
        <v>5</v>
      </c>
      <c r="G38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INFO]]))),G3821)</f>
        <v>304</v>
      </c>
    </row>
    <row r="3823" spans="1:7" x14ac:dyDescent="0.25">
      <c r="A3823" s="4" t="s">
        <v>4110</v>
      </c>
      <c r="B3823" s="5">
        <v>2051655617</v>
      </c>
      <c r="C3823" s="4" t="s">
        <v>10221</v>
      </c>
      <c r="D3823" s="4" t="s">
        <v>9</v>
      </c>
      <c r="E3823" s="6" t="s">
        <v>4664</v>
      </c>
      <c r="F3823" s="5">
        <f>decoded[[#This Row],[FRT_DEC]]-B3822</f>
        <v>7</v>
      </c>
      <c r="G38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INFO]]))),G3822)</f>
        <v>304</v>
      </c>
    </row>
    <row r="3824" spans="1:7" x14ac:dyDescent="0.25">
      <c r="A3824" s="4" t="s">
        <v>4111</v>
      </c>
      <c r="B3824" s="5">
        <v>2051655623</v>
      </c>
      <c r="C3824" s="4" t="s">
        <v>10222</v>
      </c>
      <c r="D3824" s="4" t="s">
        <v>16</v>
      </c>
      <c r="E3824" s="6" t="s">
        <v>10223</v>
      </c>
      <c r="F3824" s="5">
        <f>decoded[[#This Row],[FRT_DEC]]-B3823</f>
        <v>6</v>
      </c>
      <c r="G38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INFO]]))),G3823)</f>
        <v>305</v>
      </c>
    </row>
    <row r="3825" spans="1:7" x14ac:dyDescent="0.25">
      <c r="A3825" s="4" t="s">
        <v>4112</v>
      </c>
      <c r="B3825" s="5">
        <v>2051655638</v>
      </c>
      <c r="C3825" s="4" t="s">
        <v>10224</v>
      </c>
      <c r="D3825" s="4" t="s">
        <v>98</v>
      </c>
      <c r="E3825" s="6" t="s">
        <v>6233</v>
      </c>
      <c r="F3825" s="5">
        <f>decoded[[#This Row],[FRT_DEC]]-B3824</f>
        <v>15</v>
      </c>
      <c r="G38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INFO]]))),G3824)</f>
        <v>305</v>
      </c>
    </row>
    <row r="3826" spans="1:7" x14ac:dyDescent="0.25">
      <c r="A3826" s="4" t="s">
        <v>4113</v>
      </c>
      <c r="B3826" s="5">
        <v>2051655660</v>
      </c>
      <c r="C3826" s="4" t="s">
        <v>10225</v>
      </c>
      <c r="D3826" s="4" t="s">
        <v>275</v>
      </c>
      <c r="E3826" s="6" t="s">
        <v>10226</v>
      </c>
      <c r="F3826" s="5">
        <f>decoded[[#This Row],[FRT_DEC]]-B3825</f>
        <v>22</v>
      </c>
      <c r="G38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INFO]]))),G3825)</f>
        <v>305</v>
      </c>
    </row>
    <row r="3827" spans="1:7" x14ac:dyDescent="0.25">
      <c r="A3827" s="4" t="s">
        <v>4114</v>
      </c>
      <c r="B3827" s="5">
        <v>2051656568</v>
      </c>
      <c r="C3827" s="4" t="s">
        <v>10227</v>
      </c>
      <c r="D3827" s="4" t="s">
        <v>280</v>
      </c>
      <c r="E3827" s="6" t="s">
        <v>281</v>
      </c>
      <c r="F3827" s="5">
        <f>decoded[[#This Row],[FRT_DEC]]-B3826</f>
        <v>908</v>
      </c>
      <c r="G38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INFO]]))),G3826)</f>
        <v>305</v>
      </c>
    </row>
    <row r="3828" spans="1:7" x14ac:dyDescent="0.25">
      <c r="A3828" s="4" t="s">
        <v>4115</v>
      </c>
      <c r="B3828" s="5">
        <v>2051659651</v>
      </c>
      <c r="C3828" s="4" t="s">
        <v>10228</v>
      </c>
      <c r="D3828" s="4" t="s">
        <v>15</v>
      </c>
      <c r="E3828" s="6" t="s">
        <v>10229</v>
      </c>
      <c r="F3828" s="5">
        <f>decoded[[#This Row],[FRT_DEC]]-B3827</f>
        <v>3083</v>
      </c>
      <c r="G38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INFO]]))),G3827)</f>
        <v>305</v>
      </c>
    </row>
    <row r="3829" spans="1:7" x14ac:dyDescent="0.25">
      <c r="A3829" s="4" t="s">
        <v>4116</v>
      </c>
      <c r="B3829" s="5">
        <v>2051659654</v>
      </c>
      <c r="C3829" s="4" t="s">
        <v>10230</v>
      </c>
      <c r="D3829" s="4" t="s">
        <v>15</v>
      </c>
      <c r="E3829" s="6" t="s">
        <v>5995</v>
      </c>
      <c r="F3829" s="5">
        <f>decoded[[#This Row],[FRT_DEC]]-B3828</f>
        <v>3</v>
      </c>
      <c r="G38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INFO]]))),G3828)</f>
        <v>305</v>
      </c>
    </row>
    <row r="3830" spans="1:7" x14ac:dyDescent="0.25">
      <c r="A3830" s="4" t="s">
        <v>4117</v>
      </c>
      <c r="B3830" s="5">
        <v>2051659737</v>
      </c>
      <c r="C3830" s="4" t="s">
        <v>10231</v>
      </c>
      <c r="D3830" s="4" t="s">
        <v>275</v>
      </c>
      <c r="E3830" s="6" t="s">
        <v>10232</v>
      </c>
      <c r="F3830" s="5">
        <f>decoded[[#This Row],[FRT_DEC]]-B3829</f>
        <v>83</v>
      </c>
      <c r="G38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INFO]]))),G3829)</f>
        <v>305</v>
      </c>
    </row>
    <row r="3831" spans="1:7" x14ac:dyDescent="0.25">
      <c r="A3831" s="4" t="s">
        <v>4118</v>
      </c>
      <c r="B3831" s="5">
        <v>2051659740</v>
      </c>
      <c r="C3831" s="4" t="s">
        <v>10233</v>
      </c>
      <c r="D3831" s="4" t="s">
        <v>271</v>
      </c>
      <c r="E3831" s="6" t="s">
        <v>334</v>
      </c>
      <c r="F3831" s="5">
        <f>decoded[[#This Row],[FRT_DEC]]-B3830</f>
        <v>3</v>
      </c>
      <c r="G38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INFO]]))),G3830)</f>
        <v>305</v>
      </c>
    </row>
    <row r="3832" spans="1:7" x14ac:dyDescent="0.25">
      <c r="A3832" s="4" t="s">
        <v>4119</v>
      </c>
      <c r="B3832" s="5">
        <v>2051659744</v>
      </c>
      <c r="C3832" s="4" t="s">
        <v>10234</v>
      </c>
      <c r="D3832" s="4" t="s">
        <v>273</v>
      </c>
      <c r="E3832" s="6" t="s">
        <v>6244</v>
      </c>
      <c r="F3832" s="5">
        <f>decoded[[#This Row],[FRT_DEC]]-B3831</f>
        <v>4</v>
      </c>
      <c r="G38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INFO]]))),G3831)</f>
        <v>305</v>
      </c>
    </row>
    <row r="3833" spans="1:7" x14ac:dyDescent="0.25">
      <c r="A3833" s="4" t="s">
        <v>4120</v>
      </c>
      <c r="B3833" s="5">
        <v>2051659765</v>
      </c>
      <c r="C3833" s="4" t="s">
        <v>10235</v>
      </c>
      <c r="D3833" s="4" t="s">
        <v>1144</v>
      </c>
      <c r="E3833" s="6" t="s">
        <v>6001</v>
      </c>
      <c r="F3833" s="5">
        <f>decoded[[#This Row],[FRT_DEC]]-B3832</f>
        <v>21</v>
      </c>
      <c r="G38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INFO]]))),G3832)</f>
        <v>305</v>
      </c>
    </row>
    <row r="3834" spans="1:7" x14ac:dyDescent="0.25">
      <c r="A3834" s="4" t="s">
        <v>4121</v>
      </c>
      <c r="B3834" s="5">
        <v>2051659771</v>
      </c>
      <c r="C3834" s="4" t="s">
        <v>10236</v>
      </c>
      <c r="D3834" s="4" t="s">
        <v>98</v>
      </c>
      <c r="E3834" s="6" t="s">
        <v>6003</v>
      </c>
      <c r="F3834" s="5">
        <f>decoded[[#This Row],[FRT_DEC]]-B3833</f>
        <v>6</v>
      </c>
      <c r="G38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INFO]]))),G3833)</f>
        <v>305</v>
      </c>
    </row>
    <row r="3835" spans="1:7" x14ac:dyDescent="0.25">
      <c r="A3835" s="4" t="s">
        <v>4122</v>
      </c>
      <c r="B3835" s="5">
        <v>2051659777</v>
      </c>
      <c r="C3835" s="4" t="s">
        <v>10237</v>
      </c>
      <c r="D3835" s="4" t="s">
        <v>98</v>
      </c>
      <c r="E3835" s="6" t="s">
        <v>6005</v>
      </c>
      <c r="F3835" s="5">
        <f>decoded[[#This Row],[FRT_DEC]]-B3834</f>
        <v>6</v>
      </c>
      <c r="G38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INFO]]))),G3834)</f>
        <v>305</v>
      </c>
    </row>
    <row r="3836" spans="1:7" x14ac:dyDescent="0.25">
      <c r="A3836" s="4" t="s">
        <v>4123</v>
      </c>
      <c r="B3836" s="5">
        <v>2051659789</v>
      </c>
      <c r="C3836" s="4" t="s">
        <v>10238</v>
      </c>
      <c r="D3836" s="4" t="s">
        <v>277</v>
      </c>
      <c r="E3836" s="6" t="s">
        <v>10239</v>
      </c>
      <c r="F3836" s="5">
        <f>decoded[[#This Row],[FRT_DEC]]-B3835</f>
        <v>12</v>
      </c>
      <c r="G38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INFO]]))),G3835)</f>
        <v>305</v>
      </c>
    </row>
    <row r="3837" spans="1:7" x14ac:dyDescent="0.25">
      <c r="A3837" s="4" t="s">
        <v>4124</v>
      </c>
      <c r="B3837" s="5">
        <v>2051660092</v>
      </c>
      <c r="C3837" s="4" t="s">
        <v>10240</v>
      </c>
      <c r="D3837" s="4" t="s">
        <v>1144</v>
      </c>
      <c r="E3837" s="6" t="s">
        <v>6009</v>
      </c>
      <c r="F3837" s="5">
        <f>decoded[[#This Row],[FRT_DEC]]-B3836</f>
        <v>303</v>
      </c>
      <c r="G38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INFO]]))),G3836)</f>
        <v>305</v>
      </c>
    </row>
    <row r="3838" spans="1:7" x14ac:dyDescent="0.25">
      <c r="A3838" s="4" t="s">
        <v>4125</v>
      </c>
      <c r="B3838" s="5">
        <v>2051660098</v>
      </c>
      <c r="C3838" s="4" t="s">
        <v>10241</v>
      </c>
      <c r="D3838" s="4" t="s">
        <v>98</v>
      </c>
      <c r="E3838" s="6" t="s">
        <v>6011</v>
      </c>
      <c r="F3838" s="5">
        <f>decoded[[#This Row],[FRT_DEC]]-B3837</f>
        <v>6</v>
      </c>
      <c r="G38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INFO]]))),G3837)</f>
        <v>305</v>
      </c>
    </row>
    <row r="3839" spans="1:7" x14ac:dyDescent="0.25">
      <c r="A3839" s="4" t="s">
        <v>4126</v>
      </c>
      <c r="B3839" s="5">
        <v>2051660112</v>
      </c>
      <c r="C3839" s="4" t="s">
        <v>10242</v>
      </c>
      <c r="D3839" s="4" t="s">
        <v>275</v>
      </c>
      <c r="E3839" s="6" t="s">
        <v>1102</v>
      </c>
      <c r="F3839" s="5">
        <f>decoded[[#This Row],[FRT_DEC]]-B3838</f>
        <v>14</v>
      </c>
      <c r="G38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INFO]]))),G3838)</f>
        <v>305</v>
      </c>
    </row>
    <row r="3840" spans="1:7" x14ac:dyDescent="0.25">
      <c r="A3840" s="4" t="s">
        <v>4127</v>
      </c>
      <c r="B3840" s="5">
        <v>2051660246</v>
      </c>
      <c r="C3840" s="4" t="s">
        <v>10243</v>
      </c>
      <c r="D3840" s="4" t="s">
        <v>295</v>
      </c>
      <c r="E3840" s="6" t="s">
        <v>296</v>
      </c>
      <c r="F3840" s="5">
        <f>decoded[[#This Row],[FRT_DEC]]-B3839</f>
        <v>134</v>
      </c>
      <c r="G38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INFO]]))),G3839)</f>
        <v>305</v>
      </c>
    </row>
    <row r="3841" spans="1:7" x14ac:dyDescent="0.25">
      <c r="A3841" s="4" t="s">
        <v>4128</v>
      </c>
      <c r="B3841" s="5">
        <v>2051661677</v>
      </c>
      <c r="C3841" s="4" t="s">
        <v>10244</v>
      </c>
      <c r="D3841" s="4" t="s">
        <v>110</v>
      </c>
      <c r="E3841" s="6" t="s">
        <v>335</v>
      </c>
      <c r="F3841" s="5">
        <f>decoded[[#This Row],[FRT_DEC]]-B3840</f>
        <v>1431</v>
      </c>
      <c r="G38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INFO]]))),G3840)</f>
        <v>305</v>
      </c>
    </row>
    <row r="3842" spans="1:7" x14ac:dyDescent="0.25">
      <c r="A3842" s="4" t="s">
        <v>4129</v>
      </c>
      <c r="B3842" s="5">
        <v>2051661694</v>
      </c>
      <c r="C3842" s="4" t="s">
        <v>10245</v>
      </c>
      <c r="D3842" s="4" t="s">
        <v>1144</v>
      </c>
      <c r="E3842" s="6" t="s">
        <v>6017</v>
      </c>
      <c r="F3842" s="5">
        <f>decoded[[#This Row],[FRT_DEC]]-B3841</f>
        <v>17</v>
      </c>
      <c r="G38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INFO]]))),G3841)</f>
        <v>305</v>
      </c>
    </row>
    <row r="3843" spans="1:7" x14ac:dyDescent="0.25">
      <c r="A3843" s="4" t="s">
        <v>4130</v>
      </c>
      <c r="B3843" s="5">
        <v>2051661700</v>
      </c>
      <c r="C3843" s="4" t="s">
        <v>10246</v>
      </c>
      <c r="D3843" s="4" t="s">
        <v>98</v>
      </c>
      <c r="E3843" s="6" t="s">
        <v>6019</v>
      </c>
      <c r="F3843" s="5">
        <f>decoded[[#This Row],[FRT_DEC]]-B3842</f>
        <v>6</v>
      </c>
      <c r="G38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INFO]]))),G3842)</f>
        <v>305</v>
      </c>
    </row>
    <row r="3844" spans="1:7" x14ac:dyDescent="0.25">
      <c r="A3844" s="4" t="s">
        <v>4131</v>
      </c>
      <c r="B3844" s="5">
        <v>2051661769</v>
      </c>
      <c r="C3844" s="4" t="s">
        <v>10247</v>
      </c>
      <c r="D3844" s="4" t="s">
        <v>111</v>
      </c>
      <c r="E3844" s="6" t="s">
        <v>297</v>
      </c>
      <c r="F3844" s="5">
        <f>decoded[[#This Row],[FRT_DEC]]-B3843</f>
        <v>69</v>
      </c>
      <c r="G38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INFO]]))),G3843)</f>
        <v>305</v>
      </c>
    </row>
    <row r="3845" spans="1:7" x14ac:dyDescent="0.25">
      <c r="A3845" s="4" t="s">
        <v>4132</v>
      </c>
      <c r="B3845" s="5">
        <v>2051661784</v>
      </c>
      <c r="C3845" s="4" t="s">
        <v>10248</v>
      </c>
      <c r="D3845" s="4" t="s">
        <v>1144</v>
      </c>
      <c r="E3845" s="6" t="s">
        <v>6022</v>
      </c>
      <c r="F3845" s="5">
        <f>decoded[[#This Row],[FRT_DEC]]-B3844</f>
        <v>15</v>
      </c>
      <c r="G38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INFO]]))),G3844)</f>
        <v>305</v>
      </c>
    </row>
    <row r="3846" spans="1:7" x14ac:dyDescent="0.25">
      <c r="A3846" s="4" t="s">
        <v>4133</v>
      </c>
      <c r="B3846" s="5">
        <v>2051661790</v>
      </c>
      <c r="C3846" s="4" t="s">
        <v>10249</v>
      </c>
      <c r="D3846" s="4" t="s">
        <v>98</v>
      </c>
      <c r="E3846" s="6" t="s">
        <v>6024</v>
      </c>
      <c r="F3846" s="5">
        <f>decoded[[#This Row],[FRT_DEC]]-B3845</f>
        <v>6</v>
      </c>
      <c r="G38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INFO]]))),G3845)</f>
        <v>305</v>
      </c>
    </row>
    <row r="3847" spans="1:7" x14ac:dyDescent="0.25">
      <c r="A3847" s="4" t="s">
        <v>4134</v>
      </c>
      <c r="B3847" s="5">
        <v>2051662425</v>
      </c>
      <c r="C3847" s="4" t="s">
        <v>10250</v>
      </c>
      <c r="D3847" s="4" t="s">
        <v>113</v>
      </c>
      <c r="E3847" s="6" t="s">
        <v>114</v>
      </c>
      <c r="F3847" s="5">
        <f>decoded[[#This Row],[FRT_DEC]]-B3846</f>
        <v>635</v>
      </c>
      <c r="G38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INFO]]))),G3846)</f>
        <v>305</v>
      </c>
    </row>
    <row r="3848" spans="1:7" x14ac:dyDescent="0.25">
      <c r="A3848" s="4" t="s">
        <v>4135</v>
      </c>
      <c r="B3848" s="5">
        <v>2051662441</v>
      </c>
      <c r="C3848" s="4" t="s">
        <v>10251</v>
      </c>
      <c r="D3848" s="4" t="s">
        <v>1144</v>
      </c>
      <c r="E3848" s="6" t="s">
        <v>6027</v>
      </c>
      <c r="F3848" s="5">
        <f>decoded[[#This Row],[FRT_DEC]]-B3847</f>
        <v>16</v>
      </c>
      <c r="G38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INFO]]))),G3847)</f>
        <v>305</v>
      </c>
    </row>
    <row r="3849" spans="1:7" x14ac:dyDescent="0.25">
      <c r="A3849" s="4" t="s">
        <v>4136</v>
      </c>
      <c r="B3849" s="5">
        <v>2051662446</v>
      </c>
      <c r="C3849" s="4" t="s">
        <v>10252</v>
      </c>
      <c r="D3849" s="4" t="s">
        <v>98</v>
      </c>
      <c r="E3849" s="6" t="s">
        <v>6029</v>
      </c>
      <c r="F3849" s="5">
        <f>decoded[[#This Row],[FRT_DEC]]-B3848</f>
        <v>5</v>
      </c>
      <c r="G38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INFO]]))),G3848)</f>
        <v>305</v>
      </c>
    </row>
    <row r="3850" spans="1:7" x14ac:dyDescent="0.25">
      <c r="A3850" s="4" t="s">
        <v>4137</v>
      </c>
      <c r="B3850" s="5">
        <v>2051662454</v>
      </c>
      <c r="C3850" s="4" t="s">
        <v>10253</v>
      </c>
      <c r="D3850" s="4" t="s">
        <v>11</v>
      </c>
      <c r="E3850" s="6" t="s">
        <v>4678</v>
      </c>
      <c r="F3850" s="5">
        <f>decoded[[#This Row],[FRT_DEC]]-B3849</f>
        <v>8</v>
      </c>
      <c r="G38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INFO]]))),G3849)</f>
        <v>305</v>
      </c>
    </row>
    <row r="3851" spans="1:7" x14ac:dyDescent="0.25">
      <c r="A3851" s="4" t="s">
        <v>4138</v>
      </c>
      <c r="B3851" s="5">
        <v>2051662466</v>
      </c>
      <c r="C3851" s="4" t="s">
        <v>10254</v>
      </c>
      <c r="D3851" s="4" t="s">
        <v>52</v>
      </c>
      <c r="E3851" s="6" t="s">
        <v>4648</v>
      </c>
      <c r="F3851" s="5">
        <f>decoded[[#This Row],[FRT_DEC]]-B3850</f>
        <v>12</v>
      </c>
      <c r="G38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INFO]]))),G3850)</f>
        <v>305</v>
      </c>
    </row>
    <row r="3852" spans="1:7" x14ac:dyDescent="0.25">
      <c r="A3852" s="4" t="s">
        <v>4139</v>
      </c>
      <c r="B3852" s="5">
        <v>2051662469</v>
      </c>
      <c r="C3852" s="4" t="s">
        <v>10255</v>
      </c>
      <c r="D3852" s="4" t="s">
        <v>4649</v>
      </c>
      <c r="E3852" s="6" t="s">
        <v>10256</v>
      </c>
      <c r="F3852" s="5">
        <f>decoded[[#This Row],[FRT_DEC]]-B3851</f>
        <v>3</v>
      </c>
      <c r="G38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INFO]]))),G3851)</f>
        <v>305</v>
      </c>
    </row>
    <row r="3853" spans="1:7" x14ac:dyDescent="0.25">
      <c r="A3853" s="4" t="s">
        <v>4140</v>
      </c>
      <c r="B3853" s="5">
        <v>2051662515</v>
      </c>
      <c r="C3853" s="4" t="s">
        <v>10257</v>
      </c>
      <c r="D3853" s="4" t="s">
        <v>12</v>
      </c>
      <c r="E3853" s="6" t="s">
        <v>4</v>
      </c>
      <c r="F3853" s="5">
        <f>decoded[[#This Row],[FRT_DEC]]-B3852</f>
        <v>46</v>
      </c>
      <c r="G38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INFO]]))),G3852)</f>
        <v>305</v>
      </c>
    </row>
    <row r="3854" spans="1:7" x14ac:dyDescent="0.25">
      <c r="A3854" s="4" t="s">
        <v>4141</v>
      </c>
      <c r="B3854" s="5">
        <v>2051662522</v>
      </c>
      <c r="C3854" s="4" t="s">
        <v>10258</v>
      </c>
      <c r="D3854" s="4" t="s">
        <v>8</v>
      </c>
      <c r="E3854" s="6" t="s">
        <v>5963</v>
      </c>
      <c r="F3854" s="5">
        <f>decoded[[#This Row],[FRT_DEC]]-B3853</f>
        <v>7</v>
      </c>
      <c r="G38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INFO]]))),G3853)</f>
        <v>305</v>
      </c>
    </row>
    <row r="3855" spans="1:7" x14ac:dyDescent="0.25">
      <c r="A3855" s="4" t="s">
        <v>4142</v>
      </c>
      <c r="B3855" s="5">
        <v>2051662840</v>
      </c>
      <c r="C3855" s="4" t="s">
        <v>10259</v>
      </c>
      <c r="D3855" s="4" t="s">
        <v>13</v>
      </c>
      <c r="E3855" s="6" t="s">
        <v>5</v>
      </c>
      <c r="F3855" s="5">
        <f>decoded[[#This Row],[FRT_DEC]]-B3854</f>
        <v>318</v>
      </c>
      <c r="G38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INFO]]))),G3854)</f>
        <v>305</v>
      </c>
    </row>
    <row r="3856" spans="1:7" x14ac:dyDescent="0.25">
      <c r="A3856" s="4" t="s">
        <v>4143</v>
      </c>
      <c r="B3856" s="5">
        <v>2051662845</v>
      </c>
      <c r="C3856" s="4" t="s">
        <v>10260</v>
      </c>
      <c r="D3856" s="4" t="s">
        <v>11</v>
      </c>
      <c r="E3856" s="6" t="s">
        <v>4715</v>
      </c>
      <c r="F3856" s="5">
        <f>decoded[[#This Row],[FRT_DEC]]-B3855</f>
        <v>5</v>
      </c>
      <c r="G38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INFO]]))),G3855)</f>
        <v>305</v>
      </c>
    </row>
    <row r="3857" spans="1:7" x14ac:dyDescent="0.25">
      <c r="A3857" s="4" t="s">
        <v>4144</v>
      </c>
      <c r="B3857" s="5">
        <v>2051662933</v>
      </c>
      <c r="C3857" s="4" t="s">
        <v>10261</v>
      </c>
      <c r="D3857" s="4" t="s">
        <v>12</v>
      </c>
      <c r="E3857" s="6" t="s">
        <v>4</v>
      </c>
      <c r="F3857" s="5">
        <f>decoded[[#This Row],[FRT_DEC]]-B3856</f>
        <v>88</v>
      </c>
      <c r="G38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INFO]]))),G3856)</f>
        <v>305</v>
      </c>
    </row>
    <row r="3858" spans="1:7" x14ac:dyDescent="0.25">
      <c r="A3858" s="4" t="s">
        <v>4145</v>
      </c>
      <c r="B3858" s="5">
        <v>2051662939</v>
      </c>
      <c r="C3858" s="4" t="s">
        <v>10262</v>
      </c>
      <c r="D3858" s="4" t="s">
        <v>14</v>
      </c>
      <c r="E3858" s="6" t="s">
        <v>6</v>
      </c>
      <c r="F3858" s="5">
        <f>decoded[[#This Row],[FRT_DEC]]-B3857</f>
        <v>6</v>
      </c>
      <c r="G38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INFO]]))),G3857)</f>
        <v>305</v>
      </c>
    </row>
    <row r="3859" spans="1:7" x14ac:dyDescent="0.25">
      <c r="A3859" s="4" t="s">
        <v>4146</v>
      </c>
      <c r="B3859" s="5">
        <v>2051662949</v>
      </c>
      <c r="C3859" s="4" t="s">
        <v>10263</v>
      </c>
      <c r="D3859" s="4" t="s">
        <v>14</v>
      </c>
      <c r="E3859" s="6" t="s">
        <v>72</v>
      </c>
      <c r="F3859" s="5">
        <f>decoded[[#This Row],[FRT_DEC]]-B3858</f>
        <v>10</v>
      </c>
      <c r="G38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INFO]]))),G3858)</f>
        <v>305</v>
      </c>
    </row>
    <row r="3860" spans="1:7" x14ac:dyDescent="0.25">
      <c r="A3860" s="4" t="s">
        <v>4147</v>
      </c>
      <c r="B3860" s="5">
        <v>2051662956</v>
      </c>
      <c r="C3860" s="4" t="s">
        <v>10264</v>
      </c>
      <c r="D3860" s="4" t="s">
        <v>74</v>
      </c>
      <c r="E3860" s="6" t="s">
        <v>4650</v>
      </c>
      <c r="F3860" s="5">
        <f>decoded[[#This Row],[FRT_DEC]]-B3859</f>
        <v>7</v>
      </c>
      <c r="G38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INFO]]))),G3859)</f>
        <v>305</v>
      </c>
    </row>
    <row r="3861" spans="1:7" x14ac:dyDescent="0.25">
      <c r="A3861" s="4" t="s">
        <v>4148</v>
      </c>
      <c r="B3861" s="5">
        <v>2051662963</v>
      </c>
      <c r="C3861" s="4" t="s">
        <v>10265</v>
      </c>
      <c r="D3861" s="4" t="s">
        <v>4651</v>
      </c>
      <c r="E3861" s="6" t="s">
        <v>4679</v>
      </c>
      <c r="F3861" s="5">
        <f>decoded[[#This Row],[FRT_DEC]]-B3860</f>
        <v>7</v>
      </c>
      <c r="G38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INFO]]))),G3860)</f>
        <v>305</v>
      </c>
    </row>
    <row r="3862" spans="1:7" x14ac:dyDescent="0.25">
      <c r="A3862" s="4" t="s">
        <v>4149</v>
      </c>
      <c r="B3862" s="5">
        <v>2051663124</v>
      </c>
      <c r="C3862" s="4" t="s">
        <v>10266</v>
      </c>
      <c r="D3862" s="4" t="s">
        <v>55</v>
      </c>
      <c r="E3862" s="6" t="s">
        <v>56</v>
      </c>
      <c r="F3862" s="5">
        <f>decoded[[#This Row],[FRT_DEC]]-B3861</f>
        <v>161</v>
      </c>
      <c r="G38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INFO]]))),G3861)</f>
        <v>305</v>
      </c>
    </row>
    <row r="3863" spans="1:7" x14ac:dyDescent="0.25">
      <c r="A3863" s="4" t="s">
        <v>4150</v>
      </c>
      <c r="B3863" s="5">
        <v>2051663147</v>
      </c>
      <c r="C3863" s="4" t="s">
        <v>10267</v>
      </c>
      <c r="D3863" s="4" t="s">
        <v>275</v>
      </c>
      <c r="E3863" s="6" t="s">
        <v>10268</v>
      </c>
      <c r="F3863" s="5">
        <f>decoded[[#This Row],[FRT_DEC]]-B3862</f>
        <v>23</v>
      </c>
      <c r="G38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INFO]]))),G3862)</f>
        <v>305</v>
      </c>
    </row>
    <row r="3864" spans="1:7" x14ac:dyDescent="0.25">
      <c r="A3864" s="4" t="s">
        <v>4151</v>
      </c>
      <c r="B3864" s="5">
        <v>2051663150</v>
      </c>
      <c r="C3864" s="4" t="s">
        <v>10269</v>
      </c>
      <c r="D3864" s="4" t="s">
        <v>277</v>
      </c>
      <c r="E3864" s="6" t="s">
        <v>10270</v>
      </c>
      <c r="F3864" s="5">
        <f>decoded[[#This Row],[FRT_DEC]]-B3863</f>
        <v>3</v>
      </c>
      <c r="G38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INFO]]))),G3863)</f>
        <v>305</v>
      </c>
    </row>
    <row r="3865" spans="1:7" ht="30" x14ac:dyDescent="0.25">
      <c r="A3865" s="4" t="s">
        <v>4152</v>
      </c>
      <c r="B3865" s="5">
        <v>2051663156</v>
      </c>
      <c r="C3865" s="4" t="s">
        <v>10271</v>
      </c>
      <c r="D3865" s="4" t="s">
        <v>271</v>
      </c>
      <c r="E3865" s="6" t="s">
        <v>341</v>
      </c>
      <c r="F3865" s="5">
        <f>decoded[[#This Row],[FRT_DEC]]-B3864</f>
        <v>6</v>
      </c>
      <c r="G38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INFO]]))),G3864)</f>
        <v>305</v>
      </c>
    </row>
    <row r="3866" spans="1:7" x14ac:dyDescent="0.25">
      <c r="A3866" s="4" t="s">
        <v>4153</v>
      </c>
      <c r="B3866" s="5">
        <v>2051663159</v>
      </c>
      <c r="C3866" s="4" t="s">
        <v>10272</v>
      </c>
      <c r="D3866" s="4" t="s">
        <v>273</v>
      </c>
      <c r="E3866" s="6" t="s">
        <v>289</v>
      </c>
      <c r="F3866" s="5">
        <f>decoded[[#This Row],[FRT_DEC]]-B3865</f>
        <v>3</v>
      </c>
      <c r="G38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INFO]]))),G3865)</f>
        <v>305</v>
      </c>
    </row>
    <row r="3867" spans="1:7" x14ac:dyDescent="0.25">
      <c r="A3867" s="4" t="s">
        <v>4154</v>
      </c>
      <c r="B3867" s="5">
        <v>2051663182</v>
      </c>
      <c r="C3867" s="4" t="s">
        <v>10273</v>
      </c>
      <c r="D3867" s="4" t="s">
        <v>11</v>
      </c>
      <c r="E3867" s="6" t="s">
        <v>4682</v>
      </c>
      <c r="F3867" s="5">
        <f>decoded[[#This Row],[FRT_DEC]]-B3866</f>
        <v>23</v>
      </c>
      <c r="G38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INFO]]))),G3866)</f>
        <v>305</v>
      </c>
    </row>
    <row r="3868" spans="1:7" x14ac:dyDescent="0.25">
      <c r="A3868" s="4" t="s">
        <v>4155</v>
      </c>
      <c r="B3868" s="5">
        <v>2051663204</v>
      </c>
      <c r="C3868" s="4" t="s">
        <v>10274</v>
      </c>
      <c r="D3868" s="4" t="s">
        <v>52</v>
      </c>
      <c r="E3868" s="6" t="s">
        <v>57</v>
      </c>
      <c r="F3868" s="5">
        <f>decoded[[#This Row],[FRT_DEC]]-B3867</f>
        <v>22</v>
      </c>
      <c r="G38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INFO]]))),G3867)</f>
        <v>305</v>
      </c>
    </row>
    <row r="3869" spans="1:7" x14ac:dyDescent="0.25">
      <c r="A3869" s="4" t="s">
        <v>4156</v>
      </c>
      <c r="B3869" s="5">
        <v>2051663214</v>
      </c>
      <c r="C3869" s="4" t="s">
        <v>10275</v>
      </c>
      <c r="D3869" s="4" t="s">
        <v>1144</v>
      </c>
      <c r="E3869" s="6" t="s">
        <v>6057</v>
      </c>
      <c r="F3869" s="5">
        <f>decoded[[#This Row],[FRT_DEC]]-B3868</f>
        <v>10</v>
      </c>
      <c r="G38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INFO]]))),G3868)</f>
        <v>305</v>
      </c>
    </row>
    <row r="3870" spans="1:7" x14ac:dyDescent="0.25">
      <c r="A3870" s="4" t="s">
        <v>4157</v>
      </c>
      <c r="B3870" s="5">
        <v>2051663220</v>
      </c>
      <c r="C3870" s="4" t="s">
        <v>10276</v>
      </c>
      <c r="D3870" s="4" t="s">
        <v>1144</v>
      </c>
      <c r="E3870" s="6" t="s">
        <v>6059</v>
      </c>
      <c r="F3870" s="5">
        <f>decoded[[#This Row],[FRT_DEC]]-B3869</f>
        <v>6</v>
      </c>
      <c r="G38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INFO]]))),G3869)</f>
        <v>305</v>
      </c>
    </row>
    <row r="3871" spans="1:7" x14ac:dyDescent="0.25">
      <c r="A3871" s="4" t="s">
        <v>4158</v>
      </c>
      <c r="B3871" s="5">
        <v>2051663238</v>
      </c>
      <c r="C3871" s="4" t="s">
        <v>10277</v>
      </c>
      <c r="D3871" s="4" t="s">
        <v>98</v>
      </c>
      <c r="E3871" s="6" t="s">
        <v>5713</v>
      </c>
      <c r="F3871" s="5">
        <f>decoded[[#This Row],[FRT_DEC]]-B3870</f>
        <v>18</v>
      </c>
      <c r="G38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INFO]]))),G3870)</f>
        <v>305</v>
      </c>
    </row>
    <row r="3872" spans="1:7" x14ac:dyDescent="0.25">
      <c r="A3872" s="4" t="s">
        <v>4159</v>
      </c>
      <c r="B3872" s="5">
        <v>2051663270</v>
      </c>
      <c r="C3872" s="4" t="s">
        <v>10278</v>
      </c>
      <c r="D3872" s="4" t="s">
        <v>4652</v>
      </c>
      <c r="E3872" s="6" t="s">
        <v>4690</v>
      </c>
      <c r="F3872" s="5">
        <f>decoded[[#This Row],[FRT_DEC]]-B3871</f>
        <v>32</v>
      </c>
      <c r="G38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INFO]]))),G3871)</f>
        <v>305</v>
      </c>
    </row>
    <row r="3873" spans="1:7" x14ac:dyDescent="0.25">
      <c r="A3873" s="4" t="s">
        <v>4160</v>
      </c>
      <c r="B3873" s="5">
        <v>2051663277</v>
      </c>
      <c r="C3873" s="4" t="s">
        <v>10279</v>
      </c>
      <c r="D3873" s="4" t="s">
        <v>275</v>
      </c>
      <c r="E3873" s="6" t="s">
        <v>10280</v>
      </c>
      <c r="F3873" s="5">
        <f>decoded[[#This Row],[FRT_DEC]]-B3872</f>
        <v>7</v>
      </c>
      <c r="G38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INFO]]))),G3872)</f>
        <v>305</v>
      </c>
    </row>
    <row r="3874" spans="1:7" x14ac:dyDescent="0.25">
      <c r="A3874" s="4" t="s">
        <v>4161</v>
      </c>
      <c r="B3874" s="5">
        <v>2051664078</v>
      </c>
      <c r="C3874" s="4" t="s">
        <v>10281</v>
      </c>
      <c r="D3874" s="4" t="s">
        <v>280</v>
      </c>
      <c r="E3874" s="6" t="s">
        <v>281</v>
      </c>
      <c r="F3874" s="5">
        <f>decoded[[#This Row],[FRT_DEC]]-B3873</f>
        <v>801</v>
      </c>
      <c r="G38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INFO]]))),G3873)</f>
        <v>305</v>
      </c>
    </row>
    <row r="3875" spans="1:7" x14ac:dyDescent="0.25">
      <c r="A3875" s="4" t="s">
        <v>4162</v>
      </c>
      <c r="B3875" s="5">
        <v>2051664120</v>
      </c>
      <c r="C3875" s="4" t="s">
        <v>10282</v>
      </c>
      <c r="D3875" s="4" t="s">
        <v>12</v>
      </c>
      <c r="E3875" s="6" t="s">
        <v>4</v>
      </c>
      <c r="F3875" s="5">
        <f>decoded[[#This Row],[FRT_DEC]]-B3874</f>
        <v>42</v>
      </c>
      <c r="G38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INFO]]))),G3874)</f>
        <v>305</v>
      </c>
    </row>
    <row r="3876" spans="1:7" x14ac:dyDescent="0.25">
      <c r="A3876" s="4" t="s">
        <v>4163</v>
      </c>
      <c r="B3876" s="5">
        <v>2051664126</v>
      </c>
      <c r="C3876" s="4" t="s">
        <v>10283</v>
      </c>
      <c r="D3876" s="4" t="s">
        <v>8</v>
      </c>
      <c r="E3876" s="6" t="s">
        <v>5856</v>
      </c>
      <c r="F3876" s="5">
        <f>decoded[[#This Row],[FRT_DEC]]-B3875</f>
        <v>6</v>
      </c>
      <c r="G38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INFO]]))),G3875)</f>
        <v>305</v>
      </c>
    </row>
    <row r="3877" spans="1:7" x14ac:dyDescent="0.25">
      <c r="A3877" s="4" t="s">
        <v>4164</v>
      </c>
      <c r="B3877" s="5">
        <v>2051673001</v>
      </c>
      <c r="C3877" s="4" t="s">
        <v>10284</v>
      </c>
      <c r="D3877" s="4" t="s">
        <v>15</v>
      </c>
      <c r="E3877" s="6" t="s">
        <v>10285</v>
      </c>
      <c r="F3877" s="5">
        <f>decoded[[#This Row],[FRT_DEC]]-B3876</f>
        <v>8875</v>
      </c>
      <c r="G38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INFO]]))),G3876)</f>
        <v>305</v>
      </c>
    </row>
    <row r="3878" spans="1:7" x14ac:dyDescent="0.25">
      <c r="A3878" s="4" t="s">
        <v>4165</v>
      </c>
      <c r="B3878" s="5">
        <v>2051673004</v>
      </c>
      <c r="C3878" s="4" t="s">
        <v>10286</v>
      </c>
      <c r="D3878" s="4" t="s">
        <v>15</v>
      </c>
      <c r="E3878" s="6" t="s">
        <v>5995</v>
      </c>
      <c r="F3878" s="5">
        <f>decoded[[#This Row],[FRT_DEC]]-B3877</f>
        <v>3</v>
      </c>
      <c r="G38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INFO]]))),G3877)</f>
        <v>305</v>
      </c>
    </row>
    <row r="3879" spans="1:7" x14ac:dyDescent="0.25">
      <c r="A3879" s="4" t="s">
        <v>4166</v>
      </c>
      <c r="B3879" s="5">
        <v>2051673090</v>
      </c>
      <c r="C3879" s="4" t="s">
        <v>10287</v>
      </c>
      <c r="D3879" s="4" t="s">
        <v>275</v>
      </c>
      <c r="E3879" s="6" t="s">
        <v>10288</v>
      </c>
      <c r="F3879" s="5">
        <f>decoded[[#This Row],[FRT_DEC]]-B3878</f>
        <v>86</v>
      </c>
      <c r="G38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INFO]]))),G3878)</f>
        <v>305</v>
      </c>
    </row>
    <row r="3880" spans="1:7" ht="30" x14ac:dyDescent="0.25">
      <c r="A3880" s="4" t="s">
        <v>4167</v>
      </c>
      <c r="B3880" s="5">
        <v>2051673093</v>
      </c>
      <c r="C3880" s="4" t="s">
        <v>10289</v>
      </c>
      <c r="D3880" s="4" t="s">
        <v>271</v>
      </c>
      <c r="E3880" s="6" t="s">
        <v>5714</v>
      </c>
      <c r="F3880" s="5">
        <f>decoded[[#This Row],[FRT_DEC]]-B3879</f>
        <v>3</v>
      </c>
      <c r="G38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INFO]]))),G3879)</f>
        <v>305</v>
      </c>
    </row>
    <row r="3881" spans="1:7" x14ac:dyDescent="0.25">
      <c r="A3881" s="4" t="s">
        <v>4168</v>
      </c>
      <c r="B3881" s="5">
        <v>2051673097</v>
      </c>
      <c r="C3881" s="4" t="s">
        <v>10290</v>
      </c>
      <c r="D3881" s="4" t="s">
        <v>273</v>
      </c>
      <c r="E3881" s="6" t="s">
        <v>6244</v>
      </c>
      <c r="F3881" s="5">
        <f>decoded[[#This Row],[FRT_DEC]]-B3880</f>
        <v>4</v>
      </c>
      <c r="G38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INFO]]))),G3880)</f>
        <v>305</v>
      </c>
    </row>
    <row r="3882" spans="1:7" x14ac:dyDescent="0.25">
      <c r="A3882" s="4" t="s">
        <v>4169</v>
      </c>
      <c r="B3882" s="5">
        <v>2051673105</v>
      </c>
      <c r="C3882" s="4" t="s">
        <v>10291</v>
      </c>
      <c r="D3882" s="4" t="s">
        <v>1144</v>
      </c>
      <c r="E3882" s="6" t="s">
        <v>6001</v>
      </c>
      <c r="F3882" s="5">
        <f>decoded[[#This Row],[FRT_DEC]]-B3881</f>
        <v>8</v>
      </c>
      <c r="G38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INFO]]))),G3881)</f>
        <v>305</v>
      </c>
    </row>
    <row r="3883" spans="1:7" x14ac:dyDescent="0.25">
      <c r="A3883" s="4" t="s">
        <v>4170</v>
      </c>
      <c r="B3883" s="5">
        <v>2051673112</v>
      </c>
      <c r="C3883" s="4" t="s">
        <v>10292</v>
      </c>
      <c r="D3883" s="4" t="s">
        <v>98</v>
      </c>
      <c r="E3883" s="6" t="s">
        <v>6003</v>
      </c>
      <c r="F3883" s="5">
        <f>decoded[[#This Row],[FRT_DEC]]-B3882</f>
        <v>7</v>
      </c>
      <c r="G38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INFO]]))),G3882)</f>
        <v>305</v>
      </c>
    </row>
    <row r="3884" spans="1:7" x14ac:dyDescent="0.25">
      <c r="A3884" s="4" t="s">
        <v>4171</v>
      </c>
      <c r="B3884" s="5">
        <v>2051673117</v>
      </c>
      <c r="C3884" s="4" t="s">
        <v>10293</v>
      </c>
      <c r="D3884" s="4" t="s">
        <v>98</v>
      </c>
      <c r="E3884" s="6" t="s">
        <v>6005</v>
      </c>
      <c r="F3884" s="5">
        <f>decoded[[#This Row],[FRT_DEC]]-B3883</f>
        <v>5</v>
      </c>
      <c r="G38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INFO]]))),G3883)</f>
        <v>305</v>
      </c>
    </row>
    <row r="3885" spans="1:7" x14ac:dyDescent="0.25">
      <c r="A3885" s="4" t="s">
        <v>4172</v>
      </c>
      <c r="B3885" s="5">
        <v>2051673129</v>
      </c>
      <c r="C3885" s="4" t="s">
        <v>10294</v>
      </c>
      <c r="D3885" s="4" t="s">
        <v>277</v>
      </c>
      <c r="E3885" s="6" t="s">
        <v>10295</v>
      </c>
      <c r="F3885" s="5">
        <f>decoded[[#This Row],[FRT_DEC]]-B3884</f>
        <v>12</v>
      </c>
      <c r="G38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INFO]]))),G3884)</f>
        <v>305</v>
      </c>
    </row>
    <row r="3886" spans="1:7" x14ac:dyDescent="0.25">
      <c r="A3886" s="4" t="s">
        <v>4173</v>
      </c>
      <c r="B3886" s="5">
        <v>2051673441</v>
      </c>
      <c r="C3886" s="4" t="s">
        <v>10296</v>
      </c>
      <c r="D3886" s="4" t="s">
        <v>1144</v>
      </c>
      <c r="E3886" s="6" t="s">
        <v>6009</v>
      </c>
      <c r="F3886" s="5">
        <f>decoded[[#This Row],[FRT_DEC]]-B3885</f>
        <v>312</v>
      </c>
      <c r="G38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INFO]]))),G3885)</f>
        <v>305</v>
      </c>
    </row>
    <row r="3887" spans="1:7" x14ac:dyDescent="0.25">
      <c r="A3887" s="4" t="s">
        <v>4174</v>
      </c>
      <c r="B3887" s="5">
        <v>2051673448</v>
      </c>
      <c r="C3887" s="4" t="s">
        <v>10297</v>
      </c>
      <c r="D3887" s="4" t="s">
        <v>98</v>
      </c>
      <c r="E3887" s="6" t="s">
        <v>6011</v>
      </c>
      <c r="F3887" s="5">
        <f>decoded[[#This Row],[FRT_DEC]]-B3886</f>
        <v>7</v>
      </c>
      <c r="G38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INFO]]))),G3886)</f>
        <v>305</v>
      </c>
    </row>
    <row r="3888" spans="1:7" x14ac:dyDescent="0.25">
      <c r="A3888" s="4" t="s">
        <v>4175</v>
      </c>
      <c r="B3888" s="5">
        <v>2051673460</v>
      </c>
      <c r="C3888" s="4" t="s">
        <v>10298</v>
      </c>
      <c r="D3888" s="4" t="s">
        <v>275</v>
      </c>
      <c r="E3888" s="6" t="s">
        <v>1102</v>
      </c>
      <c r="F3888" s="5">
        <f>decoded[[#This Row],[FRT_DEC]]-B3887</f>
        <v>12</v>
      </c>
      <c r="G38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INFO]]))),G3887)</f>
        <v>305</v>
      </c>
    </row>
    <row r="3889" spans="1:7" x14ac:dyDescent="0.25">
      <c r="A3889" s="4" t="s">
        <v>4176</v>
      </c>
      <c r="B3889" s="5">
        <v>2051673476</v>
      </c>
      <c r="C3889" s="4" t="s">
        <v>10299</v>
      </c>
      <c r="D3889" s="4" t="s">
        <v>295</v>
      </c>
      <c r="E3889" s="6" t="s">
        <v>296</v>
      </c>
      <c r="F3889" s="5">
        <f>decoded[[#This Row],[FRT_DEC]]-B3888</f>
        <v>16</v>
      </c>
      <c r="G38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INFO]]))),G3888)</f>
        <v>305</v>
      </c>
    </row>
    <row r="3890" spans="1:7" x14ac:dyDescent="0.25">
      <c r="A3890" s="4" t="s">
        <v>4177</v>
      </c>
      <c r="B3890" s="5">
        <v>2051674995</v>
      </c>
      <c r="C3890" s="4" t="s">
        <v>10300</v>
      </c>
      <c r="D3890" s="4" t="s">
        <v>110</v>
      </c>
      <c r="E3890" s="6" t="s">
        <v>2725</v>
      </c>
      <c r="F3890" s="5">
        <f>decoded[[#This Row],[FRT_DEC]]-B3889</f>
        <v>1519</v>
      </c>
      <c r="G38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INFO]]))),G3889)</f>
        <v>305</v>
      </c>
    </row>
    <row r="3891" spans="1:7" x14ac:dyDescent="0.25">
      <c r="A3891" s="4" t="s">
        <v>4178</v>
      </c>
      <c r="B3891" s="5">
        <v>2051675012</v>
      </c>
      <c r="C3891" s="4" t="s">
        <v>10301</v>
      </c>
      <c r="D3891" s="4" t="s">
        <v>1144</v>
      </c>
      <c r="E3891" s="6" t="s">
        <v>6017</v>
      </c>
      <c r="F3891" s="5">
        <f>decoded[[#This Row],[FRT_DEC]]-B3890</f>
        <v>17</v>
      </c>
      <c r="G38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INFO]]))),G3890)</f>
        <v>305</v>
      </c>
    </row>
    <row r="3892" spans="1:7" x14ac:dyDescent="0.25">
      <c r="A3892" s="4" t="s">
        <v>4179</v>
      </c>
      <c r="B3892" s="5">
        <v>2051675018</v>
      </c>
      <c r="C3892" s="4" t="s">
        <v>10302</v>
      </c>
      <c r="D3892" s="4" t="s">
        <v>98</v>
      </c>
      <c r="E3892" s="6" t="s">
        <v>6019</v>
      </c>
      <c r="F3892" s="5">
        <f>decoded[[#This Row],[FRT_DEC]]-B3891</f>
        <v>6</v>
      </c>
      <c r="G38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INFO]]))),G3891)</f>
        <v>305</v>
      </c>
    </row>
    <row r="3893" spans="1:7" x14ac:dyDescent="0.25">
      <c r="A3893" s="4" t="s">
        <v>4180</v>
      </c>
      <c r="B3893" s="5">
        <v>2051675087</v>
      </c>
      <c r="C3893" s="4" t="s">
        <v>10303</v>
      </c>
      <c r="D3893" s="4" t="s">
        <v>111</v>
      </c>
      <c r="E3893" s="6" t="s">
        <v>297</v>
      </c>
      <c r="F3893" s="5">
        <f>decoded[[#This Row],[FRT_DEC]]-B3892</f>
        <v>69</v>
      </c>
      <c r="G38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INFO]]))),G3892)</f>
        <v>305</v>
      </c>
    </row>
    <row r="3894" spans="1:7" x14ac:dyDescent="0.25">
      <c r="A3894" s="4" t="s">
        <v>4181</v>
      </c>
      <c r="B3894" s="5">
        <v>2051675102</v>
      </c>
      <c r="C3894" s="4" t="s">
        <v>10304</v>
      </c>
      <c r="D3894" s="4" t="s">
        <v>1144</v>
      </c>
      <c r="E3894" s="6" t="s">
        <v>6022</v>
      </c>
      <c r="F3894" s="5">
        <f>decoded[[#This Row],[FRT_DEC]]-B3893</f>
        <v>15</v>
      </c>
      <c r="G38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INFO]]))),G3893)</f>
        <v>305</v>
      </c>
    </row>
    <row r="3895" spans="1:7" x14ac:dyDescent="0.25">
      <c r="A3895" s="4" t="s">
        <v>4182</v>
      </c>
      <c r="B3895" s="5">
        <v>2051675108</v>
      </c>
      <c r="C3895" s="4" t="s">
        <v>10305</v>
      </c>
      <c r="D3895" s="4" t="s">
        <v>98</v>
      </c>
      <c r="E3895" s="6" t="s">
        <v>6024</v>
      </c>
      <c r="F3895" s="5">
        <f>decoded[[#This Row],[FRT_DEC]]-B3894</f>
        <v>6</v>
      </c>
      <c r="G38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INFO]]))),G3894)</f>
        <v>305</v>
      </c>
    </row>
    <row r="3896" spans="1:7" x14ac:dyDescent="0.25">
      <c r="A3896" s="4" t="s">
        <v>4183</v>
      </c>
      <c r="B3896" s="5">
        <v>2051675743</v>
      </c>
      <c r="C3896" s="4" t="s">
        <v>10306</v>
      </c>
      <c r="D3896" s="4" t="s">
        <v>113</v>
      </c>
      <c r="E3896" s="6" t="s">
        <v>114</v>
      </c>
      <c r="F3896" s="5">
        <f>decoded[[#This Row],[FRT_DEC]]-B3895</f>
        <v>635</v>
      </c>
      <c r="G38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INFO]]))),G3895)</f>
        <v>305</v>
      </c>
    </row>
    <row r="3897" spans="1:7" x14ac:dyDescent="0.25">
      <c r="A3897" s="4" t="s">
        <v>4184</v>
      </c>
      <c r="B3897" s="5">
        <v>2051675759</v>
      </c>
      <c r="C3897" s="4" t="s">
        <v>10307</v>
      </c>
      <c r="D3897" s="4" t="s">
        <v>1144</v>
      </c>
      <c r="E3897" s="6" t="s">
        <v>6027</v>
      </c>
      <c r="F3897" s="5">
        <f>decoded[[#This Row],[FRT_DEC]]-B3896</f>
        <v>16</v>
      </c>
      <c r="G38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INFO]]))),G3896)</f>
        <v>305</v>
      </c>
    </row>
    <row r="3898" spans="1:7" x14ac:dyDescent="0.25">
      <c r="A3898" s="4" t="s">
        <v>4185</v>
      </c>
      <c r="B3898" s="5">
        <v>2051675764</v>
      </c>
      <c r="C3898" s="4" t="s">
        <v>10308</v>
      </c>
      <c r="D3898" s="4" t="s">
        <v>98</v>
      </c>
      <c r="E3898" s="6" t="s">
        <v>6029</v>
      </c>
      <c r="F3898" s="5">
        <f>decoded[[#This Row],[FRT_DEC]]-B3897</f>
        <v>5</v>
      </c>
      <c r="G38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INFO]]))),G3897)</f>
        <v>305</v>
      </c>
    </row>
    <row r="3899" spans="1:7" x14ac:dyDescent="0.25">
      <c r="A3899" s="4" t="s">
        <v>4186</v>
      </c>
      <c r="B3899" s="5">
        <v>2051675769</v>
      </c>
      <c r="C3899" s="4" t="s">
        <v>10309</v>
      </c>
      <c r="D3899" s="4" t="s">
        <v>298</v>
      </c>
      <c r="E3899" s="6" t="s">
        <v>10310</v>
      </c>
      <c r="F3899" s="5">
        <f>decoded[[#This Row],[FRT_DEC]]-B3898</f>
        <v>5</v>
      </c>
      <c r="G38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INFO]]))),G3898)</f>
        <v>305</v>
      </c>
    </row>
    <row r="3900" spans="1:7" x14ac:dyDescent="0.25">
      <c r="A3900" s="4" t="s">
        <v>4187</v>
      </c>
      <c r="B3900" s="5">
        <v>2051675776</v>
      </c>
      <c r="C3900" s="4" t="s">
        <v>10311</v>
      </c>
      <c r="D3900" s="4" t="s">
        <v>11</v>
      </c>
      <c r="E3900" s="6" t="s">
        <v>4684</v>
      </c>
      <c r="F3900" s="5">
        <f>decoded[[#This Row],[FRT_DEC]]-B3899</f>
        <v>7</v>
      </c>
      <c r="G39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INFO]]))),G3899)</f>
        <v>305</v>
      </c>
    </row>
    <row r="3901" spans="1:7" x14ac:dyDescent="0.25">
      <c r="A3901" s="4" t="s">
        <v>4188</v>
      </c>
      <c r="B3901" s="5">
        <v>2051675787</v>
      </c>
      <c r="C3901" s="4" t="s">
        <v>10312</v>
      </c>
      <c r="D3901" s="4" t="s">
        <v>52</v>
      </c>
      <c r="E3901" s="6" t="s">
        <v>367</v>
      </c>
      <c r="F3901" s="5">
        <f>decoded[[#This Row],[FRT_DEC]]-B3900</f>
        <v>11</v>
      </c>
      <c r="G39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INFO]]))),G3900)</f>
        <v>305</v>
      </c>
    </row>
    <row r="3902" spans="1:7" x14ac:dyDescent="0.25">
      <c r="A3902" s="4" t="s">
        <v>4189</v>
      </c>
      <c r="B3902" s="5">
        <v>2051675790</v>
      </c>
      <c r="C3902" s="4" t="s">
        <v>10313</v>
      </c>
      <c r="D3902" s="4" t="s">
        <v>369</v>
      </c>
      <c r="E3902" s="6" t="s">
        <v>10314</v>
      </c>
      <c r="F3902" s="5">
        <f>decoded[[#This Row],[FRT_DEC]]-B3901</f>
        <v>3</v>
      </c>
      <c r="G39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INFO]]))),G3901)</f>
        <v>305</v>
      </c>
    </row>
    <row r="3903" spans="1:7" x14ac:dyDescent="0.25">
      <c r="A3903" s="4" t="s">
        <v>4190</v>
      </c>
      <c r="B3903" s="5">
        <v>2051675795</v>
      </c>
      <c r="C3903" s="4" t="s">
        <v>10315</v>
      </c>
      <c r="D3903" s="4" t="s">
        <v>8</v>
      </c>
      <c r="E3903" s="6" t="s">
        <v>4691</v>
      </c>
      <c r="F3903" s="5">
        <f>decoded[[#This Row],[FRT_DEC]]-B3902</f>
        <v>5</v>
      </c>
      <c r="G39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INFO]]))),G3902)</f>
        <v>305</v>
      </c>
    </row>
    <row r="3904" spans="1:7" x14ac:dyDescent="0.25">
      <c r="A3904" s="4" t="s">
        <v>4191</v>
      </c>
      <c r="B3904" s="5">
        <v>2051675799</v>
      </c>
      <c r="C3904" s="4" t="s">
        <v>10316</v>
      </c>
      <c r="D3904" s="4" t="s">
        <v>4652</v>
      </c>
      <c r="E3904" s="6" t="s">
        <v>4680</v>
      </c>
      <c r="F3904" s="5">
        <f>decoded[[#This Row],[FRT_DEC]]-B3903</f>
        <v>4</v>
      </c>
      <c r="G39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INFO]]))),G3903)</f>
        <v>305</v>
      </c>
    </row>
    <row r="3905" spans="1:7" x14ac:dyDescent="0.25">
      <c r="A3905" s="4" t="s">
        <v>4192</v>
      </c>
      <c r="B3905" s="5">
        <v>2051675802</v>
      </c>
      <c r="C3905" s="4" t="s">
        <v>10317</v>
      </c>
      <c r="D3905" s="4" t="s">
        <v>4652</v>
      </c>
      <c r="E3905" s="6" t="s">
        <v>4681</v>
      </c>
      <c r="F3905" s="5">
        <f>decoded[[#This Row],[FRT_DEC]]-B3904</f>
        <v>3</v>
      </c>
      <c r="G39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INFO]]))),G3904)</f>
        <v>305</v>
      </c>
    </row>
    <row r="3906" spans="1:7" x14ac:dyDescent="0.25">
      <c r="A3906" s="4" t="s">
        <v>4193</v>
      </c>
      <c r="B3906" s="5">
        <v>2051675829</v>
      </c>
      <c r="C3906" s="4" t="s">
        <v>10318</v>
      </c>
      <c r="D3906" s="4" t="s">
        <v>11</v>
      </c>
      <c r="E3906" s="6" t="s">
        <v>4665</v>
      </c>
      <c r="F3906" s="5">
        <f>decoded[[#This Row],[FRT_DEC]]-B3905</f>
        <v>27</v>
      </c>
      <c r="G39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INFO]]))),G3905)</f>
        <v>305</v>
      </c>
    </row>
    <row r="3907" spans="1:7" x14ac:dyDescent="0.25">
      <c r="A3907" s="4" t="s">
        <v>4194</v>
      </c>
      <c r="B3907" s="5">
        <v>2051675840</v>
      </c>
      <c r="C3907" s="4" t="s">
        <v>10319</v>
      </c>
      <c r="D3907" s="4" t="s">
        <v>52</v>
      </c>
      <c r="E3907" s="6" t="s">
        <v>4648</v>
      </c>
      <c r="F3907" s="5">
        <f>decoded[[#This Row],[FRT_DEC]]-B3906</f>
        <v>11</v>
      </c>
      <c r="G39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INFO]]))),G3906)</f>
        <v>305</v>
      </c>
    </row>
    <row r="3908" spans="1:7" x14ac:dyDescent="0.25">
      <c r="A3908" s="4" t="s">
        <v>4195</v>
      </c>
      <c r="B3908" s="5">
        <v>2051675844</v>
      </c>
      <c r="C3908" s="4" t="s">
        <v>10320</v>
      </c>
      <c r="D3908" s="4" t="s">
        <v>4649</v>
      </c>
      <c r="E3908" s="6" t="s">
        <v>10256</v>
      </c>
      <c r="F3908" s="5">
        <f>decoded[[#This Row],[FRT_DEC]]-B3907</f>
        <v>4</v>
      </c>
      <c r="G39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INFO]]))),G3907)</f>
        <v>305</v>
      </c>
    </row>
    <row r="3909" spans="1:7" x14ac:dyDescent="0.25">
      <c r="A3909" s="4" t="s">
        <v>4196</v>
      </c>
      <c r="B3909" s="5">
        <v>2051675870</v>
      </c>
      <c r="C3909" s="4" t="s">
        <v>10321</v>
      </c>
      <c r="D3909" s="4" t="s">
        <v>12</v>
      </c>
      <c r="E3909" s="6" t="s">
        <v>4</v>
      </c>
      <c r="F3909" s="5">
        <f>decoded[[#This Row],[FRT_DEC]]-B3908</f>
        <v>26</v>
      </c>
      <c r="G39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INFO]]))),G3908)</f>
        <v>305</v>
      </c>
    </row>
    <row r="3910" spans="1:7" x14ac:dyDescent="0.25">
      <c r="A3910" s="4" t="s">
        <v>4197</v>
      </c>
      <c r="B3910" s="5">
        <v>2051675875</v>
      </c>
      <c r="C3910" s="4" t="s">
        <v>10322</v>
      </c>
      <c r="D3910" s="4" t="s">
        <v>8</v>
      </c>
      <c r="E3910" s="6" t="s">
        <v>5963</v>
      </c>
      <c r="F3910" s="5">
        <f>decoded[[#This Row],[FRT_DEC]]-B3909</f>
        <v>5</v>
      </c>
      <c r="G39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INFO]]))),G3909)</f>
        <v>305</v>
      </c>
    </row>
    <row r="3911" spans="1:7" x14ac:dyDescent="0.25">
      <c r="A3911" s="4" t="s">
        <v>4198</v>
      </c>
      <c r="B3911" s="5">
        <v>2051676127</v>
      </c>
      <c r="C3911" s="4" t="s">
        <v>10323</v>
      </c>
      <c r="D3911" s="4" t="s">
        <v>12</v>
      </c>
      <c r="E3911" s="6" t="s">
        <v>4</v>
      </c>
      <c r="F3911" s="5">
        <f>decoded[[#This Row],[FRT_DEC]]-B3910</f>
        <v>252</v>
      </c>
      <c r="G39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INFO]]))),G3910)</f>
        <v>305</v>
      </c>
    </row>
    <row r="3912" spans="1:7" x14ac:dyDescent="0.25">
      <c r="A3912" s="4" t="s">
        <v>4199</v>
      </c>
      <c r="B3912" s="5">
        <v>2051676132</v>
      </c>
      <c r="C3912" s="4" t="s">
        <v>10324</v>
      </c>
      <c r="D3912" s="4" t="s">
        <v>8</v>
      </c>
      <c r="E3912" s="6" t="s">
        <v>5960</v>
      </c>
      <c r="F3912" s="5">
        <f>decoded[[#This Row],[FRT_DEC]]-B3911</f>
        <v>5</v>
      </c>
      <c r="G39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INFO]]))),G3911)</f>
        <v>305</v>
      </c>
    </row>
    <row r="3913" spans="1:7" x14ac:dyDescent="0.25">
      <c r="A3913" s="4" t="s">
        <v>4200</v>
      </c>
      <c r="B3913" s="5">
        <v>2051677002</v>
      </c>
      <c r="C3913" s="4" t="s">
        <v>10325</v>
      </c>
      <c r="D3913" s="4" t="s">
        <v>55</v>
      </c>
      <c r="E3913" s="6" t="s">
        <v>56</v>
      </c>
      <c r="F3913" s="5">
        <f>decoded[[#This Row],[FRT_DEC]]-B3912</f>
        <v>870</v>
      </c>
      <c r="G39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INFO]]))),G3912)</f>
        <v>305</v>
      </c>
    </row>
    <row r="3914" spans="1:7" x14ac:dyDescent="0.25">
      <c r="A3914" s="4" t="s">
        <v>4201</v>
      </c>
      <c r="B3914" s="5">
        <v>2051677029</v>
      </c>
      <c r="C3914" s="4" t="s">
        <v>10326</v>
      </c>
      <c r="D3914" s="4" t="s">
        <v>275</v>
      </c>
      <c r="E3914" s="6" t="s">
        <v>10327</v>
      </c>
      <c r="F3914" s="5">
        <f>decoded[[#This Row],[FRT_DEC]]-B3913</f>
        <v>27</v>
      </c>
      <c r="G39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INFO]]))),G3913)</f>
        <v>305</v>
      </c>
    </row>
    <row r="3915" spans="1:7" x14ac:dyDescent="0.25">
      <c r="A3915" s="4" t="s">
        <v>4202</v>
      </c>
      <c r="B3915" s="5">
        <v>2051677033</v>
      </c>
      <c r="C3915" s="4" t="s">
        <v>10328</v>
      </c>
      <c r="D3915" s="4" t="s">
        <v>277</v>
      </c>
      <c r="E3915" s="6" t="s">
        <v>10329</v>
      </c>
      <c r="F3915" s="5">
        <f>decoded[[#This Row],[FRT_DEC]]-B3914</f>
        <v>4</v>
      </c>
      <c r="G39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INFO]]))),G3914)</f>
        <v>305</v>
      </c>
    </row>
    <row r="3916" spans="1:7" ht="30" x14ac:dyDescent="0.25">
      <c r="A3916" s="4" t="s">
        <v>4203</v>
      </c>
      <c r="B3916" s="5">
        <v>2051677036</v>
      </c>
      <c r="C3916" s="4" t="s">
        <v>10330</v>
      </c>
      <c r="D3916" s="4" t="s">
        <v>271</v>
      </c>
      <c r="E3916" s="6" t="s">
        <v>5723</v>
      </c>
      <c r="F3916" s="5">
        <f>decoded[[#This Row],[FRT_DEC]]-B3915</f>
        <v>3</v>
      </c>
      <c r="G39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INFO]]))),G3915)</f>
        <v>305</v>
      </c>
    </row>
    <row r="3917" spans="1:7" x14ac:dyDescent="0.25">
      <c r="A3917" s="4" t="s">
        <v>4204</v>
      </c>
      <c r="B3917" s="5">
        <v>2051677040</v>
      </c>
      <c r="C3917" s="4" t="s">
        <v>10331</v>
      </c>
      <c r="D3917" s="4" t="s">
        <v>273</v>
      </c>
      <c r="E3917" s="6" t="s">
        <v>289</v>
      </c>
      <c r="F3917" s="5">
        <f>decoded[[#This Row],[FRT_DEC]]-B3916</f>
        <v>4</v>
      </c>
      <c r="G39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INFO]]))),G3916)</f>
        <v>305</v>
      </c>
    </row>
    <row r="3918" spans="1:7" x14ac:dyDescent="0.25">
      <c r="A3918" s="4" t="s">
        <v>4205</v>
      </c>
      <c r="B3918" s="5">
        <v>2051677070</v>
      </c>
      <c r="C3918" s="4" t="s">
        <v>10332</v>
      </c>
      <c r="D3918" s="4" t="s">
        <v>11</v>
      </c>
      <c r="E3918" s="6" t="s">
        <v>4683</v>
      </c>
      <c r="F3918" s="5">
        <f>decoded[[#This Row],[FRT_DEC]]-B3917</f>
        <v>30</v>
      </c>
      <c r="G39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INFO]]))),G3917)</f>
        <v>305</v>
      </c>
    </row>
    <row r="3919" spans="1:7" x14ac:dyDescent="0.25">
      <c r="A3919" s="4" t="s">
        <v>4206</v>
      </c>
      <c r="B3919" s="5">
        <v>2051677092</v>
      </c>
      <c r="C3919" s="4" t="s">
        <v>10333</v>
      </c>
      <c r="D3919" s="4" t="s">
        <v>52</v>
      </c>
      <c r="E3919" s="6" t="s">
        <v>57</v>
      </c>
      <c r="F3919" s="5">
        <f>decoded[[#This Row],[FRT_DEC]]-B3918</f>
        <v>22</v>
      </c>
      <c r="G39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INFO]]))),G3918)</f>
        <v>305</v>
      </c>
    </row>
    <row r="3920" spans="1:7" x14ac:dyDescent="0.25">
      <c r="A3920" s="4" t="s">
        <v>4207</v>
      </c>
      <c r="B3920" s="5">
        <v>2051677103</v>
      </c>
      <c r="C3920" s="4" t="s">
        <v>10334</v>
      </c>
      <c r="D3920" s="4" t="s">
        <v>13</v>
      </c>
      <c r="E3920" s="6" t="s">
        <v>5</v>
      </c>
      <c r="F3920" s="5">
        <f>decoded[[#This Row],[FRT_DEC]]-B3919</f>
        <v>11</v>
      </c>
      <c r="G39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INFO]]))),G3919)</f>
        <v>305</v>
      </c>
    </row>
    <row r="3921" spans="1:7" x14ac:dyDescent="0.25">
      <c r="A3921" s="4" t="s">
        <v>4208</v>
      </c>
      <c r="B3921" s="5">
        <v>2051677111</v>
      </c>
      <c r="C3921" s="4" t="s">
        <v>10335</v>
      </c>
      <c r="D3921" s="4" t="s">
        <v>11</v>
      </c>
      <c r="E3921" s="6" t="s">
        <v>4660</v>
      </c>
      <c r="F3921" s="5">
        <f>decoded[[#This Row],[FRT_DEC]]-B3920</f>
        <v>8</v>
      </c>
      <c r="G39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INFO]]))),G3920)</f>
        <v>305</v>
      </c>
    </row>
    <row r="3922" spans="1:7" x14ac:dyDescent="0.25">
      <c r="A3922" s="4" t="s">
        <v>4209</v>
      </c>
      <c r="B3922" s="5">
        <v>2051677124</v>
      </c>
      <c r="C3922" s="4" t="s">
        <v>10336</v>
      </c>
      <c r="D3922" s="4" t="s">
        <v>1144</v>
      </c>
      <c r="E3922" s="6" t="s">
        <v>6057</v>
      </c>
      <c r="F3922" s="5">
        <f>decoded[[#This Row],[FRT_DEC]]-B3921</f>
        <v>13</v>
      </c>
      <c r="G39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INFO]]))),G3921)</f>
        <v>305</v>
      </c>
    </row>
    <row r="3923" spans="1:7" x14ac:dyDescent="0.25">
      <c r="A3923" s="4" t="s">
        <v>4210</v>
      </c>
      <c r="B3923" s="5">
        <v>2051677130</v>
      </c>
      <c r="C3923" s="4" t="s">
        <v>10337</v>
      </c>
      <c r="D3923" s="4" t="s">
        <v>1144</v>
      </c>
      <c r="E3923" s="6" t="s">
        <v>6059</v>
      </c>
      <c r="F3923" s="5">
        <f>decoded[[#This Row],[FRT_DEC]]-B3922</f>
        <v>6</v>
      </c>
      <c r="G39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INFO]]))),G3922)</f>
        <v>305</v>
      </c>
    </row>
    <row r="3924" spans="1:7" x14ac:dyDescent="0.25">
      <c r="A3924" s="4" t="s">
        <v>4211</v>
      </c>
      <c r="B3924" s="5">
        <v>2051677151</v>
      </c>
      <c r="C3924" s="4" t="s">
        <v>10338</v>
      </c>
      <c r="D3924" s="4" t="s">
        <v>98</v>
      </c>
      <c r="E3924" s="6" t="s">
        <v>5713</v>
      </c>
      <c r="F3924" s="5">
        <f>decoded[[#This Row],[FRT_DEC]]-B3923</f>
        <v>21</v>
      </c>
      <c r="G39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INFO]]))),G3923)</f>
        <v>305</v>
      </c>
    </row>
    <row r="3925" spans="1:7" x14ac:dyDescent="0.25">
      <c r="A3925" s="4" t="s">
        <v>4212</v>
      </c>
      <c r="B3925" s="5">
        <v>2051677179</v>
      </c>
      <c r="C3925" s="4" t="s">
        <v>10339</v>
      </c>
      <c r="D3925" s="4" t="s">
        <v>4652</v>
      </c>
      <c r="E3925" s="6" t="s">
        <v>4681</v>
      </c>
      <c r="F3925" s="5">
        <f>decoded[[#This Row],[FRT_DEC]]-B3924</f>
        <v>28</v>
      </c>
      <c r="G39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INFO]]))),G3924)</f>
        <v>305</v>
      </c>
    </row>
    <row r="3926" spans="1:7" x14ac:dyDescent="0.25">
      <c r="A3926" s="4" t="s">
        <v>4213</v>
      </c>
      <c r="B3926" s="5">
        <v>2051677188</v>
      </c>
      <c r="C3926" s="4" t="s">
        <v>10340</v>
      </c>
      <c r="D3926" s="4" t="s">
        <v>275</v>
      </c>
      <c r="E3926" s="6" t="s">
        <v>10341</v>
      </c>
      <c r="F3926" s="5">
        <f>decoded[[#This Row],[FRT_DEC]]-B3925</f>
        <v>9</v>
      </c>
      <c r="G39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INFO]]))),G3925)</f>
        <v>305</v>
      </c>
    </row>
    <row r="3927" spans="1:7" x14ac:dyDescent="0.25">
      <c r="A3927" s="4" t="s">
        <v>4214</v>
      </c>
      <c r="B3927" s="5">
        <v>2051677204</v>
      </c>
      <c r="C3927" s="4" t="s">
        <v>10342</v>
      </c>
      <c r="D3927" s="4" t="s">
        <v>12</v>
      </c>
      <c r="E3927" s="6" t="s">
        <v>4</v>
      </c>
      <c r="F3927" s="5">
        <f>decoded[[#This Row],[FRT_DEC]]-B3926</f>
        <v>16</v>
      </c>
      <c r="G39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INFO]]))),G3926)</f>
        <v>305</v>
      </c>
    </row>
    <row r="3928" spans="1:7" x14ac:dyDescent="0.25">
      <c r="A3928" s="4" t="s">
        <v>4215</v>
      </c>
      <c r="B3928" s="5">
        <v>2051677211</v>
      </c>
      <c r="C3928" s="4" t="s">
        <v>10343</v>
      </c>
      <c r="D3928" s="4" t="s">
        <v>14</v>
      </c>
      <c r="E3928" s="6" t="s">
        <v>6</v>
      </c>
      <c r="F3928" s="5">
        <f>decoded[[#This Row],[FRT_DEC]]-B3927</f>
        <v>7</v>
      </c>
      <c r="G39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INFO]]))),G3927)</f>
        <v>305</v>
      </c>
    </row>
    <row r="3929" spans="1:7" x14ac:dyDescent="0.25">
      <c r="A3929" s="4" t="s">
        <v>4216</v>
      </c>
      <c r="B3929" s="5">
        <v>2051677221</v>
      </c>
      <c r="C3929" s="4" t="s">
        <v>10344</v>
      </c>
      <c r="D3929" s="4" t="s">
        <v>14</v>
      </c>
      <c r="E3929" s="6" t="s">
        <v>72</v>
      </c>
      <c r="F3929" s="5">
        <f>decoded[[#This Row],[FRT_DEC]]-B3928</f>
        <v>10</v>
      </c>
      <c r="G39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INFO]]))),G3928)</f>
        <v>305</v>
      </c>
    </row>
    <row r="3930" spans="1:7" x14ac:dyDescent="0.25">
      <c r="A3930" s="4" t="s">
        <v>4217</v>
      </c>
      <c r="B3930" s="5">
        <v>2051677956</v>
      </c>
      <c r="C3930" s="4" t="s">
        <v>10345</v>
      </c>
      <c r="D3930" s="4" t="s">
        <v>280</v>
      </c>
      <c r="E3930" s="6" t="s">
        <v>281</v>
      </c>
      <c r="F3930" s="5">
        <f>decoded[[#This Row],[FRT_DEC]]-B3929</f>
        <v>735</v>
      </c>
      <c r="G39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INFO]]))),G3929)</f>
        <v>305</v>
      </c>
    </row>
    <row r="3931" spans="1:7" x14ac:dyDescent="0.25">
      <c r="A3931" s="4" t="s">
        <v>4218</v>
      </c>
      <c r="B3931" s="5">
        <v>2051677963</v>
      </c>
      <c r="C3931" s="4" t="s">
        <v>10346</v>
      </c>
      <c r="D3931" s="4" t="s">
        <v>74</v>
      </c>
      <c r="E3931" s="6" t="s">
        <v>4650</v>
      </c>
      <c r="F3931" s="5">
        <f>decoded[[#This Row],[FRT_DEC]]-B3930</f>
        <v>7</v>
      </c>
      <c r="G39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INFO]]))),G3930)</f>
        <v>305</v>
      </c>
    </row>
    <row r="3932" spans="1:7" x14ac:dyDescent="0.25">
      <c r="A3932" s="4" t="s">
        <v>4219</v>
      </c>
      <c r="B3932" s="5">
        <v>2051677968</v>
      </c>
      <c r="C3932" s="4" t="s">
        <v>10347</v>
      </c>
      <c r="D3932" s="4" t="s">
        <v>4651</v>
      </c>
      <c r="E3932" s="6" t="s">
        <v>4653</v>
      </c>
      <c r="F3932" s="5">
        <f>decoded[[#This Row],[FRT_DEC]]-B3931</f>
        <v>5</v>
      </c>
      <c r="G39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INFO]]))),G3931)</f>
        <v>305</v>
      </c>
    </row>
    <row r="3933" spans="1:7" x14ac:dyDescent="0.25">
      <c r="A3933" s="4" t="s">
        <v>4220</v>
      </c>
      <c r="B3933" s="5">
        <v>2051677972</v>
      </c>
      <c r="C3933" s="4" t="s">
        <v>10348</v>
      </c>
      <c r="D3933" s="4" t="s">
        <v>8</v>
      </c>
      <c r="E3933" s="6" t="s">
        <v>6344</v>
      </c>
      <c r="F3933" s="5">
        <f>decoded[[#This Row],[FRT_DEC]]-B3932</f>
        <v>4</v>
      </c>
      <c r="G39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INFO]]))),G3932)</f>
        <v>305</v>
      </c>
    </row>
    <row r="3934" spans="1:7" x14ac:dyDescent="0.25">
      <c r="A3934" s="4" t="s">
        <v>4221</v>
      </c>
      <c r="B3934" s="5">
        <v>2051678012</v>
      </c>
      <c r="C3934" s="4" t="s">
        <v>10349</v>
      </c>
      <c r="D3934" s="4" t="s">
        <v>12</v>
      </c>
      <c r="E3934" s="6" t="s">
        <v>4</v>
      </c>
      <c r="F3934" s="5">
        <f>decoded[[#This Row],[FRT_DEC]]-B3933</f>
        <v>40</v>
      </c>
      <c r="G39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INFO]]))),G3933)</f>
        <v>305</v>
      </c>
    </row>
    <row r="3935" spans="1:7" x14ac:dyDescent="0.25">
      <c r="A3935" s="4" t="s">
        <v>4222</v>
      </c>
      <c r="B3935" s="5">
        <v>2051678020</v>
      </c>
      <c r="C3935" s="4" t="s">
        <v>10350</v>
      </c>
      <c r="D3935" s="4" t="s">
        <v>8</v>
      </c>
      <c r="E3935" s="6" t="s">
        <v>6294</v>
      </c>
      <c r="F3935" s="5">
        <f>decoded[[#This Row],[FRT_DEC]]-B3934</f>
        <v>8</v>
      </c>
      <c r="G39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INFO]]))),G3934)</f>
        <v>305</v>
      </c>
    </row>
    <row r="3936" spans="1:7" x14ac:dyDescent="0.25">
      <c r="A3936" s="4" t="s">
        <v>4223</v>
      </c>
      <c r="B3936" s="5">
        <v>2051686319</v>
      </c>
      <c r="C3936" s="4" t="s">
        <v>10351</v>
      </c>
      <c r="D3936" s="4" t="s">
        <v>15</v>
      </c>
      <c r="E3936" s="6" t="s">
        <v>10352</v>
      </c>
      <c r="F3936" s="5">
        <f>decoded[[#This Row],[FRT_DEC]]-B3935</f>
        <v>8299</v>
      </c>
      <c r="G39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INFO]]))),G3935)</f>
        <v>305</v>
      </c>
    </row>
    <row r="3937" spans="1:7" x14ac:dyDescent="0.25">
      <c r="A3937" s="4" t="s">
        <v>4224</v>
      </c>
      <c r="B3937" s="5">
        <v>2051686322</v>
      </c>
      <c r="C3937" s="4" t="s">
        <v>10353</v>
      </c>
      <c r="D3937" s="4" t="s">
        <v>15</v>
      </c>
      <c r="E3937" s="6" t="s">
        <v>5995</v>
      </c>
      <c r="F3937" s="5">
        <f>decoded[[#This Row],[FRT_DEC]]-B3936</f>
        <v>3</v>
      </c>
      <c r="G39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INFO]]))),G3936)</f>
        <v>305</v>
      </c>
    </row>
    <row r="3938" spans="1:7" x14ac:dyDescent="0.25">
      <c r="A3938" s="4" t="s">
        <v>4225</v>
      </c>
      <c r="B3938" s="5">
        <v>2051686403</v>
      </c>
      <c r="C3938" s="4" t="s">
        <v>10354</v>
      </c>
      <c r="D3938" s="4" t="s">
        <v>275</v>
      </c>
      <c r="E3938" s="6" t="s">
        <v>10355</v>
      </c>
      <c r="F3938" s="5">
        <f>decoded[[#This Row],[FRT_DEC]]-B3937</f>
        <v>81</v>
      </c>
      <c r="G39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INFO]]))),G3937)</f>
        <v>305</v>
      </c>
    </row>
    <row r="3939" spans="1:7" ht="30" x14ac:dyDescent="0.25">
      <c r="A3939" s="4" t="s">
        <v>4226</v>
      </c>
      <c r="B3939" s="5">
        <v>2051686406</v>
      </c>
      <c r="C3939" s="4" t="s">
        <v>10356</v>
      </c>
      <c r="D3939" s="4" t="s">
        <v>271</v>
      </c>
      <c r="E3939" s="6" t="s">
        <v>5723</v>
      </c>
      <c r="F3939" s="5">
        <f>decoded[[#This Row],[FRT_DEC]]-B3938</f>
        <v>3</v>
      </c>
      <c r="G39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INFO]]))),G3938)</f>
        <v>305</v>
      </c>
    </row>
    <row r="3940" spans="1:7" x14ac:dyDescent="0.25">
      <c r="A3940" s="4" t="s">
        <v>4227</v>
      </c>
      <c r="B3940" s="5">
        <v>2051686410</v>
      </c>
      <c r="C3940" s="4" t="s">
        <v>10357</v>
      </c>
      <c r="D3940" s="4" t="s">
        <v>273</v>
      </c>
      <c r="E3940" s="6" t="s">
        <v>289</v>
      </c>
      <c r="F3940" s="5">
        <f>decoded[[#This Row],[FRT_DEC]]-B3939</f>
        <v>4</v>
      </c>
      <c r="G39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INFO]]))),G3939)</f>
        <v>305</v>
      </c>
    </row>
    <row r="3941" spans="1:7" x14ac:dyDescent="0.25">
      <c r="A3941" s="4" t="s">
        <v>4228</v>
      </c>
      <c r="B3941" s="5">
        <v>2051686418</v>
      </c>
      <c r="C3941" s="4" t="s">
        <v>10358</v>
      </c>
      <c r="D3941" s="4" t="s">
        <v>1144</v>
      </c>
      <c r="E3941" s="6" t="s">
        <v>6001</v>
      </c>
      <c r="F3941" s="5">
        <f>decoded[[#This Row],[FRT_DEC]]-B3940</f>
        <v>8</v>
      </c>
      <c r="G39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INFO]]))),G3940)</f>
        <v>305</v>
      </c>
    </row>
    <row r="3942" spans="1:7" x14ac:dyDescent="0.25">
      <c r="A3942" s="4" t="s">
        <v>4229</v>
      </c>
      <c r="B3942" s="5">
        <v>2051686426</v>
      </c>
      <c r="C3942" s="4" t="s">
        <v>10359</v>
      </c>
      <c r="D3942" s="4" t="s">
        <v>98</v>
      </c>
      <c r="E3942" s="6" t="s">
        <v>6003</v>
      </c>
      <c r="F3942" s="5">
        <f>decoded[[#This Row],[FRT_DEC]]-B3941</f>
        <v>8</v>
      </c>
      <c r="G39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INFO]]))),G3941)</f>
        <v>305</v>
      </c>
    </row>
    <row r="3943" spans="1:7" x14ac:dyDescent="0.25">
      <c r="A3943" s="4" t="s">
        <v>4230</v>
      </c>
      <c r="B3943" s="5">
        <v>2051686432</v>
      </c>
      <c r="C3943" s="4" t="s">
        <v>10360</v>
      </c>
      <c r="D3943" s="4" t="s">
        <v>98</v>
      </c>
      <c r="E3943" s="6" t="s">
        <v>6005</v>
      </c>
      <c r="F3943" s="5">
        <f>decoded[[#This Row],[FRT_DEC]]-B3942</f>
        <v>6</v>
      </c>
      <c r="G39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INFO]]))),G3942)</f>
        <v>305</v>
      </c>
    </row>
    <row r="3944" spans="1:7" x14ac:dyDescent="0.25">
      <c r="A3944" s="4" t="s">
        <v>4231</v>
      </c>
      <c r="B3944" s="5">
        <v>2051686444</v>
      </c>
      <c r="C3944" s="4" t="s">
        <v>10361</v>
      </c>
      <c r="D3944" s="4" t="s">
        <v>277</v>
      </c>
      <c r="E3944" s="6" t="s">
        <v>10362</v>
      </c>
      <c r="F3944" s="5">
        <f>decoded[[#This Row],[FRT_DEC]]-B3943</f>
        <v>12</v>
      </c>
      <c r="G39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INFO]]))),G3943)</f>
        <v>305</v>
      </c>
    </row>
    <row r="3945" spans="1:7" x14ac:dyDescent="0.25">
      <c r="A3945" s="4" t="s">
        <v>4232</v>
      </c>
      <c r="B3945" s="5">
        <v>2051686760</v>
      </c>
      <c r="C3945" s="4" t="s">
        <v>10363</v>
      </c>
      <c r="D3945" s="4" t="s">
        <v>1144</v>
      </c>
      <c r="E3945" s="6" t="s">
        <v>6009</v>
      </c>
      <c r="F3945" s="5">
        <f>decoded[[#This Row],[FRT_DEC]]-B3944</f>
        <v>316</v>
      </c>
      <c r="G39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INFO]]))),G3944)</f>
        <v>305</v>
      </c>
    </row>
    <row r="3946" spans="1:7" x14ac:dyDescent="0.25">
      <c r="A3946" s="4" t="s">
        <v>4233</v>
      </c>
      <c r="B3946" s="5">
        <v>2051686767</v>
      </c>
      <c r="C3946" s="4" t="s">
        <v>10364</v>
      </c>
      <c r="D3946" s="4" t="s">
        <v>98</v>
      </c>
      <c r="E3946" s="6" t="s">
        <v>6011</v>
      </c>
      <c r="F3946" s="5">
        <f>decoded[[#This Row],[FRT_DEC]]-B3945</f>
        <v>7</v>
      </c>
      <c r="G39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INFO]]))),G3945)</f>
        <v>305</v>
      </c>
    </row>
    <row r="3947" spans="1:7" x14ac:dyDescent="0.25">
      <c r="A3947" s="4" t="s">
        <v>4234</v>
      </c>
      <c r="B3947" s="5">
        <v>2051686779</v>
      </c>
      <c r="C3947" s="4" t="s">
        <v>10365</v>
      </c>
      <c r="D3947" s="4" t="s">
        <v>275</v>
      </c>
      <c r="E3947" s="6" t="s">
        <v>1102</v>
      </c>
      <c r="F3947" s="5">
        <f>decoded[[#This Row],[FRT_DEC]]-B3946</f>
        <v>12</v>
      </c>
      <c r="G39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INFO]]))),G3946)</f>
        <v>305</v>
      </c>
    </row>
    <row r="3948" spans="1:7" x14ac:dyDescent="0.25">
      <c r="A3948" s="4" t="s">
        <v>4235</v>
      </c>
      <c r="B3948" s="5">
        <v>2051686795</v>
      </c>
      <c r="C3948" s="4" t="s">
        <v>10366</v>
      </c>
      <c r="D3948" s="4" t="s">
        <v>295</v>
      </c>
      <c r="E3948" s="6" t="s">
        <v>296</v>
      </c>
      <c r="F3948" s="5">
        <f>decoded[[#This Row],[FRT_DEC]]-B3947</f>
        <v>16</v>
      </c>
      <c r="G39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INFO]]))),G3947)</f>
        <v>305</v>
      </c>
    </row>
    <row r="3949" spans="1:7" x14ac:dyDescent="0.25">
      <c r="A3949" s="4" t="s">
        <v>4236</v>
      </c>
      <c r="B3949" s="5">
        <v>2051688316</v>
      </c>
      <c r="C3949" s="4" t="s">
        <v>10367</v>
      </c>
      <c r="D3949" s="4" t="s">
        <v>110</v>
      </c>
      <c r="E3949" s="6" t="s">
        <v>8684</v>
      </c>
      <c r="F3949" s="5">
        <f>decoded[[#This Row],[FRT_DEC]]-B3948</f>
        <v>1521</v>
      </c>
      <c r="G39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INFO]]))),G3948)</f>
        <v>305</v>
      </c>
    </row>
    <row r="3950" spans="1:7" x14ac:dyDescent="0.25">
      <c r="A3950" s="4" t="s">
        <v>4237</v>
      </c>
      <c r="B3950" s="5">
        <v>2051688333</v>
      </c>
      <c r="C3950" s="4" t="s">
        <v>10368</v>
      </c>
      <c r="D3950" s="4" t="s">
        <v>1144</v>
      </c>
      <c r="E3950" s="6" t="s">
        <v>6017</v>
      </c>
      <c r="F3950" s="5">
        <f>decoded[[#This Row],[FRT_DEC]]-B3949</f>
        <v>17</v>
      </c>
      <c r="G39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INFO]]))),G3949)</f>
        <v>305</v>
      </c>
    </row>
    <row r="3951" spans="1:7" x14ac:dyDescent="0.25">
      <c r="A3951" s="4" t="s">
        <v>4238</v>
      </c>
      <c r="B3951" s="5">
        <v>2051688339</v>
      </c>
      <c r="C3951" s="4" t="s">
        <v>10369</v>
      </c>
      <c r="D3951" s="4" t="s">
        <v>98</v>
      </c>
      <c r="E3951" s="6" t="s">
        <v>6019</v>
      </c>
      <c r="F3951" s="5">
        <f>decoded[[#This Row],[FRT_DEC]]-B3950</f>
        <v>6</v>
      </c>
      <c r="G39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INFO]]))),G3950)</f>
        <v>305</v>
      </c>
    </row>
    <row r="3952" spans="1:7" x14ac:dyDescent="0.25">
      <c r="A3952" s="4" t="s">
        <v>4239</v>
      </c>
      <c r="B3952" s="5">
        <v>2051688408</v>
      </c>
      <c r="C3952" s="4" t="s">
        <v>10370</v>
      </c>
      <c r="D3952" s="4" t="s">
        <v>111</v>
      </c>
      <c r="E3952" s="6" t="s">
        <v>297</v>
      </c>
      <c r="F3952" s="5">
        <f>decoded[[#This Row],[FRT_DEC]]-B3951</f>
        <v>69</v>
      </c>
      <c r="G39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INFO]]))),G3951)</f>
        <v>305</v>
      </c>
    </row>
    <row r="3953" spans="1:7" x14ac:dyDescent="0.25">
      <c r="A3953" s="4" t="s">
        <v>4240</v>
      </c>
      <c r="B3953" s="5">
        <v>2051688423</v>
      </c>
      <c r="C3953" s="4" t="s">
        <v>10371</v>
      </c>
      <c r="D3953" s="4" t="s">
        <v>1144</v>
      </c>
      <c r="E3953" s="6" t="s">
        <v>6022</v>
      </c>
      <c r="F3953" s="5">
        <f>decoded[[#This Row],[FRT_DEC]]-B3952</f>
        <v>15</v>
      </c>
      <c r="G39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INFO]]))),G3952)</f>
        <v>305</v>
      </c>
    </row>
    <row r="3954" spans="1:7" x14ac:dyDescent="0.25">
      <c r="A3954" s="4" t="s">
        <v>4241</v>
      </c>
      <c r="B3954" s="5">
        <v>2051688429</v>
      </c>
      <c r="C3954" s="4" t="s">
        <v>10372</v>
      </c>
      <c r="D3954" s="4" t="s">
        <v>98</v>
      </c>
      <c r="E3954" s="6" t="s">
        <v>6024</v>
      </c>
      <c r="F3954" s="5">
        <f>decoded[[#This Row],[FRT_DEC]]-B3953</f>
        <v>6</v>
      </c>
      <c r="G39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INFO]]))),G3953)</f>
        <v>305</v>
      </c>
    </row>
    <row r="3955" spans="1:7" x14ac:dyDescent="0.25">
      <c r="A3955" s="4" t="s">
        <v>4242</v>
      </c>
      <c r="B3955" s="5">
        <v>2051689064</v>
      </c>
      <c r="C3955" s="4" t="s">
        <v>10373</v>
      </c>
      <c r="D3955" s="4" t="s">
        <v>113</v>
      </c>
      <c r="E3955" s="6" t="s">
        <v>114</v>
      </c>
      <c r="F3955" s="5">
        <f>decoded[[#This Row],[FRT_DEC]]-B3954</f>
        <v>635</v>
      </c>
      <c r="G39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INFO]]))),G3954)</f>
        <v>305</v>
      </c>
    </row>
    <row r="3956" spans="1:7" x14ac:dyDescent="0.25">
      <c r="A3956" s="4" t="s">
        <v>4243</v>
      </c>
      <c r="B3956" s="5">
        <v>2051689081</v>
      </c>
      <c r="C3956" s="4" t="s">
        <v>10374</v>
      </c>
      <c r="D3956" s="4" t="s">
        <v>1144</v>
      </c>
      <c r="E3956" s="6" t="s">
        <v>6027</v>
      </c>
      <c r="F3956" s="5">
        <f>decoded[[#This Row],[FRT_DEC]]-B3955</f>
        <v>17</v>
      </c>
      <c r="G39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INFO]]))),G3955)</f>
        <v>305</v>
      </c>
    </row>
    <row r="3957" spans="1:7" x14ac:dyDescent="0.25">
      <c r="A3957" s="4" t="s">
        <v>4244</v>
      </c>
      <c r="B3957" s="5">
        <v>2051689087</v>
      </c>
      <c r="C3957" s="4" t="s">
        <v>10375</v>
      </c>
      <c r="D3957" s="4" t="s">
        <v>98</v>
      </c>
      <c r="E3957" s="6" t="s">
        <v>6029</v>
      </c>
      <c r="F3957" s="5">
        <f>decoded[[#This Row],[FRT_DEC]]-B3956</f>
        <v>6</v>
      </c>
      <c r="G39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INFO]]))),G3956)</f>
        <v>305</v>
      </c>
    </row>
    <row r="3958" spans="1:7" x14ac:dyDescent="0.25">
      <c r="A3958" s="4" t="s">
        <v>4245</v>
      </c>
      <c r="B3958" s="5">
        <v>2051689092</v>
      </c>
      <c r="C3958" s="4" t="s">
        <v>10376</v>
      </c>
      <c r="D3958" s="4" t="s">
        <v>298</v>
      </c>
      <c r="E3958" s="6" t="s">
        <v>10377</v>
      </c>
      <c r="F3958" s="5">
        <f>decoded[[#This Row],[FRT_DEC]]-B3957</f>
        <v>5</v>
      </c>
      <c r="G39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INFO]]))),G3957)</f>
        <v>305</v>
      </c>
    </row>
    <row r="3959" spans="1:7" x14ac:dyDescent="0.25">
      <c r="A3959" s="4" t="s">
        <v>4246</v>
      </c>
      <c r="B3959" s="5">
        <v>2051689097</v>
      </c>
      <c r="C3959" s="4" t="s">
        <v>10378</v>
      </c>
      <c r="D3959" s="4" t="s">
        <v>11</v>
      </c>
      <c r="E3959" s="6" t="s">
        <v>4670</v>
      </c>
      <c r="F3959" s="5">
        <f>decoded[[#This Row],[FRT_DEC]]-B3958</f>
        <v>5</v>
      </c>
      <c r="G39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INFO]]))),G3958)</f>
        <v>305</v>
      </c>
    </row>
    <row r="3960" spans="1:7" x14ac:dyDescent="0.25">
      <c r="A3960" s="4" t="s">
        <v>4247</v>
      </c>
      <c r="B3960" s="5">
        <v>2051689108</v>
      </c>
      <c r="C3960" s="4" t="s">
        <v>10379</v>
      </c>
      <c r="D3960" s="4" t="s">
        <v>52</v>
      </c>
      <c r="E3960" s="6" t="s">
        <v>367</v>
      </c>
      <c r="F3960" s="5">
        <f>decoded[[#This Row],[FRT_DEC]]-B3959</f>
        <v>11</v>
      </c>
      <c r="G39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INFO]]))),G3959)</f>
        <v>305</v>
      </c>
    </row>
    <row r="3961" spans="1:7" x14ac:dyDescent="0.25">
      <c r="A3961" s="4" t="s">
        <v>4248</v>
      </c>
      <c r="B3961" s="5">
        <v>2051689111</v>
      </c>
      <c r="C3961" s="4" t="s">
        <v>10380</v>
      </c>
      <c r="D3961" s="4" t="s">
        <v>369</v>
      </c>
      <c r="E3961" s="6" t="s">
        <v>10314</v>
      </c>
      <c r="F3961" s="5">
        <f>decoded[[#This Row],[FRT_DEC]]-B3960</f>
        <v>3</v>
      </c>
      <c r="G39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INFO]]))),G3960)</f>
        <v>305</v>
      </c>
    </row>
    <row r="3962" spans="1:7" x14ac:dyDescent="0.25">
      <c r="A3962" s="4" t="s">
        <v>4249</v>
      </c>
      <c r="B3962" s="5">
        <v>2051689116</v>
      </c>
      <c r="C3962" s="4" t="s">
        <v>10381</v>
      </c>
      <c r="D3962" s="4" t="s">
        <v>8</v>
      </c>
      <c r="E3962" s="6" t="s">
        <v>4685</v>
      </c>
      <c r="F3962" s="5">
        <f>decoded[[#This Row],[FRT_DEC]]-B3961</f>
        <v>5</v>
      </c>
      <c r="G39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INFO]]))),G3961)</f>
        <v>305</v>
      </c>
    </row>
    <row r="3963" spans="1:7" x14ac:dyDescent="0.25">
      <c r="A3963" s="4" t="s">
        <v>4250</v>
      </c>
      <c r="B3963" s="5">
        <v>2051689123</v>
      </c>
      <c r="C3963" s="4" t="s">
        <v>10382</v>
      </c>
      <c r="D3963" s="4" t="s">
        <v>11</v>
      </c>
      <c r="E3963" s="6" t="s">
        <v>4678</v>
      </c>
      <c r="F3963" s="5">
        <f>decoded[[#This Row],[FRT_DEC]]-B3962</f>
        <v>7</v>
      </c>
      <c r="G39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INFO]]))),G3962)</f>
        <v>305</v>
      </c>
    </row>
    <row r="3964" spans="1:7" x14ac:dyDescent="0.25">
      <c r="A3964" s="4" t="s">
        <v>4251</v>
      </c>
      <c r="B3964" s="5">
        <v>2051689154</v>
      </c>
      <c r="C3964" s="4" t="s">
        <v>10383</v>
      </c>
      <c r="D3964" s="4" t="s">
        <v>52</v>
      </c>
      <c r="E3964" s="6" t="s">
        <v>4648</v>
      </c>
      <c r="F3964" s="5">
        <f>decoded[[#This Row],[FRT_DEC]]-B3963</f>
        <v>31</v>
      </c>
      <c r="G39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INFO]]))),G3963)</f>
        <v>305</v>
      </c>
    </row>
    <row r="3965" spans="1:7" x14ac:dyDescent="0.25">
      <c r="A3965" s="4" t="s">
        <v>4252</v>
      </c>
      <c r="B3965" s="5">
        <v>2051689157</v>
      </c>
      <c r="C3965" s="4" t="s">
        <v>10384</v>
      </c>
      <c r="D3965" s="4" t="s">
        <v>4649</v>
      </c>
      <c r="E3965" s="6" t="s">
        <v>10256</v>
      </c>
      <c r="F3965" s="5">
        <f>decoded[[#This Row],[FRT_DEC]]-B3964</f>
        <v>3</v>
      </c>
      <c r="G39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INFO]]))),G3964)</f>
        <v>305</v>
      </c>
    </row>
    <row r="3966" spans="1:7" x14ac:dyDescent="0.25">
      <c r="A3966" s="4" t="s">
        <v>4253</v>
      </c>
      <c r="B3966" s="5">
        <v>2051689183</v>
      </c>
      <c r="C3966" s="4" t="s">
        <v>10385</v>
      </c>
      <c r="D3966" s="4" t="s">
        <v>12</v>
      </c>
      <c r="E3966" s="6" t="s">
        <v>4</v>
      </c>
      <c r="F3966" s="5">
        <f>decoded[[#This Row],[FRT_DEC]]-B3965</f>
        <v>26</v>
      </c>
      <c r="G39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INFO]]))),G3965)</f>
        <v>305</v>
      </c>
    </row>
    <row r="3967" spans="1:7" x14ac:dyDescent="0.25">
      <c r="A3967" s="4" t="s">
        <v>4254</v>
      </c>
      <c r="B3967" s="5">
        <v>2051689189</v>
      </c>
      <c r="C3967" s="4" t="s">
        <v>10386</v>
      </c>
      <c r="D3967" s="4" t="s">
        <v>8</v>
      </c>
      <c r="E3967" s="6" t="s">
        <v>5960</v>
      </c>
      <c r="F3967" s="5">
        <f>decoded[[#This Row],[FRT_DEC]]-B3966</f>
        <v>6</v>
      </c>
      <c r="G39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INFO]]))),G3966)</f>
        <v>305</v>
      </c>
    </row>
    <row r="3968" spans="1:7" x14ac:dyDescent="0.25">
      <c r="A3968" s="4" t="s">
        <v>4255</v>
      </c>
      <c r="B3968" s="5">
        <v>2051689440</v>
      </c>
      <c r="C3968" s="4" t="s">
        <v>10387</v>
      </c>
      <c r="D3968" s="4" t="s">
        <v>12</v>
      </c>
      <c r="E3968" s="6" t="s">
        <v>4</v>
      </c>
      <c r="F3968" s="5">
        <f>decoded[[#This Row],[FRT_DEC]]-B3967</f>
        <v>251</v>
      </c>
      <c r="G39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INFO]]))),G3967)</f>
        <v>305</v>
      </c>
    </row>
    <row r="3969" spans="1:7" x14ac:dyDescent="0.25">
      <c r="A3969" s="4" t="s">
        <v>4256</v>
      </c>
      <c r="B3969" s="5">
        <v>2051689445</v>
      </c>
      <c r="C3969" s="4" t="s">
        <v>10388</v>
      </c>
      <c r="D3969" s="4" t="s">
        <v>8</v>
      </c>
      <c r="E3969" s="6" t="s">
        <v>5963</v>
      </c>
      <c r="F3969" s="5">
        <f>decoded[[#This Row],[FRT_DEC]]-B3968</f>
        <v>5</v>
      </c>
      <c r="G39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INFO]]))),G3968)</f>
        <v>305</v>
      </c>
    </row>
    <row r="3970" spans="1:7" x14ac:dyDescent="0.25">
      <c r="A3970" s="4" t="s">
        <v>4257</v>
      </c>
      <c r="B3970" s="5">
        <v>2051691148</v>
      </c>
      <c r="C3970" s="4" t="s">
        <v>10389</v>
      </c>
      <c r="D3970" s="4" t="s">
        <v>13</v>
      </c>
      <c r="E3970" s="6" t="s">
        <v>5</v>
      </c>
      <c r="F3970" s="5">
        <f>decoded[[#This Row],[FRT_DEC]]-B3969</f>
        <v>1703</v>
      </c>
      <c r="G39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INFO]]))),G3969)</f>
        <v>305</v>
      </c>
    </row>
    <row r="3971" spans="1:7" x14ac:dyDescent="0.25">
      <c r="A3971" s="4" t="s">
        <v>4258</v>
      </c>
      <c r="B3971" s="5">
        <v>2051691153</v>
      </c>
      <c r="C3971" s="4" t="s">
        <v>10390</v>
      </c>
      <c r="D3971" s="4" t="s">
        <v>11</v>
      </c>
      <c r="E3971" s="6" t="s">
        <v>4715</v>
      </c>
      <c r="F3971" s="5">
        <f>decoded[[#This Row],[FRT_DEC]]-B3970</f>
        <v>5</v>
      </c>
      <c r="G39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INFO]]))),G3970)</f>
        <v>305</v>
      </c>
    </row>
    <row r="3972" spans="1:7" x14ac:dyDescent="0.25">
      <c r="A3972" s="4" t="s">
        <v>4259</v>
      </c>
      <c r="B3972" s="5">
        <v>2051691241</v>
      </c>
      <c r="C3972" s="4" t="s">
        <v>10391</v>
      </c>
      <c r="D3972" s="4" t="s">
        <v>12</v>
      </c>
      <c r="E3972" s="6" t="s">
        <v>4</v>
      </c>
      <c r="F3972" s="5">
        <f>decoded[[#This Row],[FRT_DEC]]-B3971</f>
        <v>88</v>
      </c>
      <c r="G39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INFO]]))),G3971)</f>
        <v>305</v>
      </c>
    </row>
    <row r="3973" spans="1:7" x14ac:dyDescent="0.25">
      <c r="A3973" s="4" t="s">
        <v>4260</v>
      </c>
      <c r="B3973" s="5">
        <v>2051691245</v>
      </c>
      <c r="C3973" s="4" t="s">
        <v>10392</v>
      </c>
      <c r="D3973" s="4" t="s">
        <v>14</v>
      </c>
      <c r="E3973" s="6" t="s">
        <v>6</v>
      </c>
      <c r="F3973" s="5">
        <f>decoded[[#This Row],[FRT_DEC]]-B3972</f>
        <v>4</v>
      </c>
      <c r="G39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INFO]]))),G3972)</f>
        <v>305</v>
      </c>
    </row>
    <row r="3974" spans="1:7" x14ac:dyDescent="0.25">
      <c r="A3974" s="4" t="s">
        <v>4261</v>
      </c>
      <c r="B3974" s="5">
        <v>2051691255</v>
      </c>
      <c r="C3974" s="4" t="s">
        <v>10393</v>
      </c>
      <c r="D3974" s="4" t="s">
        <v>14</v>
      </c>
      <c r="E3974" s="6" t="s">
        <v>72</v>
      </c>
      <c r="F3974" s="5">
        <f>decoded[[#This Row],[FRT_DEC]]-B3973</f>
        <v>10</v>
      </c>
      <c r="G39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INFO]]))),G3973)</f>
        <v>305</v>
      </c>
    </row>
    <row r="3975" spans="1:7" x14ac:dyDescent="0.25">
      <c r="A3975" s="4" t="s">
        <v>4262</v>
      </c>
      <c r="B3975" s="5">
        <v>2051691262</v>
      </c>
      <c r="C3975" s="4" t="s">
        <v>10394</v>
      </c>
      <c r="D3975" s="4" t="s">
        <v>74</v>
      </c>
      <c r="E3975" s="6" t="s">
        <v>4650</v>
      </c>
      <c r="F3975" s="5">
        <f>decoded[[#This Row],[FRT_DEC]]-B3974</f>
        <v>7</v>
      </c>
      <c r="G39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INFO]]))),G3974)</f>
        <v>305</v>
      </c>
    </row>
    <row r="3976" spans="1:7" x14ac:dyDescent="0.25">
      <c r="A3976" s="4" t="s">
        <v>4263</v>
      </c>
      <c r="B3976" s="5">
        <v>2051691286</v>
      </c>
      <c r="C3976" s="4" t="s">
        <v>10395</v>
      </c>
      <c r="D3976" s="4" t="s">
        <v>4651</v>
      </c>
      <c r="E3976" s="6" t="s">
        <v>4653</v>
      </c>
      <c r="F3976" s="5">
        <f>decoded[[#This Row],[FRT_DEC]]-B3975</f>
        <v>24</v>
      </c>
      <c r="G39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INFO]]))),G3975)</f>
        <v>305</v>
      </c>
    </row>
    <row r="3977" spans="1:7" x14ac:dyDescent="0.25">
      <c r="A3977" s="4" t="s">
        <v>4264</v>
      </c>
      <c r="B3977" s="5">
        <v>2051691292</v>
      </c>
      <c r="C3977" s="4" t="s">
        <v>10396</v>
      </c>
      <c r="D3977" s="4" t="s">
        <v>8</v>
      </c>
      <c r="E3977" s="6" t="s">
        <v>6043</v>
      </c>
      <c r="F3977" s="5">
        <f>decoded[[#This Row],[FRT_DEC]]-B3976</f>
        <v>6</v>
      </c>
      <c r="G39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INFO]]))),G3976)</f>
        <v>305</v>
      </c>
    </row>
    <row r="3978" spans="1:7" x14ac:dyDescent="0.25">
      <c r="A3978" s="4" t="s">
        <v>4265</v>
      </c>
      <c r="B3978" s="5">
        <v>2051700162</v>
      </c>
      <c r="C3978" s="4" t="s">
        <v>10397</v>
      </c>
      <c r="D3978" s="4" t="s">
        <v>55</v>
      </c>
      <c r="E3978" s="6" t="s">
        <v>56</v>
      </c>
      <c r="F3978" s="5">
        <f>decoded[[#This Row],[FRT_DEC]]-B3977</f>
        <v>8870</v>
      </c>
      <c r="G39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INFO]]))),G3977)</f>
        <v>305</v>
      </c>
    </row>
    <row r="3979" spans="1:7" x14ac:dyDescent="0.25">
      <c r="A3979" s="4" t="s">
        <v>4266</v>
      </c>
      <c r="B3979" s="5">
        <v>2051700187</v>
      </c>
      <c r="C3979" s="4" t="s">
        <v>10398</v>
      </c>
      <c r="D3979" s="4" t="s">
        <v>275</v>
      </c>
      <c r="E3979" s="6" t="s">
        <v>10399</v>
      </c>
      <c r="F3979" s="5">
        <f>decoded[[#This Row],[FRT_DEC]]-B3978</f>
        <v>25</v>
      </c>
      <c r="G39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INFO]]))),G3978)</f>
        <v>305</v>
      </c>
    </row>
    <row r="3980" spans="1:7" x14ac:dyDescent="0.25">
      <c r="A3980" s="4" t="s">
        <v>4267</v>
      </c>
      <c r="B3980" s="5">
        <v>2051700190</v>
      </c>
      <c r="C3980" s="4" t="s">
        <v>10400</v>
      </c>
      <c r="D3980" s="4" t="s">
        <v>277</v>
      </c>
      <c r="E3980" s="6" t="s">
        <v>10401</v>
      </c>
      <c r="F3980" s="5">
        <f>decoded[[#This Row],[FRT_DEC]]-B3979</f>
        <v>3</v>
      </c>
      <c r="G39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INFO]]))),G3979)</f>
        <v>305</v>
      </c>
    </row>
    <row r="3981" spans="1:7" ht="30" x14ac:dyDescent="0.25">
      <c r="A3981" s="4" t="s">
        <v>4268</v>
      </c>
      <c r="B3981" s="5">
        <v>2051700194</v>
      </c>
      <c r="C3981" s="4" t="s">
        <v>10402</v>
      </c>
      <c r="D3981" s="4" t="s">
        <v>271</v>
      </c>
      <c r="E3981" s="6" t="s">
        <v>9159</v>
      </c>
      <c r="F3981" s="5">
        <f>decoded[[#This Row],[FRT_DEC]]-B3980</f>
        <v>4</v>
      </c>
      <c r="G39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INFO]]))),G3980)</f>
        <v>305</v>
      </c>
    </row>
    <row r="3982" spans="1:7" x14ac:dyDescent="0.25">
      <c r="A3982" s="4" t="s">
        <v>4269</v>
      </c>
      <c r="B3982" s="5">
        <v>2051700197</v>
      </c>
      <c r="C3982" s="4" t="s">
        <v>10403</v>
      </c>
      <c r="D3982" s="4" t="s">
        <v>273</v>
      </c>
      <c r="E3982" s="6" t="s">
        <v>289</v>
      </c>
      <c r="F3982" s="5">
        <f>decoded[[#This Row],[FRT_DEC]]-B3981</f>
        <v>3</v>
      </c>
      <c r="G39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INFO]]))),G3981)</f>
        <v>305</v>
      </c>
    </row>
    <row r="3983" spans="1:7" x14ac:dyDescent="0.25">
      <c r="A3983" s="4" t="s">
        <v>4270</v>
      </c>
      <c r="B3983" s="5">
        <v>2051700204</v>
      </c>
      <c r="C3983" s="4" t="s">
        <v>10404</v>
      </c>
      <c r="D3983" s="4" t="s">
        <v>298</v>
      </c>
      <c r="E3983" s="6" t="s">
        <v>10405</v>
      </c>
      <c r="F3983" s="5">
        <f>decoded[[#This Row],[FRT_DEC]]-B3982</f>
        <v>7</v>
      </c>
      <c r="G39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INFO]]))),G3982)</f>
        <v>305</v>
      </c>
    </row>
    <row r="3984" spans="1:7" x14ac:dyDescent="0.25">
      <c r="A3984" s="4" t="s">
        <v>4271</v>
      </c>
      <c r="B3984" s="5">
        <v>2051700212</v>
      </c>
      <c r="C3984" s="4" t="s">
        <v>10406</v>
      </c>
      <c r="D3984" s="4" t="s">
        <v>11</v>
      </c>
      <c r="E3984" s="6" t="s">
        <v>4699</v>
      </c>
      <c r="F3984" s="5">
        <f>decoded[[#This Row],[FRT_DEC]]-B3983</f>
        <v>8</v>
      </c>
      <c r="G39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INFO]]))),G3983)</f>
        <v>305</v>
      </c>
    </row>
    <row r="3985" spans="1:7" x14ac:dyDescent="0.25">
      <c r="A3985" s="4" t="s">
        <v>4272</v>
      </c>
      <c r="B3985" s="5">
        <v>2051700234</v>
      </c>
      <c r="C3985" s="4" t="s">
        <v>10407</v>
      </c>
      <c r="D3985" s="4" t="s">
        <v>52</v>
      </c>
      <c r="E3985" s="6" t="s">
        <v>57</v>
      </c>
      <c r="F3985" s="5">
        <f>decoded[[#This Row],[FRT_DEC]]-B3984</f>
        <v>22</v>
      </c>
      <c r="G39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INFO]]))),G3984)</f>
        <v>305</v>
      </c>
    </row>
    <row r="3986" spans="1:7" x14ac:dyDescent="0.25">
      <c r="A3986" s="4" t="s">
        <v>4273</v>
      </c>
      <c r="B3986" s="5">
        <v>2051700244</v>
      </c>
      <c r="C3986" s="4" t="s">
        <v>10408</v>
      </c>
      <c r="D3986" s="4" t="s">
        <v>1144</v>
      </c>
      <c r="E3986" s="6" t="s">
        <v>6057</v>
      </c>
      <c r="F3986" s="5">
        <f>decoded[[#This Row],[FRT_DEC]]-B3985</f>
        <v>10</v>
      </c>
      <c r="G39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INFO]]))),G3985)</f>
        <v>305</v>
      </c>
    </row>
    <row r="3987" spans="1:7" x14ac:dyDescent="0.25">
      <c r="A3987" s="4" t="s">
        <v>4274</v>
      </c>
      <c r="B3987" s="5">
        <v>2051700250</v>
      </c>
      <c r="C3987" s="4" t="s">
        <v>10409</v>
      </c>
      <c r="D3987" s="4" t="s">
        <v>1144</v>
      </c>
      <c r="E3987" s="6" t="s">
        <v>6059</v>
      </c>
      <c r="F3987" s="5">
        <f>decoded[[#This Row],[FRT_DEC]]-B3986</f>
        <v>6</v>
      </c>
      <c r="G39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INFO]]))),G3986)</f>
        <v>305</v>
      </c>
    </row>
    <row r="3988" spans="1:7" x14ac:dyDescent="0.25">
      <c r="A3988" s="4" t="s">
        <v>4275</v>
      </c>
      <c r="B3988" s="5">
        <v>2051700268</v>
      </c>
      <c r="C3988" s="4" t="s">
        <v>10410</v>
      </c>
      <c r="D3988" s="4" t="s">
        <v>98</v>
      </c>
      <c r="E3988" s="6" t="s">
        <v>5713</v>
      </c>
      <c r="F3988" s="5">
        <f>decoded[[#This Row],[FRT_DEC]]-B3987</f>
        <v>18</v>
      </c>
      <c r="G39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INFO]]))),G3987)</f>
        <v>305</v>
      </c>
    </row>
    <row r="3989" spans="1:7" x14ac:dyDescent="0.25">
      <c r="A3989" s="4" t="s">
        <v>4276</v>
      </c>
      <c r="B3989" s="5">
        <v>2051700301</v>
      </c>
      <c r="C3989" s="4" t="s">
        <v>10411</v>
      </c>
      <c r="D3989" s="4" t="s">
        <v>275</v>
      </c>
      <c r="E3989" s="6" t="s">
        <v>10412</v>
      </c>
      <c r="F3989" s="5">
        <f>decoded[[#This Row],[FRT_DEC]]-B3988</f>
        <v>33</v>
      </c>
      <c r="G39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INFO]]))),G3988)</f>
        <v>305</v>
      </c>
    </row>
    <row r="3990" spans="1:7" x14ac:dyDescent="0.25">
      <c r="A3990" s="4" t="s">
        <v>4277</v>
      </c>
      <c r="B3990" s="5">
        <v>2051701116</v>
      </c>
      <c r="C3990" s="4" t="s">
        <v>10413</v>
      </c>
      <c r="D3990" s="4" t="s">
        <v>280</v>
      </c>
      <c r="E3990" s="6" t="s">
        <v>281</v>
      </c>
      <c r="F3990" s="5">
        <f>decoded[[#This Row],[FRT_DEC]]-B3989</f>
        <v>815</v>
      </c>
      <c r="G39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INFO]]))),G3989)</f>
        <v>305</v>
      </c>
    </row>
    <row r="3991" spans="1:7" x14ac:dyDescent="0.25">
      <c r="A3991" s="4" t="s">
        <v>4278</v>
      </c>
      <c r="B3991" s="5">
        <v>2051701159</v>
      </c>
      <c r="C3991" s="4" t="s">
        <v>10414</v>
      </c>
      <c r="D3991" s="4" t="s">
        <v>12</v>
      </c>
      <c r="E3991" s="6" t="s">
        <v>4</v>
      </c>
      <c r="F3991" s="5">
        <f>decoded[[#This Row],[FRT_DEC]]-B3990</f>
        <v>43</v>
      </c>
      <c r="G39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INFO]]))),G3990)</f>
        <v>305</v>
      </c>
    </row>
    <row r="3992" spans="1:7" x14ac:dyDescent="0.25">
      <c r="A3992" s="4" t="s">
        <v>4279</v>
      </c>
      <c r="B3992" s="5">
        <v>2051701165</v>
      </c>
      <c r="C3992" s="4" t="s">
        <v>10415</v>
      </c>
      <c r="D3992" s="4" t="s">
        <v>8</v>
      </c>
      <c r="E3992" s="6" t="s">
        <v>5991</v>
      </c>
      <c r="F3992" s="5">
        <f>decoded[[#This Row],[FRT_DEC]]-B3991</f>
        <v>6</v>
      </c>
      <c r="G39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INFO]]))),G3991)</f>
        <v>305</v>
      </c>
    </row>
    <row r="3993" spans="1:7" x14ac:dyDescent="0.25">
      <c r="A3993" s="4" t="s">
        <v>4280</v>
      </c>
      <c r="B3993" s="5">
        <v>2051703159</v>
      </c>
      <c r="C3993" s="4" t="s">
        <v>10416</v>
      </c>
      <c r="D3993" s="4" t="s">
        <v>15</v>
      </c>
      <c r="E3993" s="6" t="s">
        <v>10417</v>
      </c>
      <c r="F3993" s="5">
        <f>decoded[[#This Row],[FRT_DEC]]-B3992</f>
        <v>1994</v>
      </c>
      <c r="G39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INFO]]))),G3992)</f>
        <v>305</v>
      </c>
    </row>
    <row r="3994" spans="1:7" x14ac:dyDescent="0.25">
      <c r="A3994" s="4" t="s">
        <v>4281</v>
      </c>
      <c r="B3994" s="5">
        <v>2051703162</v>
      </c>
      <c r="C3994" s="4" t="s">
        <v>10418</v>
      </c>
      <c r="D3994" s="4" t="s">
        <v>15</v>
      </c>
      <c r="E3994" s="6" t="s">
        <v>5995</v>
      </c>
      <c r="F3994" s="5">
        <f>decoded[[#This Row],[FRT_DEC]]-B3993</f>
        <v>3</v>
      </c>
      <c r="G39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INFO]]))),G3993)</f>
        <v>305</v>
      </c>
    </row>
    <row r="3995" spans="1:7" x14ac:dyDescent="0.25">
      <c r="A3995" s="4" t="s">
        <v>4282</v>
      </c>
      <c r="B3995" s="5">
        <v>2051703239</v>
      </c>
      <c r="C3995" s="4" t="s">
        <v>10419</v>
      </c>
      <c r="D3995" s="4" t="s">
        <v>275</v>
      </c>
      <c r="E3995" s="6" t="s">
        <v>10420</v>
      </c>
      <c r="F3995" s="5">
        <f>decoded[[#This Row],[FRT_DEC]]-B3994</f>
        <v>77</v>
      </c>
      <c r="G39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INFO]]))),G3994)</f>
        <v>305</v>
      </c>
    </row>
    <row r="3996" spans="1:7" ht="30" x14ac:dyDescent="0.25">
      <c r="A3996" s="4" t="s">
        <v>4283</v>
      </c>
      <c r="B3996" s="5">
        <v>2051703243</v>
      </c>
      <c r="C3996" s="4" t="s">
        <v>10421</v>
      </c>
      <c r="D3996" s="4" t="s">
        <v>271</v>
      </c>
      <c r="E3996" s="6" t="s">
        <v>6640</v>
      </c>
      <c r="F3996" s="5">
        <f>decoded[[#This Row],[FRT_DEC]]-B3995</f>
        <v>4</v>
      </c>
      <c r="G39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INFO]]))),G3995)</f>
        <v>305</v>
      </c>
    </row>
    <row r="3997" spans="1:7" x14ac:dyDescent="0.25">
      <c r="A3997" s="4" t="s">
        <v>4284</v>
      </c>
      <c r="B3997" s="5">
        <v>2051703246</v>
      </c>
      <c r="C3997" s="4" t="s">
        <v>10422</v>
      </c>
      <c r="D3997" s="4" t="s">
        <v>273</v>
      </c>
      <c r="E3997" s="6" t="s">
        <v>305</v>
      </c>
      <c r="F3997" s="5">
        <f>decoded[[#This Row],[FRT_DEC]]-B3996</f>
        <v>3</v>
      </c>
      <c r="G39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INFO]]))),G3996)</f>
        <v>305</v>
      </c>
    </row>
    <row r="3998" spans="1:7" x14ac:dyDescent="0.25">
      <c r="A3998" s="4" t="s">
        <v>4285</v>
      </c>
      <c r="B3998" s="5">
        <v>2051703257</v>
      </c>
      <c r="C3998" s="4" t="s">
        <v>10423</v>
      </c>
      <c r="D3998" s="4" t="s">
        <v>58</v>
      </c>
      <c r="E3998" s="6" t="s">
        <v>59</v>
      </c>
      <c r="F3998" s="5">
        <f>decoded[[#This Row],[FRT_DEC]]-B3997</f>
        <v>11</v>
      </c>
      <c r="G39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INFO]]))),G3997)</f>
        <v>305</v>
      </c>
    </row>
    <row r="3999" spans="1:7" x14ac:dyDescent="0.25">
      <c r="A3999" s="4" t="s">
        <v>4286</v>
      </c>
      <c r="B3999" s="5">
        <v>2051703262</v>
      </c>
      <c r="C3999" s="4" t="s">
        <v>10424</v>
      </c>
      <c r="D3999" s="4" t="s">
        <v>58</v>
      </c>
      <c r="E3999" s="6" t="s">
        <v>60</v>
      </c>
      <c r="F3999" s="5">
        <f>decoded[[#This Row],[FRT_DEC]]-B3998</f>
        <v>5</v>
      </c>
      <c r="G39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INFO]]))),G3998)</f>
        <v>305</v>
      </c>
    </row>
    <row r="4000" spans="1:7" x14ac:dyDescent="0.25">
      <c r="A4000" s="4" t="s">
        <v>4287</v>
      </c>
      <c r="B4000" s="5">
        <v>2051703266</v>
      </c>
      <c r="C4000" s="4" t="s">
        <v>10425</v>
      </c>
      <c r="D4000" s="4" t="s">
        <v>58</v>
      </c>
      <c r="E4000" s="6" t="s">
        <v>61</v>
      </c>
      <c r="F4000" s="5">
        <f>decoded[[#This Row],[FRT_DEC]]-B3999</f>
        <v>4</v>
      </c>
      <c r="G40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INFO]]))),G3999)</f>
        <v>305</v>
      </c>
    </row>
    <row r="4001" spans="1:7" x14ac:dyDescent="0.25">
      <c r="A4001" s="4" t="s">
        <v>4288</v>
      </c>
      <c r="B4001" s="5">
        <v>2051703270</v>
      </c>
      <c r="C4001" s="4" t="s">
        <v>10426</v>
      </c>
      <c r="D4001" s="4" t="s">
        <v>62</v>
      </c>
      <c r="E4001" s="6" t="s">
        <v>10427</v>
      </c>
      <c r="F4001" s="5">
        <f>decoded[[#This Row],[FRT_DEC]]-B4000</f>
        <v>4</v>
      </c>
      <c r="G40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INFO]]))),G4000)</f>
        <v>305</v>
      </c>
    </row>
    <row r="4002" spans="1:7" x14ac:dyDescent="0.25">
      <c r="A4002" s="4" t="s">
        <v>4289</v>
      </c>
      <c r="B4002" s="5">
        <v>2051703274</v>
      </c>
      <c r="C4002" s="4" t="s">
        <v>10428</v>
      </c>
      <c r="D4002" s="4" t="s">
        <v>63</v>
      </c>
      <c r="E4002" s="6" t="s">
        <v>64</v>
      </c>
      <c r="F4002" s="5">
        <f>decoded[[#This Row],[FRT_DEC]]-B4001</f>
        <v>4</v>
      </c>
      <c r="G40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INFO]]))),G4001)</f>
        <v>305</v>
      </c>
    </row>
    <row r="4003" spans="1:7" x14ac:dyDescent="0.25">
      <c r="A4003" s="4" t="s">
        <v>4290</v>
      </c>
      <c r="B4003" s="5">
        <v>2051703289</v>
      </c>
      <c r="C4003" s="4" t="s">
        <v>10429</v>
      </c>
      <c r="D4003" s="4" t="s">
        <v>1144</v>
      </c>
      <c r="E4003" s="6" t="s">
        <v>6001</v>
      </c>
      <c r="F4003" s="5">
        <f>decoded[[#This Row],[FRT_DEC]]-B4002</f>
        <v>15</v>
      </c>
      <c r="G40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INFO]]))),G4002)</f>
        <v>305</v>
      </c>
    </row>
    <row r="4004" spans="1:7" x14ac:dyDescent="0.25">
      <c r="A4004" s="4" t="s">
        <v>4291</v>
      </c>
      <c r="B4004" s="5">
        <v>2051703295</v>
      </c>
      <c r="C4004" s="4" t="s">
        <v>10430</v>
      </c>
      <c r="D4004" s="4" t="s">
        <v>1144</v>
      </c>
      <c r="E4004" s="6" t="s">
        <v>6082</v>
      </c>
      <c r="F4004" s="5">
        <f>decoded[[#This Row],[FRT_DEC]]-B4003</f>
        <v>6</v>
      </c>
      <c r="G40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INFO]]))),G4003)</f>
        <v>305</v>
      </c>
    </row>
    <row r="4005" spans="1:7" x14ac:dyDescent="0.25">
      <c r="A4005" s="4" t="s">
        <v>4292</v>
      </c>
      <c r="B4005" s="5">
        <v>2051703303</v>
      </c>
      <c r="C4005" s="4" t="s">
        <v>10431</v>
      </c>
      <c r="D4005" s="4" t="s">
        <v>8</v>
      </c>
      <c r="E4005" s="6" t="s">
        <v>4687</v>
      </c>
      <c r="F4005" s="5">
        <f>decoded[[#This Row],[FRT_DEC]]-B4004</f>
        <v>8</v>
      </c>
      <c r="G40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INFO]]))),G4004)</f>
        <v>305</v>
      </c>
    </row>
    <row r="4006" spans="1:7" x14ac:dyDescent="0.25">
      <c r="A4006" s="4" t="s">
        <v>4293</v>
      </c>
      <c r="B4006" s="5">
        <v>2051703308</v>
      </c>
      <c r="C4006" s="4" t="s">
        <v>10432</v>
      </c>
      <c r="D4006" s="4" t="s">
        <v>66</v>
      </c>
      <c r="E4006" s="6" t="s">
        <v>67</v>
      </c>
      <c r="F4006" s="5">
        <f>decoded[[#This Row],[FRT_DEC]]-B4005</f>
        <v>5</v>
      </c>
      <c r="G40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INFO]]))),G4005)</f>
        <v>305</v>
      </c>
    </row>
    <row r="4007" spans="1:7" x14ac:dyDescent="0.25">
      <c r="A4007" s="4" t="s">
        <v>4294</v>
      </c>
      <c r="B4007" s="5">
        <v>2051703318</v>
      </c>
      <c r="C4007" s="4" t="s">
        <v>10433</v>
      </c>
      <c r="D4007" s="4" t="s">
        <v>11</v>
      </c>
      <c r="E4007" s="6" t="s">
        <v>4702</v>
      </c>
      <c r="F4007" s="5">
        <f>decoded[[#This Row],[FRT_DEC]]-B4006</f>
        <v>10</v>
      </c>
      <c r="G40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INFO]]))),G4006)</f>
        <v>305</v>
      </c>
    </row>
    <row r="4008" spans="1:7" x14ac:dyDescent="0.25">
      <c r="A4008" s="4" t="s">
        <v>4295</v>
      </c>
      <c r="B4008" s="5">
        <v>2051703331</v>
      </c>
      <c r="C4008" s="4" t="s">
        <v>10434</v>
      </c>
      <c r="D4008" s="4" t="s">
        <v>52</v>
      </c>
      <c r="E4008" s="6" t="s">
        <v>765</v>
      </c>
      <c r="F4008" s="5">
        <f>decoded[[#This Row],[FRT_DEC]]-B4007</f>
        <v>13</v>
      </c>
      <c r="G40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INFO]]))),G4007)</f>
        <v>305</v>
      </c>
    </row>
    <row r="4009" spans="1:7" x14ac:dyDescent="0.25">
      <c r="A4009" s="4" t="s">
        <v>4296</v>
      </c>
      <c r="B4009" s="5">
        <v>2051703337</v>
      </c>
      <c r="C4009" s="4" t="s">
        <v>10435</v>
      </c>
      <c r="D4009" s="4" t="s">
        <v>11</v>
      </c>
      <c r="E4009" s="6" t="s">
        <v>4654</v>
      </c>
      <c r="F4009" s="5">
        <f>decoded[[#This Row],[FRT_DEC]]-B4008</f>
        <v>6</v>
      </c>
      <c r="G40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INFO]]))),G4008)</f>
        <v>305</v>
      </c>
    </row>
    <row r="4010" spans="1:7" x14ac:dyDescent="0.25">
      <c r="A4010" s="4" t="s">
        <v>4297</v>
      </c>
      <c r="B4010" s="5">
        <v>2051703348</v>
      </c>
      <c r="C4010" s="4" t="s">
        <v>10436</v>
      </c>
      <c r="D4010" s="4" t="s">
        <v>52</v>
      </c>
      <c r="E4010" s="6" t="s">
        <v>65</v>
      </c>
      <c r="F4010" s="5">
        <f>decoded[[#This Row],[FRT_DEC]]-B4009</f>
        <v>11</v>
      </c>
      <c r="G40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INFO]]))),G4009)</f>
        <v>305</v>
      </c>
    </row>
    <row r="4011" spans="1:7" x14ac:dyDescent="0.25">
      <c r="A4011" s="4" t="s">
        <v>4298</v>
      </c>
      <c r="B4011" s="5">
        <v>2051703352</v>
      </c>
      <c r="C4011" s="4" t="s">
        <v>10437</v>
      </c>
      <c r="D4011" s="4" t="s">
        <v>68</v>
      </c>
      <c r="E4011" s="6" t="s">
        <v>9610</v>
      </c>
      <c r="F4011" s="5">
        <f>decoded[[#This Row],[FRT_DEC]]-B4010</f>
        <v>4</v>
      </c>
      <c r="G40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INFO]]))),G4010)</f>
        <v>305</v>
      </c>
    </row>
    <row r="4012" spans="1:7" x14ac:dyDescent="0.25">
      <c r="A4012" s="4" t="s">
        <v>4299</v>
      </c>
      <c r="B4012" s="5">
        <v>2051704660</v>
      </c>
      <c r="C4012" s="4" t="s">
        <v>10438</v>
      </c>
      <c r="D4012" s="4" t="s">
        <v>98</v>
      </c>
      <c r="E4012" s="6" t="s">
        <v>5705</v>
      </c>
      <c r="F4012" s="5">
        <f>decoded[[#This Row],[FRT_DEC]]-B4011</f>
        <v>1308</v>
      </c>
      <c r="G40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INFO]]))),G4011)</f>
        <v>305</v>
      </c>
    </row>
    <row r="4013" spans="1:7" x14ac:dyDescent="0.25">
      <c r="A4013" s="4" t="s">
        <v>4300</v>
      </c>
      <c r="B4013" s="5">
        <v>2051704668</v>
      </c>
      <c r="C4013" s="4" t="s">
        <v>10439</v>
      </c>
      <c r="D4013" s="4" t="s">
        <v>98</v>
      </c>
      <c r="E4013" s="6" t="s">
        <v>5706</v>
      </c>
      <c r="F4013" s="5">
        <f>decoded[[#This Row],[FRT_DEC]]-B4012</f>
        <v>8</v>
      </c>
      <c r="G40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INFO]]))),G4012)</f>
        <v>305</v>
      </c>
    </row>
    <row r="4014" spans="1:7" x14ac:dyDescent="0.25">
      <c r="A4014" s="4" t="s">
        <v>4301</v>
      </c>
      <c r="B4014" s="5">
        <v>2051704681</v>
      </c>
      <c r="C4014" s="4" t="s">
        <v>10440</v>
      </c>
      <c r="D4014" s="4" t="s">
        <v>9</v>
      </c>
      <c r="E4014" s="6" t="s">
        <v>4655</v>
      </c>
      <c r="F4014" s="5">
        <f>decoded[[#This Row],[FRT_DEC]]-B4013</f>
        <v>13</v>
      </c>
      <c r="G40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INFO]]))),G4013)</f>
        <v>305</v>
      </c>
    </row>
    <row r="4015" spans="1:7" x14ac:dyDescent="0.25">
      <c r="A4015" s="4" t="s">
        <v>4302</v>
      </c>
      <c r="B4015" s="5">
        <v>2051704686</v>
      </c>
      <c r="C4015" s="4" t="s">
        <v>10441</v>
      </c>
      <c r="D4015" s="4" t="s">
        <v>98</v>
      </c>
      <c r="E4015" s="6" t="s">
        <v>5707</v>
      </c>
      <c r="F4015" s="5">
        <f>decoded[[#This Row],[FRT_DEC]]-B4014</f>
        <v>5</v>
      </c>
      <c r="G40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INFO]]))),G4014)</f>
        <v>305</v>
      </c>
    </row>
    <row r="4016" spans="1:7" x14ac:dyDescent="0.25">
      <c r="A4016" s="4" t="s">
        <v>4303</v>
      </c>
      <c r="B4016" s="5">
        <v>2051704874</v>
      </c>
      <c r="C4016" s="4" t="s">
        <v>10442</v>
      </c>
      <c r="D4016" s="4" t="s">
        <v>12</v>
      </c>
      <c r="E4016" s="6" t="s">
        <v>4</v>
      </c>
      <c r="F4016" s="5">
        <f>decoded[[#This Row],[FRT_DEC]]-B4015</f>
        <v>188</v>
      </c>
      <c r="G40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INFO]]))),G4015)</f>
        <v>305</v>
      </c>
    </row>
    <row r="4017" spans="1:7" x14ac:dyDescent="0.25">
      <c r="A4017" s="4" t="s">
        <v>4304</v>
      </c>
      <c r="B4017" s="5">
        <v>2051704880</v>
      </c>
      <c r="C4017" s="4" t="s">
        <v>10443</v>
      </c>
      <c r="D4017" s="4" t="s">
        <v>8</v>
      </c>
      <c r="E4017" s="6" t="s">
        <v>6097</v>
      </c>
      <c r="F4017" s="5">
        <f>decoded[[#This Row],[FRT_DEC]]-B4016</f>
        <v>6</v>
      </c>
      <c r="G40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INFO]]))),G4016)</f>
        <v>305</v>
      </c>
    </row>
    <row r="4018" spans="1:7" x14ac:dyDescent="0.25">
      <c r="A4018" s="4" t="s">
        <v>4305</v>
      </c>
      <c r="B4018" s="5">
        <v>2051704978</v>
      </c>
      <c r="C4018" s="4" t="s">
        <v>10444</v>
      </c>
      <c r="D4018" s="4" t="s">
        <v>12</v>
      </c>
      <c r="E4018" s="6" t="s">
        <v>4</v>
      </c>
      <c r="F4018" s="5">
        <f>decoded[[#This Row],[FRT_DEC]]-B4017</f>
        <v>98</v>
      </c>
      <c r="G40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INFO]]))),G4017)</f>
        <v>305</v>
      </c>
    </row>
    <row r="4019" spans="1:7" x14ac:dyDescent="0.25">
      <c r="A4019" s="4" t="s">
        <v>4306</v>
      </c>
      <c r="B4019" s="5">
        <v>2051704985</v>
      </c>
      <c r="C4019" s="4" t="s">
        <v>10445</v>
      </c>
      <c r="D4019" s="4" t="s">
        <v>8</v>
      </c>
      <c r="E4019" s="6" t="s">
        <v>5960</v>
      </c>
      <c r="F4019" s="5">
        <f>decoded[[#This Row],[FRT_DEC]]-B4018</f>
        <v>7</v>
      </c>
      <c r="G40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INFO]]))),G4018)</f>
        <v>305</v>
      </c>
    </row>
    <row r="4020" spans="1:7" x14ac:dyDescent="0.25">
      <c r="A4020" s="4" t="s">
        <v>4307</v>
      </c>
      <c r="B4020" s="5">
        <v>2051765603</v>
      </c>
      <c r="C4020" s="4" t="s">
        <v>10446</v>
      </c>
      <c r="D4020" s="4" t="s">
        <v>13</v>
      </c>
      <c r="E4020" s="6" t="s">
        <v>5</v>
      </c>
      <c r="F4020" s="5">
        <f>decoded[[#This Row],[FRT_DEC]]-B4019</f>
        <v>60618</v>
      </c>
      <c r="G40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INFO]]))),G4019)</f>
        <v>305</v>
      </c>
    </row>
    <row r="4021" spans="1:7" x14ac:dyDescent="0.25">
      <c r="A4021" s="4" t="s">
        <v>4308</v>
      </c>
      <c r="B4021" s="5">
        <v>2051765609</v>
      </c>
      <c r="C4021" s="4" t="s">
        <v>10447</v>
      </c>
      <c r="D4021" s="4" t="s">
        <v>11</v>
      </c>
      <c r="E4021" s="6" t="s">
        <v>4675</v>
      </c>
      <c r="F4021" s="5">
        <f>decoded[[#This Row],[FRT_DEC]]-B4020</f>
        <v>6</v>
      </c>
      <c r="G40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INFO]]))),G4020)</f>
        <v>305</v>
      </c>
    </row>
    <row r="4022" spans="1:7" x14ac:dyDescent="0.25">
      <c r="A4022" s="4" t="s">
        <v>4309</v>
      </c>
      <c r="B4022" s="5">
        <v>2051765706</v>
      </c>
      <c r="C4022" s="4" t="s">
        <v>10448</v>
      </c>
      <c r="D4022" s="4" t="s">
        <v>12</v>
      </c>
      <c r="E4022" s="6" t="s">
        <v>4</v>
      </c>
      <c r="F4022" s="5">
        <f>decoded[[#This Row],[FRT_DEC]]-B4021</f>
        <v>97</v>
      </c>
      <c r="G40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INFO]]))),G4021)</f>
        <v>305</v>
      </c>
    </row>
    <row r="4023" spans="1:7" x14ac:dyDescent="0.25">
      <c r="A4023" s="4" t="s">
        <v>4310</v>
      </c>
      <c r="B4023" s="5">
        <v>2051765711</v>
      </c>
      <c r="C4023" s="4" t="s">
        <v>10449</v>
      </c>
      <c r="D4023" s="4" t="s">
        <v>14</v>
      </c>
      <c r="E4023" s="6" t="s">
        <v>6</v>
      </c>
      <c r="F4023" s="5">
        <f>decoded[[#This Row],[FRT_DEC]]-B4022</f>
        <v>5</v>
      </c>
      <c r="G40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INFO]]))),G4022)</f>
        <v>305</v>
      </c>
    </row>
    <row r="4024" spans="1:7" x14ac:dyDescent="0.25">
      <c r="A4024" s="4" t="s">
        <v>4311</v>
      </c>
      <c r="B4024" s="5">
        <v>2051765723</v>
      </c>
      <c r="C4024" s="4" t="s">
        <v>10450</v>
      </c>
      <c r="D4024" s="4" t="s">
        <v>14</v>
      </c>
      <c r="E4024" s="6" t="s">
        <v>72</v>
      </c>
      <c r="F4024" s="5">
        <f>decoded[[#This Row],[FRT_DEC]]-B4023</f>
        <v>12</v>
      </c>
      <c r="G40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INFO]]))),G4023)</f>
        <v>305</v>
      </c>
    </row>
    <row r="4025" spans="1:7" x14ac:dyDescent="0.25">
      <c r="A4025" s="4" t="s">
        <v>4312</v>
      </c>
      <c r="B4025" s="5">
        <v>2051765730</v>
      </c>
      <c r="C4025" s="4" t="s">
        <v>10451</v>
      </c>
      <c r="D4025" s="4" t="s">
        <v>74</v>
      </c>
      <c r="E4025" s="6" t="s">
        <v>327</v>
      </c>
      <c r="F4025" s="5">
        <f>decoded[[#This Row],[FRT_DEC]]-B4024</f>
        <v>7</v>
      </c>
      <c r="G40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INFO]]))),G4024)</f>
        <v>305</v>
      </c>
    </row>
    <row r="4026" spans="1:7" x14ac:dyDescent="0.25">
      <c r="A4026" s="4" t="s">
        <v>4313</v>
      </c>
      <c r="B4026" s="5">
        <v>2051765735</v>
      </c>
      <c r="C4026" s="4" t="s">
        <v>10452</v>
      </c>
      <c r="D4026" s="4" t="s">
        <v>328</v>
      </c>
      <c r="E4026" s="6" t="s">
        <v>10453</v>
      </c>
      <c r="F4026" s="5">
        <f>decoded[[#This Row],[FRT_DEC]]-B4025</f>
        <v>5</v>
      </c>
      <c r="G40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INFO]]))),G4025)</f>
        <v>305</v>
      </c>
    </row>
    <row r="4027" spans="1:7" x14ac:dyDescent="0.25">
      <c r="A4027" s="4" t="s">
        <v>4314</v>
      </c>
      <c r="B4027" s="5">
        <v>2051765741</v>
      </c>
      <c r="C4027" s="4" t="s">
        <v>10454</v>
      </c>
      <c r="D4027" s="4" t="s">
        <v>245</v>
      </c>
      <c r="E4027" s="6" t="s">
        <v>5712</v>
      </c>
      <c r="F4027" s="5">
        <f>decoded[[#This Row],[FRT_DEC]]-B4026</f>
        <v>6</v>
      </c>
      <c r="G40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INFO]]))),G4026)</f>
        <v>305</v>
      </c>
    </row>
    <row r="4028" spans="1:7" x14ac:dyDescent="0.25">
      <c r="A4028" s="4" t="s">
        <v>4315</v>
      </c>
      <c r="B4028" s="5">
        <v>2051765770</v>
      </c>
      <c r="C4028" s="4" t="s">
        <v>10455</v>
      </c>
      <c r="D4028" s="4" t="s">
        <v>75</v>
      </c>
      <c r="E4028" s="6" t="s">
        <v>247</v>
      </c>
      <c r="F4028" s="5">
        <f>decoded[[#This Row],[FRT_DEC]]-B4027</f>
        <v>29</v>
      </c>
      <c r="G40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INFO]]))),G4027)</f>
        <v>305</v>
      </c>
    </row>
    <row r="4029" spans="1:7" x14ac:dyDescent="0.25">
      <c r="A4029" s="4" t="s">
        <v>4316</v>
      </c>
      <c r="B4029" s="5">
        <v>2051765773</v>
      </c>
      <c r="C4029" s="4" t="s">
        <v>10456</v>
      </c>
      <c r="D4029" s="4" t="s">
        <v>75</v>
      </c>
      <c r="E4029" s="6" t="s">
        <v>10457</v>
      </c>
      <c r="F4029" s="5">
        <f>decoded[[#This Row],[FRT_DEC]]-B4028</f>
        <v>3</v>
      </c>
      <c r="G40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INFO]]))),G4028)</f>
        <v>305</v>
      </c>
    </row>
    <row r="4030" spans="1:7" x14ac:dyDescent="0.25">
      <c r="A4030" s="4" t="s">
        <v>4317</v>
      </c>
      <c r="B4030" s="5">
        <v>2051765790</v>
      </c>
      <c r="C4030" s="4" t="s">
        <v>10458</v>
      </c>
      <c r="D4030" s="4" t="s">
        <v>51</v>
      </c>
      <c r="E4030" s="6" t="s">
        <v>2652</v>
      </c>
      <c r="F4030" s="5">
        <f>decoded[[#This Row],[FRT_DEC]]-B4029</f>
        <v>17</v>
      </c>
      <c r="G40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INFO]]))),G4029)</f>
        <v>305</v>
      </c>
    </row>
    <row r="4031" spans="1:7" x14ac:dyDescent="0.25">
      <c r="A4031" s="4" t="s">
        <v>4318</v>
      </c>
      <c r="B4031" s="5">
        <v>2051765794</v>
      </c>
      <c r="C4031" s="4" t="s">
        <v>10459</v>
      </c>
      <c r="D4031" s="4" t="s">
        <v>51</v>
      </c>
      <c r="E4031" s="6" t="s">
        <v>10460</v>
      </c>
      <c r="F4031" s="5">
        <f>decoded[[#This Row],[FRT_DEC]]-B4030</f>
        <v>4</v>
      </c>
      <c r="G40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INFO]]))),G4030)</f>
        <v>305</v>
      </c>
    </row>
    <row r="4032" spans="1:7" x14ac:dyDescent="0.25">
      <c r="A4032" s="4" t="s">
        <v>4319</v>
      </c>
      <c r="B4032" s="5">
        <v>2051765797</v>
      </c>
      <c r="C4032" s="4" t="s">
        <v>10461</v>
      </c>
      <c r="D4032" s="4" t="s">
        <v>251</v>
      </c>
      <c r="E4032" s="6" t="s">
        <v>252</v>
      </c>
      <c r="F4032" s="5">
        <f>decoded[[#This Row],[FRT_DEC]]-B4031</f>
        <v>3</v>
      </c>
      <c r="G40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INFO]]))),G4031)</f>
        <v>305</v>
      </c>
    </row>
    <row r="4033" spans="1:7" x14ac:dyDescent="0.25">
      <c r="A4033" s="4" t="s">
        <v>4320</v>
      </c>
      <c r="B4033" s="5">
        <v>2051765804</v>
      </c>
      <c r="C4033" s="4" t="s">
        <v>10462</v>
      </c>
      <c r="D4033" s="4" t="s">
        <v>11</v>
      </c>
      <c r="E4033" s="6" t="s">
        <v>4661</v>
      </c>
      <c r="F4033" s="5">
        <f>decoded[[#This Row],[FRT_DEC]]-B4032</f>
        <v>7</v>
      </c>
      <c r="G40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INFO]]))),G4032)</f>
        <v>305</v>
      </c>
    </row>
    <row r="4034" spans="1:7" x14ac:dyDescent="0.25">
      <c r="A4034" s="4" t="s">
        <v>4321</v>
      </c>
      <c r="B4034" s="5">
        <v>2051765819</v>
      </c>
      <c r="C4034" s="4" t="s">
        <v>10463</v>
      </c>
      <c r="D4034" s="4" t="s">
        <v>52</v>
      </c>
      <c r="E4034" s="6" t="s">
        <v>329</v>
      </c>
      <c r="F4034" s="5">
        <f>decoded[[#This Row],[FRT_DEC]]-B4033</f>
        <v>15</v>
      </c>
      <c r="G40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INFO]]))),G4033)</f>
        <v>305</v>
      </c>
    </row>
    <row r="4035" spans="1:7" x14ac:dyDescent="0.25">
      <c r="A4035" s="4" t="s">
        <v>4322</v>
      </c>
      <c r="B4035" s="5">
        <v>2051765825</v>
      </c>
      <c r="C4035" s="4" t="s">
        <v>10464</v>
      </c>
      <c r="D4035" s="4" t="s">
        <v>4652</v>
      </c>
      <c r="E4035" s="6" t="s">
        <v>4697</v>
      </c>
      <c r="F4035" s="5">
        <f>decoded[[#This Row],[FRT_DEC]]-B4034</f>
        <v>6</v>
      </c>
      <c r="G40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INFO]]))),G4034)</f>
        <v>305</v>
      </c>
    </row>
    <row r="4036" spans="1:7" x14ac:dyDescent="0.25">
      <c r="A4036" s="4" t="s">
        <v>4323</v>
      </c>
      <c r="B4036" s="5">
        <v>2051765828</v>
      </c>
      <c r="C4036" s="4" t="s">
        <v>10465</v>
      </c>
      <c r="D4036" s="4" t="s">
        <v>330</v>
      </c>
      <c r="E4036" s="6" t="s">
        <v>10466</v>
      </c>
      <c r="F4036" s="5">
        <f>decoded[[#This Row],[FRT_DEC]]-B4035</f>
        <v>3</v>
      </c>
      <c r="G40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INFO]]))),G4035)</f>
        <v>305</v>
      </c>
    </row>
    <row r="4037" spans="1:7" x14ac:dyDescent="0.25">
      <c r="A4037" s="4" t="s">
        <v>4324</v>
      </c>
      <c r="B4037" s="5">
        <v>2051765848</v>
      </c>
      <c r="C4037" s="4" t="s">
        <v>10467</v>
      </c>
      <c r="D4037" s="4" t="s">
        <v>12</v>
      </c>
      <c r="E4037" s="6" t="s">
        <v>4</v>
      </c>
      <c r="F4037" s="5">
        <f>decoded[[#This Row],[FRT_DEC]]-B4036</f>
        <v>20</v>
      </c>
      <c r="G40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INFO]]))),G4036)</f>
        <v>305</v>
      </c>
    </row>
    <row r="4038" spans="1:7" x14ac:dyDescent="0.25">
      <c r="A4038" s="4" t="s">
        <v>4325</v>
      </c>
      <c r="B4038" s="5">
        <v>2051765854</v>
      </c>
      <c r="C4038" s="4" t="s">
        <v>10468</v>
      </c>
      <c r="D4038" s="4" t="s">
        <v>8</v>
      </c>
      <c r="E4038" s="6" t="s">
        <v>5960</v>
      </c>
      <c r="F4038" s="5">
        <f>decoded[[#This Row],[FRT_DEC]]-B4037</f>
        <v>6</v>
      </c>
      <c r="G40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INFO]]))),G4037)</f>
        <v>305</v>
      </c>
    </row>
    <row r="4039" spans="1:7" x14ac:dyDescent="0.25">
      <c r="A4039" s="4" t="s">
        <v>4326</v>
      </c>
      <c r="B4039" s="5">
        <v>2051766809</v>
      </c>
      <c r="C4039" s="4" t="s">
        <v>10469</v>
      </c>
      <c r="D4039" s="4" t="s">
        <v>10</v>
      </c>
      <c r="E4039" s="6" t="s">
        <v>10470</v>
      </c>
      <c r="F4039" s="5">
        <f>decoded[[#This Row],[FRT_DEC]]-B4038</f>
        <v>955</v>
      </c>
      <c r="G40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INFO]]))),G4038)</f>
        <v>305</v>
      </c>
    </row>
    <row r="4040" spans="1:7" ht="30" x14ac:dyDescent="0.25">
      <c r="A4040" s="4" t="s">
        <v>4327</v>
      </c>
      <c r="B4040" s="5">
        <v>2051766813</v>
      </c>
      <c r="C4040" s="4" t="s">
        <v>10471</v>
      </c>
      <c r="D4040" s="4" t="s">
        <v>10</v>
      </c>
      <c r="E4040" s="6" t="s">
        <v>10472</v>
      </c>
      <c r="F4040" s="5">
        <f>decoded[[#This Row],[FRT_DEC]]-B4039</f>
        <v>4</v>
      </c>
      <c r="G40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INFO]]))),G4039)</f>
        <v>305</v>
      </c>
    </row>
    <row r="4041" spans="1:7" x14ac:dyDescent="0.25">
      <c r="A4041" s="4" t="s">
        <v>4328</v>
      </c>
      <c r="B4041" s="5">
        <v>2051766819</v>
      </c>
      <c r="C4041" s="4" t="s">
        <v>10473</v>
      </c>
      <c r="D4041" s="4" t="s">
        <v>10</v>
      </c>
      <c r="E4041" s="6" t="s">
        <v>10474</v>
      </c>
      <c r="F4041" s="5">
        <f>decoded[[#This Row],[FRT_DEC]]-B4040</f>
        <v>6</v>
      </c>
      <c r="G40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INFO]]))),G4040)</f>
        <v>305</v>
      </c>
    </row>
    <row r="4042" spans="1:7" x14ac:dyDescent="0.25">
      <c r="A4042" s="4" t="s">
        <v>4329</v>
      </c>
      <c r="B4042" s="5">
        <v>2051766826</v>
      </c>
      <c r="C4042" s="4" t="s">
        <v>10475</v>
      </c>
      <c r="D4042" s="4" t="s">
        <v>1144</v>
      </c>
      <c r="E4042" s="6" t="s">
        <v>5831</v>
      </c>
      <c r="F4042" s="5">
        <f>decoded[[#This Row],[FRT_DEC]]-B4041</f>
        <v>7</v>
      </c>
      <c r="G40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INFO]]))),G4041)</f>
        <v>305</v>
      </c>
    </row>
    <row r="4043" spans="1:7" x14ac:dyDescent="0.25">
      <c r="A4043" s="4" t="s">
        <v>4330</v>
      </c>
      <c r="B4043" s="5">
        <v>2051766830</v>
      </c>
      <c r="C4043" s="4" t="s">
        <v>10476</v>
      </c>
      <c r="D4043" s="4" t="s">
        <v>1144</v>
      </c>
      <c r="E4043" s="6" t="s">
        <v>5865</v>
      </c>
      <c r="F4043" s="5">
        <f>decoded[[#This Row],[FRT_DEC]]-B4042</f>
        <v>4</v>
      </c>
      <c r="G40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INFO]]))),G4042)</f>
        <v>305</v>
      </c>
    </row>
    <row r="4044" spans="1:7" x14ac:dyDescent="0.25">
      <c r="A4044" s="4" t="s">
        <v>4331</v>
      </c>
      <c r="B4044" s="5">
        <v>2051766837</v>
      </c>
      <c r="C4044" s="4" t="s">
        <v>10477</v>
      </c>
      <c r="D4044" s="4" t="s">
        <v>98</v>
      </c>
      <c r="E4044" s="6" t="s">
        <v>5949</v>
      </c>
      <c r="F4044" s="5">
        <f>decoded[[#This Row],[FRT_DEC]]-B4043</f>
        <v>7</v>
      </c>
      <c r="G40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INFO]]))),G4043)</f>
        <v>305</v>
      </c>
    </row>
    <row r="4045" spans="1:7" x14ac:dyDescent="0.25">
      <c r="A4045" s="4" t="s">
        <v>4332</v>
      </c>
      <c r="B4045" s="5">
        <v>2051766843</v>
      </c>
      <c r="C4045" s="4" t="s">
        <v>10478</v>
      </c>
      <c r="D4045" s="4" t="s">
        <v>11</v>
      </c>
      <c r="E4045" s="6" t="s">
        <v>4663</v>
      </c>
      <c r="F4045" s="5">
        <f>decoded[[#This Row],[FRT_DEC]]-B4044</f>
        <v>6</v>
      </c>
      <c r="G40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INFO]]))),G4044)</f>
        <v>305</v>
      </c>
    </row>
    <row r="4046" spans="1:7" x14ac:dyDescent="0.25">
      <c r="A4046" s="4" t="s">
        <v>4333</v>
      </c>
      <c r="B4046" s="5">
        <v>2051766847</v>
      </c>
      <c r="C4046" s="4" t="s">
        <v>10479</v>
      </c>
      <c r="D4046" s="4" t="s">
        <v>9</v>
      </c>
      <c r="E4046" s="6" t="s">
        <v>4664</v>
      </c>
      <c r="F4046" s="5">
        <f>decoded[[#This Row],[FRT_DEC]]-B4045</f>
        <v>4</v>
      </c>
      <c r="G40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INFO]]))),G4045)</f>
        <v>305</v>
      </c>
    </row>
    <row r="4047" spans="1:7" x14ac:dyDescent="0.25">
      <c r="A4047" s="4" t="s">
        <v>4334</v>
      </c>
      <c r="B4047" s="5">
        <v>2051766853</v>
      </c>
      <c r="C4047" s="4" t="s">
        <v>10480</v>
      </c>
      <c r="D4047" s="4" t="s">
        <v>16</v>
      </c>
      <c r="E4047" s="6" t="s">
        <v>10481</v>
      </c>
      <c r="F4047" s="5">
        <f>decoded[[#This Row],[FRT_DEC]]-B4046</f>
        <v>6</v>
      </c>
      <c r="G40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INFO]]))),G4046)</f>
        <v>306</v>
      </c>
    </row>
    <row r="4048" spans="1:7" x14ac:dyDescent="0.25">
      <c r="A4048" s="4" t="s">
        <v>4335</v>
      </c>
      <c r="B4048" s="5">
        <v>2051766871</v>
      </c>
      <c r="C4048" s="4" t="s">
        <v>10482</v>
      </c>
      <c r="D4048" s="4" t="s">
        <v>98</v>
      </c>
      <c r="E4048" s="6" t="s">
        <v>6233</v>
      </c>
      <c r="F4048" s="5">
        <f>decoded[[#This Row],[FRT_DEC]]-B4047</f>
        <v>18</v>
      </c>
      <c r="G40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INFO]]))),G4047)</f>
        <v>306</v>
      </c>
    </row>
    <row r="4049" spans="1:7" x14ac:dyDescent="0.25">
      <c r="A4049" s="4" t="s">
        <v>4336</v>
      </c>
      <c r="B4049" s="5">
        <v>2051766893</v>
      </c>
      <c r="C4049" s="4" t="s">
        <v>10483</v>
      </c>
      <c r="D4049" s="4" t="s">
        <v>275</v>
      </c>
      <c r="E4049" s="6" t="s">
        <v>10484</v>
      </c>
      <c r="F4049" s="5">
        <f>decoded[[#This Row],[FRT_DEC]]-B4048</f>
        <v>22</v>
      </c>
      <c r="G40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INFO]]))),G4048)</f>
        <v>306</v>
      </c>
    </row>
    <row r="4050" spans="1:7" x14ac:dyDescent="0.25">
      <c r="A4050" s="4" t="s">
        <v>4337</v>
      </c>
      <c r="B4050" s="5">
        <v>2051767797</v>
      </c>
      <c r="C4050" s="4" t="s">
        <v>10485</v>
      </c>
      <c r="D4050" s="4" t="s">
        <v>280</v>
      </c>
      <c r="E4050" s="6" t="s">
        <v>281</v>
      </c>
      <c r="F4050" s="5">
        <f>decoded[[#This Row],[FRT_DEC]]-B4049</f>
        <v>904</v>
      </c>
      <c r="G40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INFO]]))),G4049)</f>
        <v>306</v>
      </c>
    </row>
    <row r="4051" spans="1:7" x14ac:dyDescent="0.25">
      <c r="A4051" s="4" t="s">
        <v>4338</v>
      </c>
      <c r="B4051" s="5">
        <v>2051770881</v>
      </c>
      <c r="C4051" s="4" t="s">
        <v>10486</v>
      </c>
      <c r="D4051" s="4" t="s">
        <v>15</v>
      </c>
      <c r="E4051" s="6" t="s">
        <v>10487</v>
      </c>
      <c r="F4051" s="5">
        <f>decoded[[#This Row],[FRT_DEC]]-B4050</f>
        <v>3084</v>
      </c>
      <c r="G40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INFO]]))),G4050)</f>
        <v>306</v>
      </c>
    </row>
    <row r="4052" spans="1:7" x14ac:dyDescent="0.25">
      <c r="A4052" s="4" t="s">
        <v>4339</v>
      </c>
      <c r="B4052" s="5">
        <v>2051770884</v>
      </c>
      <c r="C4052" s="4" t="s">
        <v>10488</v>
      </c>
      <c r="D4052" s="4" t="s">
        <v>15</v>
      </c>
      <c r="E4052" s="6" t="s">
        <v>5995</v>
      </c>
      <c r="F4052" s="5">
        <f>decoded[[#This Row],[FRT_DEC]]-B4051</f>
        <v>3</v>
      </c>
      <c r="G40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INFO]]))),G4051)</f>
        <v>306</v>
      </c>
    </row>
    <row r="4053" spans="1:7" x14ac:dyDescent="0.25">
      <c r="A4053" s="4" t="s">
        <v>4340</v>
      </c>
      <c r="B4053" s="5">
        <v>2051770961</v>
      </c>
      <c r="C4053" s="4" t="s">
        <v>10489</v>
      </c>
      <c r="D4053" s="4" t="s">
        <v>275</v>
      </c>
      <c r="E4053" s="6" t="s">
        <v>10490</v>
      </c>
      <c r="F4053" s="5">
        <f>decoded[[#This Row],[FRT_DEC]]-B4052</f>
        <v>77</v>
      </c>
      <c r="G40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INFO]]))),G4052)</f>
        <v>306</v>
      </c>
    </row>
    <row r="4054" spans="1:7" x14ac:dyDescent="0.25">
      <c r="A4054" s="4" t="s">
        <v>4341</v>
      </c>
      <c r="B4054" s="5">
        <v>2051770964</v>
      </c>
      <c r="C4054" s="4" t="s">
        <v>10491</v>
      </c>
      <c r="D4054" s="4" t="s">
        <v>271</v>
      </c>
      <c r="E4054" s="6" t="s">
        <v>334</v>
      </c>
      <c r="F4054" s="5">
        <f>decoded[[#This Row],[FRT_DEC]]-B4053</f>
        <v>3</v>
      </c>
      <c r="G40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INFO]]))),G4053)</f>
        <v>306</v>
      </c>
    </row>
    <row r="4055" spans="1:7" x14ac:dyDescent="0.25">
      <c r="A4055" s="4" t="s">
        <v>4342</v>
      </c>
      <c r="B4055" s="5">
        <v>2051770970</v>
      </c>
      <c r="C4055" s="4" t="s">
        <v>10492</v>
      </c>
      <c r="D4055" s="4" t="s">
        <v>273</v>
      </c>
      <c r="E4055" s="6" t="s">
        <v>6244</v>
      </c>
      <c r="F4055" s="5">
        <f>decoded[[#This Row],[FRT_DEC]]-B4054</f>
        <v>6</v>
      </c>
      <c r="G40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INFO]]))),G4054)</f>
        <v>306</v>
      </c>
    </row>
    <row r="4056" spans="1:7" x14ac:dyDescent="0.25">
      <c r="A4056" s="4" t="s">
        <v>4343</v>
      </c>
      <c r="B4056" s="5">
        <v>2051770978</v>
      </c>
      <c r="C4056" s="4" t="s">
        <v>10493</v>
      </c>
      <c r="D4056" s="4" t="s">
        <v>1144</v>
      </c>
      <c r="E4056" s="6" t="s">
        <v>6001</v>
      </c>
      <c r="F4056" s="5">
        <f>decoded[[#This Row],[FRT_DEC]]-B4055</f>
        <v>8</v>
      </c>
      <c r="G40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INFO]]))),G4055)</f>
        <v>306</v>
      </c>
    </row>
    <row r="4057" spans="1:7" x14ac:dyDescent="0.25">
      <c r="A4057" s="4" t="s">
        <v>4344</v>
      </c>
      <c r="B4057" s="5">
        <v>2051770984</v>
      </c>
      <c r="C4057" s="4" t="s">
        <v>10494</v>
      </c>
      <c r="D4057" s="4" t="s">
        <v>98</v>
      </c>
      <c r="E4057" s="6" t="s">
        <v>6003</v>
      </c>
      <c r="F4057" s="5">
        <f>decoded[[#This Row],[FRT_DEC]]-B4056</f>
        <v>6</v>
      </c>
      <c r="G40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INFO]]))),G4056)</f>
        <v>306</v>
      </c>
    </row>
    <row r="4058" spans="1:7" x14ac:dyDescent="0.25">
      <c r="A4058" s="4" t="s">
        <v>4345</v>
      </c>
      <c r="B4058" s="5">
        <v>2051770989</v>
      </c>
      <c r="C4058" s="4" t="s">
        <v>10495</v>
      </c>
      <c r="D4058" s="4" t="s">
        <v>98</v>
      </c>
      <c r="E4058" s="6" t="s">
        <v>6005</v>
      </c>
      <c r="F4058" s="5">
        <f>decoded[[#This Row],[FRT_DEC]]-B4057</f>
        <v>5</v>
      </c>
      <c r="G40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INFO]]))),G4057)</f>
        <v>306</v>
      </c>
    </row>
    <row r="4059" spans="1:7" x14ac:dyDescent="0.25">
      <c r="A4059" s="4" t="s">
        <v>4346</v>
      </c>
      <c r="B4059" s="5">
        <v>2051771002</v>
      </c>
      <c r="C4059" s="4" t="s">
        <v>10496</v>
      </c>
      <c r="D4059" s="4" t="s">
        <v>277</v>
      </c>
      <c r="E4059" s="6" t="s">
        <v>10497</v>
      </c>
      <c r="F4059" s="5">
        <f>decoded[[#This Row],[FRT_DEC]]-B4058</f>
        <v>13</v>
      </c>
      <c r="G40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INFO]]))),G4058)</f>
        <v>306</v>
      </c>
    </row>
    <row r="4060" spans="1:7" x14ac:dyDescent="0.25">
      <c r="A4060" s="4" t="s">
        <v>4347</v>
      </c>
      <c r="B4060" s="5">
        <v>2051771320</v>
      </c>
      <c r="C4060" s="4" t="s">
        <v>10498</v>
      </c>
      <c r="D4060" s="4" t="s">
        <v>1144</v>
      </c>
      <c r="E4060" s="6" t="s">
        <v>6009</v>
      </c>
      <c r="F4060" s="5">
        <f>decoded[[#This Row],[FRT_DEC]]-B4059</f>
        <v>318</v>
      </c>
      <c r="G40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INFO]]))),G4059)</f>
        <v>306</v>
      </c>
    </row>
    <row r="4061" spans="1:7" x14ac:dyDescent="0.25">
      <c r="A4061" s="4" t="s">
        <v>4348</v>
      </c>
      <c r="B4061" s="5">
        <v>2051771328</v>
      </c>
      <c r="C4061" s="4" t="s">
        <v>10499</v>
      </c>
      <c r="D4061" s="4" t="s">
        <v>98</v>
      </c>
      <c r="E4061" s="6" t="s">
        <v>6011</v>
      </c>
      <c r="F4061" s="5">
        <f>decoded[[#This Row],[FRT_DEC]]-B4060</f>
        <v>8</v>
      </c>
      <c r="G40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INFO]]))),G4060)</f>
        <v>306</v>
      </c>
    </row>
    <row r="4062" spans="1:7" x14ac:dyDescent="0.25">
      <c r="A4062" s="4" t="s">
        <v>4349</v>
      </c>
      <c r="B4062" s="5">
        <v>2051771342</v>
      </c>
      <c r="C4062" s="4" t="s">
        <v>10500</v>
      </c>
      <c r="D4062" s="4" t="s">
        <v>275</v>
      </c>
      <c r="E4062" s="6" t="s">
        <v>1102</v>
      </c>
      <c r="F4062" s="5">
        <f>decoded[[#This Row],[FRT_DEC]]-B4061</f>
        <v>14</v>
      </c>
      <c r="G40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INFO]]))),G4061)</f>
        <v>306</v>
      </c>
    </row>
    <row r="4063" spans="1:7" x14ac:dyDescent="0.25">
      <c r="A4063" s="4" t="s">
        <v>4350</v>
      </c>
      <c r="B4063" s="5">
        <v>2051771476</v>
      </c>
      <c r="C4063" s="4" t="s">
        <v>10501</v>
      </c>
      <c r="D4063" s="4" t="s">
        <v>295</v>
      </c>
      <c r="E4063" s="6" t="s">
        <v>296</v>
      </c>
      <c r="F4063" s="5">
        <f>decoded[[#This Row],[FRT_DEC]]-B4062</f>
        <v>134</v>
      </c>
      <c r="G40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INFO]]))),G4062)</f>
        <v>306</v>
      </c>
    </row>
    <row r="4064" spans="1:7" x14ac:dyDescent="0.25">
      <c r="A4064" s="4" t="s">
        <v>4351</v>
      </c>
      <c r="B4064" s="5">
        <v>2051772876</v>
      </c>
      <c r="C4064" s="4" t="s">
        <v>10502</v>
      </c>
      <c r="D4064" s="4" t="s">
        <v>110</v>
      </c>
      <c r="E4064" s="6" t="s">
        <v>335</v>
      </c>
      <c r="F4064" s="5">
        <f>decoded[[#This Row],[FRT_DEC]]-B4063</f>
        <v>1400</v>
      </c>
      <c r="G40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INFO]]))),G4063)</f>
        <v>306</v>
      </c>
    </row>
    <row r="4065" spans="1:7" x14ac:dyDescent="0.25">
      <c r="A4065" s="4" t="s">
        <v>4352</v>
      </c>
      <c r="B4065" s="5">
        <v>2051772893</v>
      </c>
      <c r="C4065" s="4" t="s">
        <v>10503</v>
      </c>
      <c r="D4065" s="4" t="s">
        <v>1144</v>
      </c>
      <c r="E4065" s="6" t="s">
        <v>6017</v>
      </c>
      <c r="F4065" s="5">
        <f>decoded[[#This Row],[FRT_DEC]]-B4064</f>
        <v>17</v>
      </c>
      <c r="G40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INFO]]))),G4064)</f>
        <v>306</v>
      </c>
    </row>
    <row r="4066" spans="1:7" x14ac:dyDescent="0.25">
      <c r="A4066" s="4" t="s">
        <v>4353</v>
      </c>
      <c r="B4066" s="5">
        <v>2051772899</v>
      </c>
      <c r="C4066" s="4" t="s">
        <v>10504</v>
      </c>
      <c r="D4066" s="4" t="s">
        <v>98</v>
      </c>
      <c r="E4066" s="6" t="s">
        <v>6019</v>
      </c>
      <c r="F4066" s="5">
        <f>decoded[[#This Row],[FRT_DEC]]-B4065</f>
        <v>6</v>
      </c>
      <c r="G40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INFO]]))),G4065)</f>
        <v>306</v>
      </c>
    </row>
    <row r="4067" spans="1:7" x14ac:dyDescent="0.25">
      <c r="A4067" s="4" t="s">
        <v>4354</v>
      </c>
      <c r="B4067" s="5">
        <v>2051772968</v>
      </c>
      <c r="C4067" s="4" t="s">
        <v>10505</v>
      </c>
      <c r="D4067" s="4" t="s">
        <v>111</v>
      </c>
      <c r="E4067" s="6" t="s">
        <v>297</v>
      </c>
      <c r="F4067" s="5">
        <f>decoded[[#This Row],[FRT_DEC]]-B4066</f>
        <v>69</v>
      </c>
      <c r="G40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INFO]]))),G4066)</f>
        <v>306</v>
      </c>
    </row>
    <row r="4068" spans="1:7" x14ac:dyDescent="0.25">
      <c r="A4068" s="4" t="s">
        <v>4355</v>
      </c>
      <c r="B4068" s="5">
        <v>2051772984</v>
      </c>
      <c r="C4068" s="4" t="s">
        <v>10506</v>
      </c>
      <c r="D4068" s="4" t="s">
        <v>1144</v>
      </c>
      <c r="E4068" s="6" t="s">
        <v>6022</v>
      </c>
      <c r="F4068" s="5">
        <f>decoded[[#This Row],[FRT_DEC]]-B4067</f>
        <v>16</v>
      </c>
      <c r="G40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INFO]]))),G4067)</f>
        <v>306</v>
      </c>
    </row>
    <row r="4069" spans="1:7" x14ac:dyDescent="0.25">
      <c r="A4069" s="4" t="s">
        <v>4356</v>
      </c>
      <c r="B4069" s="5">
        <v>2051772991</v>
      </c>
      <c r="C4069" s="4" t="s">
        <v>10507</v>
      </c>
      <c r="D4069" s="4" t="s">
        <v>98</v>
      </c>
      <c r="E4069" s="6" t="s">
        <v>6024</v>
      </c>
      <c r="F4069" s="5">
        <f>decoded[[#This Row],[FRT_DEC]]-B4068</f>
        <v>7</v>
      </c>
      <c r="G40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INFO]]))),G4068)</f>
        <v>306</v>
      </c>
    </row>
    <row r="4070" spans="1:7" x14ac:dyDescent="0.25">
      <c r="A4070" s="4" t="s">
        <v>4357</v>
      </c>
      <c r="B4070" s="5">
        <v>2051773624</v>
      </c>
      <c r="C4070" s="4" t="s">
        <v>10508</v>
      </c>
      <c r="D4070" s="4" t="s">
        <v>113</v>
      </c>
      <c r="E4070" s="6" t="s">
        <v>114</v>
      </c>
      <c r="F4070" s="5">
        <f>decoded[[#This Row],[FRT_DEC]]-B4069</f>
        <v>633</v>
      </c>
      <c r="G40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INFO]]))),G4069)</f>
        <v>306</v>
      </c>
    </row>
    <row r="4071" spans="1:7" x14ac:dyDescent="0.25">
      <c r="A4071" s="4" t="s">
        <v>4358</v>
      </c>
      <c r="B4071" s="5">
        <v>2051773640</v>
      </c>
      <c r="C4071" s="4" t="s">
        <v>10509</v>
      </c>
      <c r="D4071" s="4" t="s">
        <v>1144</v>
      </c>
      <c r="E4071" s="6" t="s">
        <v>6027</v>
      </c>
      <c r="F4071" s="5">
        <f>decoded[[#This Row],[FRT_DEC]]-B4070</f>
        <v>16</v>
      </c>
      <c r="G40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INFO]]))),G4070)</f>
        <v>306</v>
      </c>
    </row>
    <row r="4072" spans="1:7" x14ac:dyDescent="0.25">
      <c r="A4072" s="4" t="s">
        <v>4359</v>
      </c>
      <c r="B4072" s="5">
        <v>2051773646</v>
      </c>
      <c r="C4072" s="4" t="s">
        <v>10510</v>
      </c>
      <c r="D4072" s="4" t="s">
        <v>98</v>
      </c>
      <c r="E4072" s="6" t="s">
        <v>6029</v>
      </c>
      <c r="F4072" s="5">
        <f>decoded[[#This Row],[FRT_DEC]]-B4071</f>
        <v>6</v>
      </c>
      <c r="G40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INFO]]))),G4071)</f>
        <v>306</v>
      </c>
    </row>
    <row r="4073" spans="1:7" x14ac:dyDescent="0.25">
      <c r="A4073" s="4" t="s">
        <v>4360</v>
      </c>
      <c r="B4073" s="5">
        <v>2051773653</v>
      </c>
      <c r="C4073" s="4" t="s">
        <v>10511</v>
      </c>
      <c r="D4073" s="4" t="s">
        <v>11</v>
      </c>
      <c r="E4073" s="6" t="s">
        <v>4665</v>
      </c>
      <c r="F4073" s="5">
        <f>decoded[[#This Row],[FRT_DEC]]-B4072</f>
        <v>7</v>
      </c>
      <c r="G40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INFO]]))),G4072)</f>
        <v>306</v>
      </c>
    </row>
    <row r="4074" spans="1:7" x14ac:dyDescent="0.25">
      <c r="A4074" s="4" t="s">
        <v>4361</v>
      </c>
      <c r="B4074" s="5">
        <v>2051773663</v>
      </c>
      <c r="C4074" s="4" t="s">
        <v>10512</v>
      </c>
      <c r="D4074" s="4" t="s">
        <v>52</v>
      </c>
      <c r="E4074" s="6" t="s">
        <v>4648</v>
      </c>
      <c r="F4074" s="5">
        <f>decoded[[#This Row],[FRT_DEC]]-B4073</f>
        <v>10</v>
      </c>
      <c r="G40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INFO]]))),G4073)</f>
        <v>306</v>
      </c>
    </row>
    <row r="4075" spans="1:7" x14ac:dyDescent="0.25">
      <c r="A4075" s="4" t="s">
        <v>4362</v>
      </c>
      <c r="B4075" s="5">
        <v>2051773667</v>
      </c>
      <c r="C4075" s="4" t="s">
        <v>10513</v>
      </c>
      <c r="D4075" s="4" t="s">
        <v>4649</v>
      </c>
      <c r="E4075" s="6" t="s">
        <v>10514</v>
      </c>
      <c r="F4075" s="5">
        <f>decoded[[#This Row],[FRT_DEC]]-B4074</f>
        <v>4</v>
      </c>
      <c r="G40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INFO]]))),G4074)</f>
        <v>306</v>
      </c>
    </row>
    <row r="4076" spans="1:7" x14ac:dyDescent="0.25">
      <c r="A4076" s="4" t="s">
        <v>4363</v>
      </c>
      <c r="B4076" s="5">
        <v>2051773715</v>
      </c>
      <c r="C4076" s="4" t="s">
        <v>10515</v>
      </c>
      <c r="D4076" s="4" t="s">
        <v>12</v>
      </c>
      <c r="E4076" s="6" t="s">
        <v>4</v>
      </c>
      <c r="F4076" s="5">
        <f>decoded[[#This Row],[FRT_DEC]]-B4075</f>
        <v>48</v>
      </c>
      <c r="G40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INFO]]))),G4075)</f>
        <v>306</v>
      </c>
    </row>
    <row r="4077" spans="1:7" x14ac:dyDescent="0.25">
      <c r="A4077" s="4" t="s">
        <v>4364</v>
      </c>
      <c r="B4077" s="5">
        <v>2051773720</v>
      </c>
      <c r="C4077" s="4" t="s">
        <v>10516</v>
      </c>
      <c r="D4077" s="4" t="s">
        <v>8</v>
      </c>
      <c r="E4077" s="6" t="s">
        <v>5960</v>
      </c>
      <c r="F4077" s="5">
        <f>decoded[[#This Row],[FRT_DEC]]-B4076</f>
        <v>5</v>
      </c>
      <c r="G40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INFO]]))),G4076)</f>
        <v>306</v>
      </c>
    </row>
    <row r="4078" spans="1:7" x14ac:dyDescent="0.25">
      <c r="A4078" s="4" t="s">
        <v>4365</v>
      </c>
      <c r="B4078" s="5">
        <v>2051773920</v>
      </c>
      <c r="C4078" s="4" t="s">
        <v>10517</v>
      </c>
      <c r="D4078" s="4" t="s">
        <v>13</v>
      </c>
      <c r="E4078" s="6" t="s">
        <v>5</v>
      </c>
      <c r="F4078" s="5">
        <f>decoded[[#This Row],[FRT_DEC]]-B4077</f>
        <v>200</v>
      </c>
      <c r="G40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INFO]]))),G4077)</f>
        <v>306</v>
      </c>
    </row>
    <row r="4079" spans="1:7" x14ac:dyDescent="0.25">
      <c r="A4079" s="4" t="s">
        <v>4366</v>
      </c>
      <c r="B4079" s="5">
        <v>2051773925</v>
      </c>
      <c r="C4079" s="4" t="s">
        <v>10518</v>
      </c>
      <c r="D4079" s="4" t="s">
        <v>11</v>
      </c>
      <c r="E4079" s="6" t="s">
        <v>4688</v>
      </c>
      <c r="F4079" s="5">
        <f>decoded[[#This Row],[FRT_DEC]]-B4078</f>
        <v>5</v>
      </c>
      <c r="G40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INFO]]))),G4078)</f>
        <v>306</v>
      </c>
    </row>
    <row r="4080" spans="1:7" x14ac:dyDescent="0.25">
      <c r="A4080" s="4" t="s">
        <v>4367</v>
      </c>
      <c r="B4080" s="5">
        <v>2051774016</v>
      </c>
      <c r="C4080" s="4" t="s">
        <v>10519</v>
      </c>
      <c r="D4080" s="4" t="s">
        <v>12</v>
      </c>
      <c r="E4080" s="6" t="s">
        <v>4</v>
      </c>
      <c r="F4080" s="5">
        <f>decoded[[#This Row],[FRT_DEC]]-B4079</f>
        <v>91</v>
      </c>
      <c r="G40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INFO]]))),G4079)</f>
        <v>306</v>
      </c>
    </row>
    <row r="4081" spans="1:7" x14ac:dyDescent="0.25">
      <c r="A4081" s="4" t="s">
        <v>4368</v>
      </c>
      <c r="B4081" s="5">
        <v>2051774024</v>
      </c>
      <c r="C4081" s="4" t="s">
        <v>10520</v>
      </c>
      <c r="D4081" s="4" t="s">
        <v>14</v>
      </c>
      <c r="E4081" s="6" t="s">
        <v>6</v>
      </c>
      <c r="F4081" s="5">
        <f>decoded[[#This Row],[FRT_DEC]]-B4080</f>
        <v>8</v>
      </c>
      <c r="G40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INFO]]))),G4080)</f>
        <v>306</v>
      </c>
    </row>
    <row r="4082" spans="1:7" x14ac:dyDescent="0.25">
      <c r="A4082" s="4" t="s">
        <v>4369</v>
      </c>
      <c r="B4082" s="5">
        <v>2051774034</v>
      </c>
      <c r="C4082" s="4" t="s">
        <v>10521</v>
      </c>
      <c r="D4082" s="4" t="s">
        <v>14</v>
      </c>
      <c r="E4082" s="6" t="s">
        <v>72</v>
      </c>
      <c r="F4082" s="5">
        <f>decoded[[#This Row],[FRT_DEC]]-B4081</f>
        <v>10</v>
      </c>
      <c r="G40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INFO]]))),G4081)</f>
        <v>306</v>
      </c>
    </row>
    <row r="4083" spans="1:7" x14ac:dyDescent="0.25">
      <c r="A4083" s="4" t="s">
        <v>4370</v>
      </c>
      <c r="B4083" s="5">
        <v>2051774059</v>
      </c>
      <c r="C4083" s="4" t="s">
        <v>10522</v>
      </c>
      <c r="D4083" s="4" t="s">
        <v>74</v>
      </c>
      <c r="E4083" s="6" t="s">
        <v>4650</v>
      </c>
      <c r="F4083" s="5">
        <f>decoded[[#This Row],[FRT_DEC]]-B4082</f>
        <v>25</v>
      </c>
      <c r="G40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INFO]]))),G4082)</f>
        <v>306</v>
      </c>
    </row>
    <row r="4084" spans="1:7" x14ac:dyDescent="0.25">
      <c r="A4084" s="4" t="s">
        <v>4371</v>
      </c>
      <c r="B4084" s="5">
        <v>2051774064</v>
      </c>
      <c r="C4084" s="4" t="s">
        <v>10523</v>
      </c>
      <c r="D4084" s="4" t="s">
        <v>4651</v>
      </c>
      <c r="E4084" s="6" t="s">
        <v>4653</v>
      </c>
      <c r="F4084" s="5">
        <f>decoded[[#This Row],[FRT_DEC]]-B4083</f>
        <v>5</v>
      </c>
      <c r="G40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INFO]]))),G4083)</f>
        <v>306</v>
      </c>
    </row>
    <row r="4085" spans="1:7" x14ac:dyDescent="0.25">
      <c r="A4085" s="4" t="s">
        <v>4372</v>
      </c>
      <c r="B4085" s="5">
        <v>2051774068</v>
      </c>
      <c r="C4085" s="4" t="s">
        <v>10524</v>
      </c>
      <c r="D4085" s="4" t="s">
        <v>8</v>
      </c>
      <c r="E4085" s="6" t="s">
        <v>9152</v>
      </c>
      <c r="F4085" s="5">
        <f>decoded[[#This Row],[FRT_DEC]]-B4084</f>
        <v>4</v>
      </c>
      <c r="G40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INFO]]))),G4084)</f>
        <v>306</v>
      </c>
    </row>
    <row r="4086" spans="1:7" x14ac:dyDescent="0.25">
      <c r="A4086" s="4" t="s">
        <v>4373</v>
      </c>
      <c r="B4086" s="5">
        <v>2051774323</v>
      </c>
      <c r="C4086" s="4" t="s">
        <v>10525</v>
      </c>
      <c r="D4086" s="4" t="s">
        <v>55</v>
      </c>
      <c r="E4086" s="6" t="s">
        <v>56</v>
      </c>
      <c r="F4086" s="5">
        <f>decoded[[#This Row],[FRT_DEC]]-B4085</f>
        <v>255</v>
      </c>
      <c r="G40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INFO]]))),G4085)</f>
        <v>306</v>
      </c>
    </row>
    <row r="4087" spans="1:7" x14ac:dyDescent="0.25">
      <c r="A4087" s="4" t="s">
        <v>4374</v>
      </c>
      <c r="B4087" s="5">
        <v>2051774347</v>
      </c>
      <c r="C4087" s="4" t="s">
        <v>10526</v>
      </c>
      <c r="D4087" s="4" t="s">
        <v>275</v>
      </c>
      <c r="E4087" s="6" t="s">
        <v>10527</v>
      </c>
      <c r="F4087" s="5">
        <f>decoded[[#This Row],[FRT_DEC]]-B4086</f>
        <v>24</v>
      </c>
      <c r="G40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INFO]]))),G4086)</f>
        <v>306</v>
      </c>
    </row>
    <row r="4088" spans="1:7" x14ac:dyDescent="0.25">
      <c r="A4088" s="4" t="s">
        <v>4375</v>
      </c>
      <c r="B4088" s="5">
        <v>2051774350</v>
      </c>
      <c r="C4088" s="4" t="s">
        <v>10528</v>
      </c>
      <c r="D4088" s="4" t="s">
        <v>277</v>
      </c>
      <c r="E4088" s="6" t="s">
        <v>10529</v>
      </c>
      <c r="F4088" s="5">
        <f>decoded[[#This Row],[FRT_DEC]]-B4087</f>
        <v>3</v>
      </c>
      <c r="G40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INFO]]))),G4087)</f>
        <v>306</v>
      </c>
    </row>
    <row r="4089" spans="1:7" ht="30" x14ac:dyDescent="0.25">
      <c r="A4089" s="4" t="s">
        <v>4376</v>
      </c>
      <c r="B4089" s="5">
        <v>2051774354</v>
      </c>
      <c r="C4089" s="4" t="s">
        <v>10530</v>
      </c>
      <c r="D4089" s="4" t="s">
        <v>271</v>
      </c>
      <c r="E4089" s="6" t="s">
        <v>341</v>
      </c>
      <c r="F4089" s="5">
        <f>decoded[[#This Row],[FRT_DEC]]-B4088</f>
        <v>4</v>
      </c>
      <c r="G40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INFO]]))),G4088)</f>
        <v>306</v>
      </c>
    </row>
    <row r="4090" spans="1:7" x14ac:dyDescent="0.25">
      <c r="A4090" s="4" t="s">
        <v>4377</v>
      </c>
      <c r="B4090" s="5">
        <v>2051774359</v>
      </c>
      <c r="C4090" s="4" t="s">
        <v>10531</v>
      </c>
      <c r="D4090" s="4" t="s">
        <v>273</v>
      </c>
      <c r="E4090" s="6" t="s">
        <v>289</v>
      </c>
      <c r="F4090" s="5">
        <f>decoded[[#This Row],[FRT_DEC]]-B4089</f>
        <v>5</v>
      </c>
      <c r="G40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INFO]]))),G4089)</f>
        <v>306</v>
      </c>
    </row>
    <row r="4091" spans="1:7" x14ac:dyDescent="0.25">
      <c r="A4091" s="4" t="s">
        <v>4378</v>
      </c>
      <c r="B4091" s="5">
        <v>2051774389</v>
      </c>
      <c r="C4091" s="4" t="s">
        <v>10532</v>
      </c>
      <c r="D4091" s="4" t="s">
        <v>11</v>
      </c>
      <c r="E4091" s="6" t="s">
        <v>4683</v>
      </c>
      <c r="F4091" s="5">
        <f>decoded[[#This Row],[FRT_DEC]]-B4090</f>
        <v>30</v>
      </c>
      <c r="G40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INFO]]))),G4090)</f>
        <v>306</v>
      </c>
    </row>
    <row r="4092" spans="1:7" x14ac:dyDescent="0.25">
      <c r="A4092" s="4" t="s">
        <v>4379</v>
      </c>
      <c r="B4092" s="5">
        <v>2051774411</v>
      </c>
      <c r="C4092" s="4" t="s">
        <v>10533</v>
      </c>
      <c r="D4092" s="4" t="s">
        <v>52</v>
      </c>
      <c r="E4092" s="6" t="s">
        <v>57</v>
      </c>
      <c r="F4092" s="5">
        <f>decoded[[#This Row],[FRT_DEC]]-B4091</f>
        <v>22</v>
      </c>
      <c r="G40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INFO]]))),G4091)</f>
        <v>306</v>
      </c>
    </row>
    <row r="4093" spans="1:7" x14ac:dyDescent="0.25">
      <c r="A4093" s="4" t="s">
        <v>4380</v>
      </c>
      <c r="B4093" s="5">
        <v>2051774421</v>
      </c>
      <c r="C4093" s="4" t="s">
        <v>10534</v>
      </c>
      <c r="D4093" s="4" t="s">
        <v>1144</v>
      </c>
      <c r="E4093" s="6" t="s">
        <v>6057</v>
      </c>
      <c r="F4093" s="5">
        <f>decoded[[#This Row],[FRT_DEC]]-B4092</f>
        <v>10</v>
      </c>
      <c r="G40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INFO]]))),G4092)</f>
        <v>306</v>
      </c>
    </row>
    <row r="4094" spans="1:7" x14ac:dyDescent="0.25">
      <c r="A4094" s="4" t="s">
        <v>4381</v>
      </c>
      <c r="B4094" s="5">
        <v>2051774427</v>
      </c>
      <c r="C4094" s="4" t="s">
        <v>10535</v>
      </c>
      <c r="D4094" s="4" t="s">
        <v>1144</v>
      </c>
      <c r="E4094" s="6" t="s">
        <v>6059</v>
      </c>
      <c r="F4094" s="5">
        <f>decoded[[#This Row],[FRT_DEC]]-B4093</f>
        <v>6</v>
      </c>
      <c r="G40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INFO]]))),G4093)</f>
        <v>306</v>
      </c>
    </row>
    <row r="4095" spans="1:7" x14ac:dyDescent="0.25">
      <c r="A4095" s="4" t="s">
        <v>4382</v>
      </c>
      <c r="B4095" s="5">
        <v>2051774444</v>
      </c>
      <c r="C4095" s="4" t="s">
        <v>10536</v>
      </c>
      <c r="D4095" s="4" t="s">
        <v>98</v>
      </c>
      <c r="E4095" s="6" t="s">
        <v>5713</v>
      </c>
      <c r="F4095" s="5">
        <f>decoded[[#This Row],[FRT_DEC]]-B4094</f>
        <v>17</v>
      </c>
      <c r="G40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INFO]]))),G4094)</f>
        <v>306</v>
      </c>
    </row>
    <row r="4096" spans="1:7" x14ac:dyDescent="0.25">
      <c r="A4096" s="4" t="s">
        <v>4383</v>
      </c>
      <c r="B4096" s="5">
        <v>2051774474</v>
      </c>
      <c r="C4096" s="4" t="s">
        <v>10537</v>
      </c>
      <c r="D4096" s="4" t="s">
        <v>4652</v>
      </c>
      <c r="E4096" s="6" t="s">
        <v>4711</v>
      </c>
      <c r="F4096" s="5">
        <f>decoded[[#This Row],[FRT_DEC]]-B4095</f>
        <v>30</v>
      </c>
      <c r="G40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INFO]]))),G4095)</f>
        <v>306</v>
      </c>
    </row>
    <row r="4097" spans="1:7" x14ac:dyDescent="0.25">
      <c r="A4097" s="4" t="s">
        <v>4384</v>
      </c>
      <c r="B4097" s="5">
        <v>2051774484</v>
      </c>
      <c r="C4097" s="4" t="s">
        <v>10538</v>
      </c>
      <c r="D4097" s="4" t="s">
        <v>275</v>
      </c>
      <c r="E4097" s="6" t="s">
        <v>10539</v>
      </c>
      <c r="F4097" s="5">
        <f>decoded[[#This Row],[FRT_DEC]]-B4096</f>
        <v>10</v>
      </c>
      <c r="G40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INFO]]))),G4096)</f>
        <v>306</v>
      </c>
    </row>
    <row r="4098" spans="1:7" x14ac:dyDescent="0.25">
      <c r="A4098" s="4" t="s">
        <v>4385</v>
      </c>
      <c r="B4098" s="5">
        <v>2051775276</v>
      </c>
      <c r="C4098" s="4" t="s">
        <v>10540</v>
      </c>
      <c r="D4098" s="4" t="s">
        <v>280</v>
      </c>
      <c r="E4098" s="6" t="s">
        <v>281</v>
      </c>
      <c r="F4098" s="5">
        <f>decoded[[#This Row],[FRT_DEC]]-B4097</f>
        <v>792</v>
      </c>
      <c r="G40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INFO]]))),G4097)</f>
        <v>306</v>
      </c>
    </row>
    <row r="4099" spans="1:7" x14ac:dyDescent="0.25">
      <c r="A4099" s="4" t="s">
        <v>4386</v>
      </c>
      <c r="B4099" s="5">
        <v>2051775317</v>
      </c>
      <c r="C4099" s="4" t="s">
        <v>10541</v>
      </c>
      <c r="D4099" s="4" t="s">
        <v>12</v>
      </c>
      <c r="E4099" s="6" t="s">
        <v>4</v>
      </c>
      <c r="F4099" s="5">
        <f>decoded[[#This Row],[FRT_DEC]]-B4098</f>
        <v>41</v>
      </c>
      <c r="G40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INFO]]))),G4098)</f>
        <v>306</v>
      </c>
    </row>
    <row r="4100" spans="1:7" x14ac:dyDescent="0.25">
      <c r="A4100" s="4" t="s">
        <v>4387</v>
      </c>
      <c r="B4100" s="5">
        <v>2051775323</v>
      </c>
      <c r="C4100" s="4" t="s">
        <v>10542</v>
      </c>
      <c r="D4100" s="4" t="s">
        <v>8</v>
      </c>
      <c r="E4100" s="6" t="s">
        <v>6294</v>
      </c>
      <c r="F4100" s="5">
        <f>decoded[[#This Row],[FRT_DEC]]-B4099</f>
        <v>6</v>
      </c>
      <c r="G41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INFO]]))),G4099)</f>
        <v>306</v>
      </c>
    </row>
    <row r="4101" spans="1:7" x14ac:dyDescent="0.25">
      <c r="A4101" s="4" t="s">
        <v>4388</v>
      </c>
      <c r="B4101" s="5">
        <v>2051784199</v>
      </c>
      <c r="C4101" s="4" t="s">
        <v>10543</v>
      </c>
      <c r="D4101" s="4" t="s">
        <v>15</v>
      </c>
      <c r="E4101" s="6" t="s">
        <v>10544</v>
      </c>
      <c r="F4101" s="5">
        <f>decoded[[#This Row],[FRT_DEC]]-B4100</f>
        <v>8876</v>
      </c>
      <c r="G41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INFO]]))),G4100)</f>
        <v>306</v>
      </c>
    </row>
    <row r="4102" spans="1:7" x14ac:dyDescent="0.25">
      <c r="A4102" s="4" t="s">
        <v>4389</v>
      </c>
      <c r="B4102" s="5">
        <v>2051784202</v>
      </c>
      <c r="C4102" s="4" t="s">
        <v>10545</v>
      </c>
      <c r="D4102" s="4" t="s">
        <v>15</v>
      </c>
      <c r="E4102" s="6" t="s">
        <v>5995</v>
      </c>
      <c r="F4102" s="5">
        <f>decoded[[#This Row],[FRT_DEC]]-B4101</f>
        <v>3</v>
      </c>
      <c r="G41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INFO]]))),G4101)</f>
        <v>306</v>
      </c>
    </row>
    <row r="4103" spans="1:7" x14ac:dyDescent="0.25">
      <c r="A4103" s="4" t="s">
        <v>4390</v>
      </c>
      <c r="B4103" s="5">
        <v>2051784283</v>
      </c>
      <c r="C4103" s="4" t="s">
        <v>10546</v>
      </c>
      <c r="D4103" s="4" t="s">
        <v>275</v>
      </c>
      <c r="E4103" s="6" t="s">
        <v>10547</v>
      </c>
      <c r="F4103" s="5">
        <f>decoded[[#This Row],[FRT_DEC]]-B4102</f>
        <v>81</v>
      </c>
      <c r="G41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INFO]]))),G4102)</f>
        <v>306</v>
      </c>
    </row>
    <row r="4104" spans="1:7" ht="30" x14ac:dyDescent="0.25">
      <c r="A4104" s="4" t="s">
        <v>4391</v>
      </c>
      <c r="B4104" s="5">
        <v>2051784288</v>
      </c>
      <c r="C4104" s="4" t="s">
        <v>10548</v>
      </c>
      <c r="D4104" s="4" t="s">
        <v>271</v>
      </c>
      <c r="E4104" s="6" t="s">
        <v>5714</v>
      </c>
      <c r="F4104" s="5">
        <f>decoded[[#This Row],[FRT_DEC]]-B4103</f>
        <v>5</v>
      </c>
      <c r="G41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INFO]]))),G4103)</f>
        <v>306</v>
      </c>
    </row>
    <row r="4105" spans="1:7" x14ac:dyDescent="0.25">
      <c r="A4105" s="4" t="s">
        <v>4392</v>
      </c>
      <c r="B4105" s="5">
        <v>2051784291</v>
      </c>
      <c r="C4105" s="4" t="s">
        <v>10549</v>
      </c>
      <c r="D4105" s="4" t="s">
        <v>273</v>
      </c>
      <c r="E4105" s="6" t="s">
        <v>289</v>
      </c>
      <c r="F4105" s="5">
        <f>decoded[[#This Row],[FRT_DEC]]-B4104</f>
        <v>3</v>
      </c>
      <c r="G41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INFO]]))),G4104)</f>
        <v>306</v>
      </c>
    </row>
    <row r="4106" spans="1:7" x14ac:dyDescent="0.25">
      <c r="A4106" s="4" t="s">
        <v>4393</v>
      </c>
      <c r="B4106" s="5">
        <v>2051784300</v>
      </c>
      <c r="C4106" s="4" t="s">
        <v>10550</v>
      </c>
      <c r="D4106" s="4" t="s">
        <v>1144</v>
      </c>
      <c r="E4106" s="6" t="s">
        <v>6001</v>
      </c>
      <c r="F4106" s="5">
        <f>decoded[[#This Row],[FRT_DEC]]-B4105</f>
        <v>9</v>
      </c>
      <c r="G41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INFO]]))),G4105)</f>
        <v>306</v>
      </c>
    </row>
    <row r="4107" spans="1:7" x14ac:dyDescent="0.25">
      <c r="A4107" s="4" t="s">
        <v>4394</v>
      </c>
      <c r="B4107" s="5">
        <v>2051784307</v>
      </c>
      <c r="C4107" s="4" t="s">
        <v>10551</v>
      </c>
      <c r="D4107" s="4" t="s">
        <v>98</v>
      </c>
      <c r="E4107" s="6" t="s">
        <v>6003</v>
      </c>
      <c r="F4107" s="5">
        <f>decoded[[#This Row],[FRT_DEC]]-B4106</f>
        <v>7</v>
      </c>
      <c r="G41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INFO]]))),G4106)</f>
        <v>306</v>
      </c>
    </row>
    <row r="4108" spans="1:7" x14ac:dyDescent="0.25">
      <c r="A4108" s="4" t="s">
        <v>4395</v>
      </c>
      <c r="B4108" s="5">
        <v>2051784312</v>
      </c>
      <c r="C4108" s="4" t="s">
        <v>10552</v>
      </c>
      <c r="D4108" s="4" t="s">
        <v>98</v>
      </c>
      <c r="E4108" s="6" t="s">
        <v>6005</v>
      </c>
      <c r="F4108" s="5">
        <f>decoded[[#This Row],[FRT_DEC]]-B4107</f>
        <v>5</v>
      </c>
      <c r="G41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INFO]]))),G4107)</f>
        <v>306</v>
      </c>
    </row>
    <row r="4109" spans="1:7" x14ac:dyDescent="0.25">
      <c r="A4109" s="4" t="s">
        <v>4396</v>
      </c>
      <c r="B4109" s="5">
        <v>2051784324</v>
      </c>
      <c r="C4109" s="4" t="s">
        <v>10553</v>
      </c>
      <c r="D4109" s="4" t="s">
        <v>277</v>
      </c>
      <c r="E4109" s="6" t="s">
        <v>10554</v>
      </c>
      <c r="F4109" s="5">
        <f>decoded[[#This Row],[FRT_DEC]]-B4108</f>
        <v>12</v>
      </c>
      <c r="G41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INFO]]))),G4108)</f>
        <v>306</v>
      </c>
    </row>
    <row r="4110" spans="1:7" x14ac:dyDescent="0.25">
      <c r="A4110" s="4" t="s">
        <v>4397</v>
      </c>
      <c r="B4110" s="5">
        <v>2051784638</v>
      </c>
      <c r="C4110" s="4" t="s">
        <v>10555</v>
      </c>
      <c r="D4110" s="4" t="s">
        <v>1144</v>
      </c>
      <c r="E4110" s="6" t="s">
        <v>6009</v>
      </c>
      <c r="F4110" s="5">
        <f>decoded[[#This Row],[FRT_DEC]]-B4109</f>
        <v>314</v>
      </c>
      <c r="G41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INFO]]))),G4109)</f>
        <v>306</v>
      </c>
    </row>
    <row r="4111" spans="1:7" x14ac:dyDescent="0.25">
      <c r="A4111" s="4" t="s">
        <v>4398</v>
      </c>
      <c r="B4111" s="5">
        <v>2051784659</v>
      </c>
      <c r="C4111" s="4" t="s">
        <v>10556</v>
      </c>
      <c r="D4111" s="4" t="s">
        <v>98</v>
      </c>
      <c r="E4111" s="6" t="s">
        <v>6011</v>
      </c>
      <c r="F4111" s="5">
        <f>decoded[[#This Row],[FRT_DEC]]-B4110</f>
        <v>21</v>
      </c>
      <c r="G41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INFO]]))),G4110)</f>
        <v>306</v>
      </c>
    </row>
    <row r="4112" spans="1:7" x14ac:dyDescent="0.25">
      <c r="A4112" s="4" t="s">
        <v>4399</v>
      </c>
      <c r="B4112" s="5">
        <v>2051784672</v>
      </c>
      <c r="C4112" s="4" t="s">
        <v>10557</v>
      </c>
      <c r="D4112" s="4" t="s">
        <v>275</v>
      </c>
      <c r="E4112" s="6" t="s">
        <v>1102</v>
      </c>
      <c r="F4112" s="5">
        <f>decoded[[#This Row],[FRT_DEC]]-B4111</f>
        <v>13</v>
      </c>
      <c r="G41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INFO]]))),G4111)</f>
        <v>306</v>
      </c>
    </row>
    <row r="4113" spans="1:7" x14ac:dyDescent="0.25">
      <c r="A4113" s="4" t="s">
        <v>4400</v>
      </c>
      <c r="B4113" s="5">
        <v>2051784688</v>
      </c>
      <c r="C4113" s="4" t="s">
        <v>10558</v>
      </c>
      <c r="D4113" s="4" t="s">
        <v>295</v>
      </c>
      <c r="E4113" s="6" t="s">
        <v>296</v>
      </c>
      <c r="F4113" s="5">
        <f>decoded[[#This Row],[FRT_DEC]]-B4112</f>
        <v>16</v>
      </c>
      <c r="G41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INFO]]))),G4112)</f>
        <v>306</v>
      </c>
    </row>
    <row r="4114" spans="1:7" x14ac:dyDescent="0.25">
      <c r="A4114" s="4" t="s">
        <v>4401</v>
      </c>
      <c r="B4114" s="5">
        <v>2051786944</v>
      </c>
      <c r="C4114" s="4" t="s">
        <v>10559</v>
      </c>
      <c r="D4114" s="4" t="s">
        <v>58</v>
      </c>
      <c r="E4114" s="6" t="s">
        <v>2578</v>
      </c>
      <c r="F4114" s="5">
        <f>decoded[[#This Row],[FRT_DEC]]-B4113</f>
        <v>2256</v>
      </c>
      <c r="G41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INFO]]))),G4113)</f>
        <v>306</v>
      </c>
    </row>
    <row r="4115" spans="1:7" x14ac:dyDescent="0.25">
      <c r="A4115" s="4" t="s">
        <v>4402</v>
      </c>
      <c r="B4115" s="5">
        <v>2051786948</v>
      </c>
      <c r="C4115" s="4" t="s">
        <v>10560</v>
      </c>
      <c r="D4115" s="4" t="s">
        <v>58</v>
      </c>
      <c r="E4115" s="6" t="s">
        <v>379</v>
      </c>
      <c r="F4115" s="5">
        <f>decoded[[#This Row],[FRT_DEC]]-B4114</f>
        <v>4</v>
      </c>
      <c r="G41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INFO]]))),G4114)</f>
        <v>306</v>
      </c>
    </row>
    <row r="4116" spans="1:7" x14ac:dyDescent="0.25">
      <c r="A4116" s="4" t="s">
        <v>4403</v>
      </c>
      <c r="B4116" s="5">
        <v>2051786953</v>
      </c>
      <c r="C4116" s="4" t="s">
        <v>10561</v>
      </c>
      <c r="D4116" s="4" t="s">
        <v>58</v>
      </c>
      <c r="E4116" s="6" t="s">
        <v>60</v>
      </c>
      <c r="F4116" s="5">
        <f>decoded[[#This Row],[FRT_DEC]]-B4115</f>
        <v>5</v>
      </c>
      <c r="G41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INFO]]))),G4115)</f>
        <v>306</v>
      </c>
    </row>
    <row r="4117" spans="1:7" x14ac:dyDescent="0.25">
      <c r="A4117" s="4" t="s">
        <v>4404</v>
      </c>
      <c r="B4117" s="5">
        <v>2051786958</v>
      </c>
      <c r="C4117" s="4" t="s">
        <v>10562</v>
      </c>
      <c r="D4117" s="4" t="s">
        <v>58</v>
      </c>
      <c r="E4117" s="6" t="s">
        <v>61</v>
      </c>
      <c r="F4117" s="5">
        <f>decoded[[#This Row],[FRT_DEC]]-B4116</f>
        <v>5</v>
      </c>
      <c r="G41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INFO]]))),G4116)</f>
        <v>306</v>
      </c>
    </row>
    <row r="4118" spans="1:7" x14ac:dyDescent="0.25">
      <c r="A4118" s="4" t="s">
        <v>4405</v>
      </c>
      <c r="B4118" s="5">
        <v>2051786962</v>
      </c>
      <c r="C4118" s="4" t="s">
        <v>10563</v>
      </c>
      <c r="D4118" s="4" t="s">
        <v>62</v>
      </c>
      <c r="E4118" s="6" t="s">
        <v>10564</v>
      </c>
      <c r="F4118" s="5">
        <f>decoded[[#This Row],[FRT_DEC]]-B4117</f>
        <v>4</v>
      </c>
      <c r="G41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INFO]]))),G4117)</f>
        <v>306</v>
      </c>
    </row>
    <row r="4119" spans="1:7" x14ac:dyDescent="0.25">
      <c r="A4119" s="4" t="s">
        <v>4406</v>
      </c>
      <c r="B4119" s="5">
        <v>2051786966</v>
      </c>
      <c r="C4119" s="4" t="s">
        <v>10565</v>
      </c>
      <c r="D4119" s="4" t="s">
        <v>63</v>
      </c>
      <c r="E4119" s="6" t="s">
        <v>64</v>
      </c>
      <c r="F4119" s="5">
        <f>decoded[[#This Row],[FRT_DEC]]-B4118</f>
        <v>4</v>
      </c>
      <c r="G41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INFO]]))),G4118)</f>
        <v>306</v>
      </c>
    </row>
    <row r="4120" spans="1:7" x14ac:dyDescent="0.25">
      <c r="A4120" s="4" t="s">
        <v>4407</v>
      </c>
      <c r="B4120" s="5">
        <v>2051786984</v>
      </c>
      <c r="C4120" s="4" t="s">
        <v>10566</v>
      </c>
      <c r="D4120" s="4" t="s">
        <v>1144</v>
      </c>
      <c r="E4120" s="6" t="s">
        <v>6017</v>
      </c>
      <c r="F4120" s="5">
        <f>decoded[[#This Row],[FRT_DEC]]-B4119</f>
        <v>18</v>
      </c>
      <c r="G41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INFO]]))),G4119)</f>
        <v>306</v>
      </c>
    </row>
    <row r="4121" spans="1:7" x14ac:dyDescent="0.25">
      <c r="A4121" s="4" t="s">
        <v>4408</v>
      </c>
      <c r="B4121" s="5">
        <v>2051786989</v>
      </c>
      <c r="C4121" s="4" t="s">
        <v>10567</v>
      </c>
      <c r="D4121" s="4" t="s">
        <v>1144</v>
      </c>
      <c r="E4121" s="6" t="s">
        <v>6059</v>
      </c>
      <c r="F4121" s="5">
        <f>decoded[[#This Row],[FRT_DEC]]-B4120</f>
        <v>5</v>
      </c>
      <c r="G41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INFO]]))),G4120)</f>
        <v>306</v>
      </c>
    </row>
    <row r="4122" spans="1:7" x14ac:dyDescent="0.25">
      <c r="A4122" s="4" t="s">
        <v>4409</v>
      </c>
      <c r="B4122" s="5">
        <v>2051787006</v>
      </c>
      <c r="C4122" s="4" t="s">
        <v>10568</v>
      </c>
      <c r="D4122" s="4" t="s">
        <v>1144</v>
      </c>
      <c r="E4122" s="6" t="s">
        <v>6082</v>
      </c>
      <c r="F4122" s="5">
        <f>decoded[[#This Row],[FRT_DEC]]-B4121</f>
        <v>17</v>
      </c>
      <c r="G41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INFO]]))),G4121)</f>
        <v>306</v>
      </c>
    </row>
    <row r="4123" spans="1:7" x14ac:dyDescent="0.25">
      <c r="A4123" s="4" t="s">
        <v>4410</v>
      </c>
      <c r="B4123" s="5">
        <v>2051787011</v>
      </c>
      <c r="C4123" s="4" t="s">
        <v>10569</v>
      </c>
      <c r="D4123" s="4" t="s">
        <v>298</v>
      </c>
      <c r="E4123" s="6" t="s">
        <v>10570</v>
      </c>
      <c r="F4123" s="5">
        <f>decoded[[#This Row],[FRT_DEC]]-B4122</f>
        <v>5</v>
      </c>
      <c r="G41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INFO]]))),G4122)</f>
        <v>306</v>
      </c>
    </row>
    <row r="4124" spans="1:7" x14ac:dyDescent="0.25">
      <c r="A4124" s="4" t="s">
        <v>4411</v>
      </c>
      <c r="B4124" s="5">
        <v>2051787017</v>
      </c>
      <c r="C4124" s="4" t="s">
        <v>10571</v>
      </c>
      <c r="D4124" s="4" t="s">
        <v>11</v>
      </c>
      <c r="E4124" s="6" t="s">
        <v>4670</v>
      </c>
      <c r="F4124" s="5">
        <f>decoded[[#This Row],[FRT_DEC]]-B4123</f>
        <v>6</v>
      </c>
      <c r="G41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INFO]]))),G4123)</f>
        <v>306</v>
      </c>
    </row>
    <row r="4125" spans="1:7" x14ac:dyDescent="0.25">
      <c r="A4125" s="4" t="s">
        <v>4412</v>
      </c>
      <c r="B4125" s="5">
        <v>2051787030</v>
      </c>
      <c r="C4125" s="4" t="s">
        <v>10572</v>
      </c>
      <c r="D4125" s="4" t="s">
        <v>52</v>
      </c>
      <c r="E4125" s="6" t="s">
        <v>367</v>
      </c>
      <c r="F4125" s="5">
        <f>decoded[[#This Row],[FRT_DEC]]-B4124</f>
        <v>13</v>
      </c>
      <c r="G41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INFO]]))),G4124)</f>
        <v>306</v>
      </c>
    </row>
    <row r="4126" spans="1:7" x14ac:dyDescent="0.25">
      <c r="A4126" s="4" t="s">
        <v>4413</v>
      </c>
      <c r="B4126" s="5">
        <v>2051787033</v>
      </c>
      <c r="C4126" s="4" t="s">
        <v>10573</v>
      </c>
      <c r="D4126" s="4" t="s">
        <v>369</v>
      </c>
      <c r="E4126" s="6" t="s">
        <v>10574</v>
      </c>
      <c r="F4126" s="5">
        <f>decoded[[#This Row],[FRT_DEC]]-B4125</f>
        <v>3</v>
      </c>
      <c r="G41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INFO]]))),G4125)</f>
        <v>306</v>
      </c>
    </row>
    <row r="4127" spans="1:7" x14ac:dyDescent="0.25">
      <c r="A4127" s="4" t="s">
        <v>4414</v>
      </c>
      <c r="B4127" s="5">
        <v>2051787041</v>
      </c>
      <c r="C4127" s="4" t="s">
        <v>10575</v>
      </c>
      <c r="D4127" s="4" t="s">
        <v>8</v>
      </c>
      <c r="E4127" s="6" t="s">
        <v>4700</v>
      </c>
      <c r="F4127" s="5">
        <f>decoded[[#This Row],[FRT_DEC]]-B4126</f>
        <v>8</v>
      </c>
      <c r="G41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INFO]]))),G4126)</f>
        <v>306</v>
      </c>
    </row>
    <row r="4128" spans="1:7" x14ac:dyDescent="0.25">
      <c r="A4128" s="4" t="s">
        <v>4415</v>
      </c>
      <c r="B4128" s="5">
        <v>2051787046</v>
      </c>
      <c r="C4128" s="4" t="s">
        <v>10576</v>
      </c>
      <c r="D4128" s="4" t="s">
        <v>8</v>
      </c>
      <c r="E4128" s="6" t="s">
        <v>4673</v>
      </c>
      <c r="F4128" s="5">
        <f>decoded[[#This Row],[FRT_DEC]]-B4127</f>
        <v>5</v>
      </c>
      <c r="G41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INFO]]))),G4127)</f>
        <v>306</v>
      </c>
    </row>
    <row r="4129" spans="1:7" x14ac:dyDescent="0.25">
      <c r="A4129" s="4" t="s">
        <v>4416</v>
      </c>
      <c r="B4129" s="5">
        <v>2051787050</v>
      </c>
      <c r="C4129" s="4" t="s">
        <v>10577</v>
      </c>
      <c r="D4129" s="4" t="s">
        <v>66</v>
      </c>
      <c r="E4129" s="6" t="s">
        <v>67</v>
      </c>
      <c r="F4129" s="5">
        <f>decoded[[#This Row],[FRT_DEC]]-B4128</f>
        <v>4</v>
      </c>
      <c r="G41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INFO]]))),G4128)</f>
        <v>306</v>
      </c>
    </row>
    <row r="4130" spans="1:7" x14ac:dyDescent="0.25">
      <c r="A4130" s="4" t="s">
        <v>4417</v>
      </c>
      <c r="B4130" s="5">
        <v>2051787060</v>
      </c>
      <c r="C4130" s="4" t="s">
        <v>10578</v>
      </c>
      <c r="D4130" s="4" t="s">
        <v>11</v>
      </c>
      <c r="E4130" s="6" t="s">
        <v>4702</v>
      </c>
      <c r="F4130" s="5">
        <f>decoded[[#This Row],[FRT_DEC]]-B4129</f>
        <v>10</v>
      </c>
      <c r="G41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INFO]]))),G4129)</f>
        <v>306</v>
      </c>
    </row>
    <row r="4131" spans="1:7" x14ac:dyDescent="0.25">
      <c r="A4131" s="4" t="s">
        <v>4418</v>
      </c>
      <c r="B4131" s="5">
        <v>2051787072</v>
      </c>
      <c r="C4131" s="4" t="s">
        <v>10579</v>
      </c>
      <c r="D4131" s="4" t="s">
        <v>52</v>
      </c>
      <c r="E4131" s="6" t="s">
        <v>765</v>
      </c>
      <c r="F4131" s="5">
        <f>decoded[[#This Row],[FRT_DEC]]-B4130</f>
        <v>12</v>
      </c>
      <c r="G41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INFO]]))),G4130)</f>
        <v>306</v>
      </c>
    </row>
    <row r="4132" spans="1:7" x14ac:dyDescent="0.25">
      <c r="A4132" s="4" t="s">
        <v>4419</v>
      </c>
      <c r="B4132" s="5">
        <v>2051787078</v>
      </c>
      <c r="C4132" s="4" t="s">
        <v>10580</v>
      </c>
      <c r="D4132" s="4" t="s">
        <v>11</v>
      </c>
      <c r="E4132" s="6" t="s">
        <v>4707</v>
      </c>
      <c r="F4132" s="5">
        <f>decoded[[#This Row],[FRT_DEC]]-B4131</f>
        <v>6</v>
      </c>
      <c r="G41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INFO]]))),G4131)</f>
        <v>306</v>
      </c>
    </row>
    <row r="4133" spans="1:7" x14ac:dyDescent="0.25">
      <c r="A4133" s="4" t="s">
        <v>4420</v>
      </c>
      <c r="B4133" s="5">
        <v>2051787089</v>
      </c>
      <c r="C4133" s="4" t="s">
        <v>10581</v>
      </c>
      <c r="D4133" s="4" t="s">
        <v>52</v>
      </c>
      <c r="E4133" s="6" t="s">
        <v>65</v>
      </c>
      <c r="F4133" s="5">
        <f>decoded[[#This Row],[FRT_DEC]]-B4132</f>
        <v>11</v>
      </c>
      <c r="G41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INFO]]))),G4132)</f>
        <v>306</v>
      </c>
    </row>
    <row r="4134" spans="1:7" x14ac:dyDescent="0.25">
      <c r="A4134" s="4" t="s">
        <v>4421</v>
      </c>
      <c r="B4134" s="5">
        <v>2051787095</v>
      </c>
      <c r="C4134" s="4" t="s">
        <v>10582</v>
      </c>
      <c r="D4134" s="4" t="s">
        <v>68</v>
      </c>
      <c r="E4134" s="6" t="s">
        <v>10583</v>
      </c>
      <c r="F4134" s="5">
        <f>decoded[[#This Row],[FRT_DEC]]-B4133</f>
        <v>6</v>
      </c>
      <c r="G41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INFO]]))),G4133)</f>
        <v>306</v>
      </c>
    </row>
    <row r="4135" spans="1:7" x14ac:dyDescent="0.25">
      <c r="A4135" s="4" t="s">
        <v>4422</v>
      </c>
      <c r="B4135" s="5">
        <v>2051788403</v>
      </c>
      <c r="C4135" s="4" t="s">
        <v>10584</v>
      </c>
      <c r="D4135" s="4" t="s">
        <v>98</v>
      </c>
      <c r="E4135" s="6" t="s">
        <v>5705</v>
      </c>
      <c r="F4135" s="5">
        <f>decoded[[#This Row],[FRT_DEC]]-B4134</f>
        <v>1308</v>
      </c>
      <c r="G41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INFO]]))),G4134)</f>
        <v>306</v>
      </c>
    </row>
    <row r="4136" spans="1:7" x14ac:dyDescent="0.25">
      <c r="A4136" s="4" t="s">
        <v>4423</v>
      </c>
      <c r="B4136" s="5">
        <v>2051788409</v>
      </c>
      <c r="C4136" s="4" t="s">
        <v>10585</v>
      </c>
      <c r="D4136" s="4" t="s">
        <v>98</v>
      </c>
      <c r="E4136" s="6" t="s">
        <v>5706</v>
      </c>
      <c r="F4136" s="5">
        <f>decoded[[#This Row],[FRT_DEC]]-B4135</f>
        <v>6</v>
      </c>
      <c r="G41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INFO]]))),G4135)</f>
        <v>306</v>
      </c>
    </row>
    <row r="4137" spans="1:7" x14ac:dyDescent="0.25">
      <c r="A4137" s="4" t="s">
        <v>4424</v>
      </c>
      <c r="B4137" s="5">
        <v>2051788435</v>
      </c>
      <c r="C4137" s="4" t="s">
        <v>10586</v>
      </c>
      <c r="D4137" s="4" t="s">
        <v>9</v>
      </c>
      <c r="E4137" s="6" t="s">
        <v>4655</v>
      </c>
      <c r="F4137" s="5">
        <f>decoded[[#This Row],[FRT_DEC]]-B4136</f>
        <v>26</v>
      </c>
      <c r="G41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INFO]]))),G4136)</f>
        <v>306</v>
      </c>
    </row>
    <row r="4138" spans="1:7" x14ac:dyDescent="0.25">
      <c r="A4138" s="4" t="s">
        <v>4425</v>
      </c>
      <c r="B4138" s="5">
        <v>2051788440</v>
      </c>
      <c r="C4138" s="4" t="s">
        <v>10587</v>
      </c>
      <c r="D4138" s="4" t="s">
        <v>98</v>
      </c>
      <c r="E4138" s="6" t="s">
        <v>5707</v>
      </c>
      <c r="F4138" s="5">
        <f>decoded[[#This Row],[FRT_DEC]]-B4137</f>
        <v>5</v>
      </c>
      <c r="G41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INFO]]))),G4137)</f>
        <v>306</v>
      </c>
    </row>
    <row r="4139" spans="1:7" x14ac:dyDescent="0.25">
      <c r="A4139" s="4" t="s">
        <v>4426</v>
      </c>
      <c r="B4139" s="5">
        <v>2051788615</v>
      </c>
      <c r="C4139" s="4" t="s">
        <v>10588</v>
      </c>
      <c r="D4139" s="4" t="s">
        <v>12</v>
      </c>
      <c r="E4139" s="6" t="s">
        <v>4</v>
      </c>
      <c r="F4139" s="5">
        <f>decoded[[#This Row],[FRT_DEC]]-B4138</f>
        <v>175</v>
      </c>
      <c r="G41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INFO]]))),G4138)</f>
        <v>306</v>
      </c>
    </row>
    <row r="4140" spans="1:7" x14ac:dyDescent="0.25">
      <c r="A4140" s="4" t="s">
        <v>4427</v>
      </c>
      <c r="B4140" s="5">
        <v>2051788621</v>
      </c>
      <c r="C4140" s="4" t="s">
        <v>10589</v>
      </c>
      <c r="D4140" s="4" t="s">
        <v>8</v>
      </c>
      <c r="E4140" s="6" t="s">
        <v>5960</v>
      </c>
      <c r="F4140" s="5">
        <f>decoded[[#This Row],[FRT_DEC]]-B4139</f>
        <v>6</v>
      </c>
      <c r="G41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INFO]]))),G4139)</f>
        <v>306</v>
      </c>
    </row>
    <row r="4141" spans="1:7" x14ac:dyDescent="0.25">
      <c r="A4141" s="4" t="s">
        <v>4428</v>
      </c>
      <c r="B4141" s="5">
        <v>2051788733</v>
      </c>
      <c r="C4141" s="4" t="s">
        <v>10590</v>
      </c>
      <c r="D4141" s="4" t="s">
        <v>12</v>
      </c>
      <c r="E4141" s="6" t="s">
        <v>4</v>
      </c>
      <c r="F4141" s="5">
        <f>decoded[[#This Row],[FRT_DEC]]-B4140</f>
        <v>112</v>
      </c>
      <c r="G41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INFO]]))),G4140)</f>
        <v>306</v>
      </c>
    </row>
    <row r="4142" spans="1:7" x14ac:dyDescent="0.25">
      <c r="A4142" s="4" t="s">
        <v>4429</v>
      </c>
      <c r="B4142" s="5">
        <v>2051788742</v>
      </c>
      <c r="C4142" s="4" t="s">
        <v>10591</v>
      </c>
      <c r="D4142" s="4" t="s">
        <v>8</v>
      </c>
      <c r="E4142" s="6" t="s">
        <v>6097</v>
      </c>
      <c r="F4142" s="5">
        <f>decoded[[#This Row],[FRT_DEC]]-B4141</f>
        <v>9</v>
      </c>
      <c r="G41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INFO]]))),G4141)</f>
        <v>306</v>
      </c>
    </row>
    <row r="4143" spans="1:7" x14ac:dyDescent="0.25">
      <c r="A4143" s="4" t="s">
        <v>4430</v>
      </c>
      <c r="B4143" s="5">
        <v>2051788871</v>
      </c>
      <c r="C4143" s="4" t="s">
        <v>10592</v>
      </c>
      <c r="D4143" s="4" t="s">
        <v>12</v>
      </c>
      <c r="E4143" s="6" t="s">
        <v>4</v>
      </c>
      <c r="F4143" s="5">
        <f>decoded[[#This Row],[FRT_DEC]]-B4142</f>
        <v>129</v>
      </c>
      <c r="G41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INFO]]))),G4142)</f>
        <v>306</v>
      </c>
    </row>
    <row r="4144" spans="1:7" x14ac:dyDescent="0.25">
      <c r="A4144" s="4" t="s">
        <v>4431</v>
      </c>
      <c r="B4144" s="5">
        <v>2051788879</v>
      </c>
      <c r="C4144" s="4" t="s">
        <v>10593</v>
      </c>
      <c r="D4144" s="4" t="s">
        <v>8</v>
      </c>
      <c r="E4144" s="6" t="s">
        <v>6440</v>
      </c>
      <c r="F4144" s="5">
        <f>decoded[[#This Row],[FRT_DEC]]-B4143</f>
        <v>8</v>
      </c>
      <c r="G41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INFO]]))),G4143)</f>
        <v>306</v>
      </c>
    </row>
    <row r="4145" spans="1:7" x14ac:dyDescent="0.25">
      <c r="A4145" s="4" t="s">
        <v>4432</v>
      </c>
      <c r="B4145" s="5">
        <v>2051984921</v>
      </c>
      <c r="C4145" s="4" t="s">
        <v>10594</v>
      </c>
      <c r="D4145" s="4" t="s">
        <v>13</v>
      </c>
      <c r="E4145" s="6" t="s">
        <v>5</v>
      </c>
      <c r="F4145" s="5">
        <f>decoded[[#This Row],[FRT_DEC]]-B4144</f>
        <v>196042</v>
      </c>
      <c r="G41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INFO]]))),G4144)</f>
        <v>306</v>
      </c>
    </row>
    <row r="4146" spans="1:7" x14ac:dyDescent="0.25">
      <c r="A4146" s="4" t="s">
        <v>4433</v>
      </c>
      <c r="B4146" s="5">
        <v>2051984926</v>
      </c>
      <c r="C4146" s="4" t="s">
        <v>10595</v>
      </c>
      <c r="D4146" s="4" t="s">
        <v>11</v>
      </c>
      <c r="E4146" s="6" t="s">
        <v>4715</v>
      </c>
      <c r="F4146" s="5">
        <f>decoded[[#This Row],[FRT_DEC]]-B4145</f>
        <v>5</v>
      </c>
      <c r="G41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INFO]]))),G4145)</f>
        <v>306</v>
      </c>
    </row>
    <row r="4147" spans="1:7" x14ac:dyDescent="0.25">
      <c r="A4147" s="4" t="s">
        <v>4434</v>
      </c>
      <c r="B4147" s="5">
        <v>2051985016</v>
      </c>
      <c r="C4147" s="4" t="s">
        <v>10596</v>
      </c>
      <c r="D4147" s="4" t="s">
        <v>12</v>
      </c>
      <c r="E4147" s="6" t="s">
        <v>4</v>
      </c>
      <c r="F4147" s="5">
        <f>decoded[[#This Row],[FRT_DEC]]-B4146</f>
        <v>90</v>
      </c>
      <c r="G41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INFO]]))),G4146)</f>
        <v>306</v>
      </c>
    </row>
    <row r="4148" spans="1:7" x14ac:dyDescent="0.25">
      <c r="A4148" s="4" t="s">
        <v>4435</v>
      </c>
      <c r="B4148" s="5">
        <v>2051985020</v>
      </c>
      <c r="C4148" s="4" t="s">
        <v>10597</v>
      </c>
      <c r="D4148" s="4" t="s">
        <v>14</v>
      </c>
      <c r="E4148" s="6" t="s">
        <v>6</v>
      </c>
      <c r="F4148" s="5">
        <f>decoded[[#This Row],[FRT_DEC]]-B4147</f>
        <v>4</v>
      </c>
      <c r="G41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INFO]]))),G4147)</f>
        <v>306</v>
      </c>
    </row>
    <row r="4149" spans="1:7" x14ac:dyDescent="0.25">
      <c r="A4149" s="4" t="s">
        <v>4436</v>
      </c>
      <c r="B4149" s="5">
        <v>2051985034</v>
      </c>
      <c r="C4149" s="4" t="s">
        <v>10598</v>
      </c>
      <c r="D4149" s="4" t="s">
        <v>14</v>
      </c>
      <c r="E4149" s="6" t="s">
        <v>72</v>
      </c>
      <c r="F4149" s="5">
        <f>decoded[[#This Row],[FRT_DEC]]-B4148</f>
        <v>14</v>
      </c>
      <c r="G41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INFO]]))),G4148)</f>
        <v>306</v>
      </c>
    </row>
    <row r="4150" spans="1:7" x14ac:dyDescent="0.25">
      <c r="A4150" s="4" t="s">
        <v>4437</v>
      </c>
      <c r="B4150" s="5">
        <v>2051985041</v>
      </c>
      <c r="C4150" s="4" t="s">
        <v>10599</v>
      </c>
      <c r="D4150" s="4" t="s">
        <v>74</v>
      </c>
      <c r="E4150" s="6" t="s">
        <v>327</v>
      </c>
      <c r="F4150" s="5">
        <f>decoded[[#This Row],[FRT_DEC]]-B4149</f>
        <v>7</v>
      </c>
      <c r="G41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INFO]]))),G4149)</f>
        <v>306</v>
      </c>
    </row>
    <row r="4151" spans="1:7" x14ac:dyDescent="0.25">
      <c r="A4151" s="4" t="s">
        <v>4438</v>
      </c>
      <c r="B4151" s="5">
        <v>2051985046</v>
      </c>
      <c r="C4151" s="4" t="s">
        <v>10600</v>
      </c>
      <c r="D4151" s="4" t="s">
        <v>328</v>
      </c>
      <c r="E4151" s="6" t="s">
        <v>5748</v>
      </c>
      <c r="F4151" s="5">
        <f>decoded[[#This Row],[FRT_DEC]]-B4150</f>
        <v>5</v>
      </c>
      <c r="G41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INFO]]))),G4150)</f>
        <v>306</v>
      </c>
    </row>
    <row r="4152" spans="1:7" x14ac:dyDescent="0.25">
      <c r="A4152" s="4" t="s">
        <v>4439</v>
      </c>
      <c r="B4152" s="5">
        <v>2051985050</v>
      </c>
      <c r="C4152" s="4" t="s">
        <v>10601</v>
      </c>
      <c r="D4152" s="4" t="s">
        <v>245</v>
      </c>
      <c r="E4152" s="6" t="s">
        <v>5712</v>
      </c>
      <c r="F4152" s="5">
        <f>decoded[[#This Row],[FRT_DEC]]-B4151</f>
        <v>4</v>
      </c>
      <c r="G41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INFO]]))),G4151)</f>
        <v>306</v>
      </c>
    </row>
    <row r="4153" spans="1:7" x14ac:dyDescent="0.25">
      <c r="A4153" s="4" t="s">
        <v>4440</v>
      </c>
      <c r="B4153" s="5">
        <v>2051985079</v>
      </c>
      <c r="C4153" s="4" t="s">
        <v>10602</v>
      </c>
      <c r="D4153" s="4" t="s">
        <v>75</v>
      </c>
      <c r="E4153" s="6" t="s">
        <v>247</v>
      </c>
      <c r="F4153" s="5">
        <f>decoded[[#This Row],[FRT_DEC]]-B4152</f>
        <v>29</v>
      </c>
      <c r="G41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INFO]]))),G4152)</f>
        <v>306</v>
      </c>
    </row>
    <row r="4154" spans="1:7" x14ac:dyDescent="0.25">
      <c r="A4154" s="4" t="s">
        <v>4441</v>
      </c>
      <c r="B4154" s="5">
        <v>2051985082</v>
      </c>
      <c r="C4154" s="4" t="s">
        <v>10603</v>
      </c>
      <c r="D4154" s="4" t="s">
        <v>75</v>
      </c>
      <c r="E4154" s="6" t="s">
        <v>10604</v>
      </c>
      <c r="F4154" s="5">
        <f>decoded[[#This Row],[FRT_DEC]]-B4153</f>
        <v>3</v>
      </c>
      <c r="G41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INFO]]))),G4153)</f>
        <v>306</v>
      </c>
    </row>
    <row r="4155" spans="1:7" x14ac:dyDescent="0.25">
      <c r="A4155" s="4" t="s">
        <v>4442</v>
      </c>
      <c r="B4155" s="5">
        <v>2051985098</v>
      </c>
      <c r="C4155" s="4" t="s">
        <v>10605</v>
      </c>
      <c r="D4155" s="4" t="s">
        <v>51</v>
      </c>
      <c r="E4155" s="6" t="s">
        <v>2654</v>
      </c>
      <c r="F4155" s="5">
        <f>decoded[[#This Row],[FRT_DEC]]-B4154</f>
        <v>16</v>
      </c>
      <c r="G41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INFO]]))),G4154)</f>
        <v>306</v>
      </c>
    </row>
    <row r="4156" spans="1:7" x14ac:dyDescent="0.25">
      <c r="A4156" s="4" t="s">
        <v>4443</v>
      </c>
      <c r="B4156" s="5">
        <v>2051985104</v>
      </c>
      <c r="C4156" s="4" t="s">
        <v>10606</v>
      </c>
      <c r="D4156" s="4" t="s">
        <v>51</v>
      </c>
      <c r="E4156" s="6" t="s">
        <v>10607</v>
      </c>
      <c r="F4156" s="5">
        <f>decoded[[#This Row],[FRT_DEC]]-B4155</f>
        <v>6</v>
      </c>
      <c r="G41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INFO]]))),G4155)</f>
        <v>306</v>
      </c>
    </row>
    <row r="4157" spans="1:7" x14ac:dyDescent="0.25">
      <c r="A4157" s="4" t="s">
        <v>4444</v>
      </c>
      <c r="B4157" s="5">
        <v>2051985108</v>
      </c>
      <c r="C4157" s="4" t="s">
        <v>10608</v>
      </c>
      <c r="D4157" s="4" t="s">
        <v>251</v>
      </c>
      <c r="E4157" s="6" t="s">
        <v>252</v>
      </c>
      <c r="F4157" s="5">
        <f>decoded[[#This Row],[FRT_DEC]]-B4156</f>
        <v>4</v>
      </c>
      <c r="G41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INFO]]))),G4156)</f>
        <v>306</v>
      </c>
    </row>
    <row r="4158" spans="1:7" x14ac:dyDescent="0.25">
      <c r="A4158" s="4" t="s">
        <v>4445</v>
      </c>
      <c r="B4158" s="5">
        <v>2051985114</v>
      </c>
      <c r="C4158" s="4" t="s">
        <v>10609</v>
      </c>
      <c r="D4158" s="4" t="s">
        <v>11</v>
      </c>
      <c r="E4158" s="6" t="s">
        <v>4709</v>
      </c>
      <c r="F4158" s="5">
        <f>decoded[[#This Row],[FRT_DEC]]-B4157</f>
        <v>6</v>
      </c>
      <c r="G41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INFO]]))),G4157)</f>
        <v>306</v>
      </c>
    </row>
    <row r="4159" spans="1:7" x14ac:dyDescent="0.25">
      <c r="A4159" s="4" t="s">
        <v>4446</v>
      </c>
      <c r="B4159" s="5">
        <v>2051985128</v>
      </c>
      <c r="C4159" s="4" t="s">
        <v>10610</v>
      </c>
      <c r="D4159" s="4" t="s">
        <v>52</v>
      </c>
      <c r="E4159" s="6" t="s">
        <v>329</v>
      </c>
      <c r="F4159" s="5">
        <f>decoded[[#This Row],[FRT_DEC]]-B4158</f>
        <v>14</v>
      </c>
      <c r="G41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INFO]]))),G4158)</f>
        <v>306</v>
      </c>
    </row>
    <row r="4160" spans="1:7" x14ac:dyDescent="0.25">
      <c r="A4160" s="4" t="s">
        <v>4447</v>
      </c>
      <c r="B4160" s="5">
        <v>2051985133</v>
      </c>
      <c r="C4160" s="4" t="s">
        <v>10611</v>
      </c>
      <c r="D4160" s="4" t="s">
        <v>4652</v>
      </c>
      <c r="E4160" s="6" t="s">
        <v>4680</v>
      </c>
      <c r="F4160" s="5">
        <f>decoded[[#This Row],[FRT_DEC]]-B4159</f>
        <v>5</v>
      </c>
      <c r="G41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INFO]]))),G4159)</f>
        <v>306</v>
      </c>
    </row>
    <row r="4161" spans="1:7" x14ac:dyDescent="0.25">
      <c r="A4161" s="4" t="s">
        <v>4448</v>
      </c>
      <c r="B4161" s="5">
        <v>2051985136</v>
      </c>
      <c r="C4161" s="4" t="s">
        <v>10612</v>
      </c>
      <c r="D4161" s="4" t="s">
        <v>330</v>
      </c>
      <c r="E4161" s="6" t="s">
        <v>10613</v>
      </c>
      <c r="F4161" s="5">
        <f>decoded[[#This Row],[FRT_DEC]]-B4160</f>
        <v>3</v>
      </c>
      <c r="G41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INFO]]))),G4160)</f>
        <v>306</v>
      </c>
    </row>
    <row r="4162" spans="1:7" x14ac:dyDescent="0.25">
      <c r="A4162" s="4" t="s">
        <v>4449</v>
      </c>
      <c r="B4162" s="5">
        <v>2051985156</v>
      </c>
      <c r="C4162" s="4" t="s">
        <v>10614</v>
      </c>
      <c r="D4162" s="4" t="s">
        <v>12</v>
      </c>
      <c r="E4162" s="6" t="s">
        <v>4</v>
      </c>
      <c r="F4162" s="5">
        <f>decoded[[#This Row],[FRT_DEC]]-B4161</f>
        <v>20</v>
      </c>
      <c r="G41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INFO]]))),G4161)</f>
        <v>306</v>
      </c>
    </row>
    <row r="4163" spans="1:7" x14ac:dyDescent="0.25">
      <c r="A4163" s="4" t="s">
        <v>4450</v>
      </c>
      <c r="B4163" s="5">
        <v>2051985166</v>
      </c>
      <c r="C4163" s="4" t="s">
        <v>10615</v>
      </c>
      <c r="D4163" s="4" t="s">
        <v>8</v>
      </c>
      <c r="E4163" s="6" t="s">
        <v>6440</v>
      </c>
      <c r="F4163" s="5">
        <f>decoded[[#This Row],[FRT_DEC]]-B4162</f>
        <v>10</v>
      </c>
      <c r="G41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INFO]]))),G4162)</f>
        <v>306</v>
      </c>
    </row>
    <row r="4164" spans="1:7" x14ac:dyDescent="0.25">
      <c r="A4164" s="4" t="s">
        <v>4451</v>
      </c>
      <c r="B4164" s="5">
        <v>2051986118</v>
      </c>
      <c r="C4164" s="4" t="s">
        <v>10616</v>
      </c>
      <c r="D4164" s="4" t="s">
        <v>10</v>
      </c>
      <c r="E4164" s="6" t="s">
        <v>10617</v>
      </c>
      <c r="F4164" s="5">
        <f>decoded[[#This Row],[FRT_DEC]]-B4163</f>
        <v>952</v>
      </c>
      <c r="G41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INFO]]))),G4163)</f>
        <v>306</v>
      </c>
    </row>
    <row r="4165" spans="1:7" ht="30" x14ac:dyDescent="0.25">
      <c r="A4165" s="4" t="s">
        <v>4452</v>
      </c>
      <c r="B4165" s="5">
        <v>2051986123</v>
      </c>
      <c r="C4165" s="4" t="s">
        <v>10618</v>
      </c>
      <c r="D4165" s="4" t="s">
        <v>10</v>
      </c>
      <c r="E4165" s="6" t="s">
        <v>10619</v>
      </c>
      <c r="F4165" s="5">
        <f>decoded[[#This Row],[FRT_DEC]]-B4164</f>
        <v>5</v>
      </c>
      <c r="G41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INFO]]))),G4164)</f>
        <v>306</v>
      </c>
    </row>
    <row r="4166" spans="1:7" x14ac:dyDescent="0.25">
      <c r="A4166" s="4" t="s">
        <v>4453</v>
      </c>
      <c r="B4166" s="5">
        <v>2051986127</v>
      </c>
      <c r="C4166" s="4" t="s">
        <v>10620</v>
      </c>
      <c r="D4166" s="4" t="s">
        <v>10</v>
      </c>
      <c r="E4166" s="6" t="s">
        <v>10621</v>
      </c>
      <c r="F4166" s="5">
        <f>decoded[[#This Row],[FRT_DEC]]-B4165</f>
        <v>4</v>
      </c>
      <c r="G41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INFO]]))),G4165)</f>
        <v>306</v>
      </c>
    </row>
    <row r="4167" spans="1:7" x14ac:dyDescent="0.25">
      <c r="A4167" s="4" t="s">
        <v>4454</v>
      </c>
      <c r="B4167" s="5">
        <v>2051986134</v>
      </c>
      <c r="C4167" s="4" t="s">
        <v>10622</v>
      </c>
      <c r="D4167" s="4" t="s">
        <v>1144</v>
      </c>
      <c r="E4167" s="6" t="s">
        <v>5831</v>
      </c>
      <c r="F4167" s="5">
        <f>decoded[[#This Row],[FRT_DEC]]-B4166</f>
        <v>7</v>
      </c>
      <c r="G41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INFO]]))),G4166)</f>
        <v>306</v>
      </c>
    </row>
    <row r="4168" spans="1:7" x14ac:dyDescent="0.25">
      <c r="A4168" s="4" t="s">
        <v>4455</v>
      </c>
      <c r="B4168" s="5">
        <v>2051986138</v>
      </c>
      <c r="C4168" s="4" t="s">
        <v>10623</v>
      </c>
      <c r="D4168" s="4" t="s">
        <v>1144</v>
      </c>
      <c r="E4168" s="6" t="s">
        <v>5865</v>
      </c>
      <c r="F4168" s="5">
        <f>decoded[[#This Row],[FRT_DEC]]-B4167</f>
        <v>4</v>
      </c>
      <c r="G41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INFO]]))),G4167)</f>
        <v>306</v>
      </c>
    </row>
    <row r="4169" spans="1:7" x14ac:dyDescent="0.25">
      <c r="A4169" s="4" t="s">
        <v>4456</v>
      </c>
      <c r="B4169" s="5">
        <v>2051986145</v>
      </c>
      <c r="C4169" s="4" t="s">
        <v>10624</v>
      </c>
      <c r="D4169" s="4" t="s">
        <v>98</v>
      </c>
      <c r="E4169" s="6" t="s">
        <v>5949</v>
      </c>
      <c r="F4169" s="5">
        <f>decoded[[#This Row],[FRT_DEC]]-B4168</f>
        <v>7</v>
      </c>
      <c r="G41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INFO]]))),G4168)</f>
        <v>306</v>
      </c>
    </row>
    <row r="4170" spans="1:7" x14ac:dyDescent="0.25">
      <c r="A4170" s="4" t="s">
        <v>4457</v>
      </c>
      <c r="B4170" s="5">
        <v>2051986153</v>
      </c>
      <c r="C4170" s="4" t="s">
        <v>10625</v>
      </c>
      <c r="D4170" s="4" t="s">
        <v>11</v>
      </c>
      <c r="E4170" s="6" t="s">
        <v>4666</v>
      </c>
      <c r="F4170" s="5">
        <f>decoded[[#This Row],[FRT_DEC]]-B4169</f>
        <v>8</v>
      </c>
      <c r="G41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INFO]]))),G4169)</f>
        <v>306</v>
      </c>
    </row>
    <row r="4171" spans="1:7" x14ac:dyDescent="0.25">
      <c r="A4171" s="4" t="s">
        <v>4458</v>
      </c>
      <c r="B4171" s="5">
        <v>2051986157</v>
      </c>
      <c r="C4171" s="4" t="s">
        <v>10626</v>
      </c>
      <c r="D4171" s="4" t="s">
        <v>9</v>
      </c>
      <c r="E4171" s="6" t="s">
        <v>4664</v>
      </c>
      <c r="F4171" s="5">
        <f>decoded[[#This Row],[FRT_DEC]]-B4170</f>
        <v>4</v>
      </c>
      <c r="G41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INFO]]))),G4170)</f>
        <v>306</v>
      </c>
    </row>
    <row r="4172" spans="1:7" x14ac:dyDescent="0.25">
      <c r="A4172" s="4" t="s">
        <v>4459</v>
      </c>
      <c r="B4172" s="5">
        <v>2051986163</v>
      </c>
      <c r="C4172" s="4" t="s">
        <v>10627</v>
      </c>
      <c r="D4172" s="4" t="s">
        <v>16</v>
      </c>
      <c r="E4172" s="6" t="s">
        <v>10628</v>
      </c>
      <c r="F4172" s="5">
        <f>decoded[[#This Row],[FRT_DEC]]-B4171</f>
        <v>6</v>
      </c>
      <c r="G41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INFO]]))),G4171)</f>
        <v>307</v>
      </c>
    </row>
    <row r="4173" spans="1:7" x14ac:dyDescent="0.25">
      <c r="A4173" s="4" t="s">
        <v>4460</v>
      </c>
      <c r="B4173" s="5">
        <v>2051986178</v>
      </c>
      <c r="C4173" s="4" t="s">
        <v>10629</v>
      </c>
      <c r="D4173" s="4" t="s">
        <v>98</v>
      </c>
      <c r="E4173" s="6" t="s">
        <v>6233</v>
      </c>
      <c r="F4173" s="5">
        <f>decoded[[#This Row],[FRT_DEC]]-B4172</f>
        <v>15</v>
      </c>
      <c r="G41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INFO]]))),G4172)</f>
        <v>307</v>
      </c>
    </row>
    <row r="4174" spans="1:7" x14ac:dyDescent="0.25">
      <c r="A4174" s="4" t="s">
        <v>4461</v>
      </c>
      <c r="B4174" s="5">
        <v>2051986200</v>
      </c>
      <c r="C4174" s="4" t="s">
        <v>10630</v>
      </c>
      <c r="D4174" s="4" t="s">
        <v>275</v>
      </c>
      <c r="E4174" s="6" t="s">
        <v>10631</v>
      </c>
      <c r="F4174" s="5">
        <f>decoded[[#This Row],[FRT_DEC]]-B4173</f>
        <v>22</v>
      </c>
      <c r="G41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INFO]]))),G4173)</f>
        <v>307</v>
      </c>
    </row>
    <row r="4175" spans="1:7" x14ac:dyDescent="0.25">
      <c r="A4175" s="4" t="s">
        <v>4462</v>
      </c>
      <c r="B4175" s="5">
        <v>2051987106</v>
      </c>
      <c r="C4175" s="4" t="s">
        <v>10632</v>
      </c>
      <c r="D4175" s="4" t="s">
        <v>280</v>
      </c>
      <c r="E4175" s="6" t="s">
        <v>281</v>
      </c>
      <c r="F4175" s="5">
        <f>decoded[[#This Row],[FRT_DEC]]-B4174</f>
        <v>906</v>
      </c>
      <c r="G41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INFO]]))),G4174)</f>
        <v>307</v>
      </c>
    </row>
    <row r="4176" spans="1:7" x14ac:dyDescent="0.25">
      <c r="A4176" s="4" t="s">
        <v>4463</v>
      </c>
      <c r="B4176" s="5">
        <v>2051990189</v>
      </c>
      <c r="C4176" s="4" t="s">
        <v>10633</v>
      </c>
      <c r="D4176" s="4" t="s">
        <v>15</v>
      </c>
      <c r="E4176" s="6" t="s">
        <v>10634</v>
      </c>
      <c r="F4176" s="5">
        <f>decoded[[#This Row],[FRT_DEC]]-B4175</f>
        <v>3083</v>
      </c>
      <c r="G41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INFO]]))),G4175)</f>
        <v>307</v>
      </c>
    </row>
    <row r="4177" spans="1:7" x14ac:dyDescent="0.25">
      <c r="A4177" s="4" t="s">
        <v>4464</v>
      </c>
      <c r="B4177" s="5">
        <v>2051990194</v>
      </c>
      <c r="C4177" s="4" t="s">
        <v>10635</v>
      </c>
      <c r="D4177" s="4" t="s">
        <v>15</v>
      </c>
      <c r="E4177" s="6" t="s">
        <v>5995</v>
      </c>
      <c r="F4177" s="5">
        <f>decoded[[#This Row],[FRT_DEC]]-B4176</f>
        <v>5</v>
      </c>
      <c r="G41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INFO]]))),G4176)</f>
        <v>307</v>
      </c>
    </row>
    <row r="4178" spans="1:7" x14ac:dyDescent="0.25">
      <c r="A4178" s="4" t="s">
        <v>4465</v>
      </c>
      <c r="B4178" s="5">
        <v>2051990272</v>
      </c>
      <c r="C4178" s="4" t="s">
        <v>10636</v>
      </c>
      <c r="D4178" s="4" t="s">
        <v>275</v>
      </c>
      <c r="E4178" s="6" t="s">
        <v>10637</v>
      </c>
      <c r="F4178" s="5">
        <f>decoded[[#This Row],[FRT_DEC]]-B4177</f>
        <v>78</v>
      </c>
      <c r="G41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INFO]]))),G4177)</f>
        <v>307</v>
      </c>
    </row>
    <row r="4179" spans="1:7" x14ac:dyDescent="0.25">
      <c r="A4179" s="4" t="s">
        <v>4466</v>
      </c>
      <c r="B4179" s="5">
        <v>2051990275</v>
      </c>
      <c r="C4179" s="4" t="s">
        <v>10638</v>
      </c>
      <c r="D4179" s="4" t="s">
        <v>271</v>
      </c>
      <c r="E4179" s="6" t="s">
        <v>334</v>
      </c>
      <c r="F4179" s="5">
        <f>decoded[[#This Row],[FRT_DEC]]-B4178</f>
        <v>3</v>
      </c>
      <c r="G41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INFO]]))),G4178)</f>
        <v>307</v>
      </c>
    </row>
    <row r="4180" spans="1:7" x14ac:dyDescent="0.25">
      <c r="A4180" s="4" t="s">
        <v>4467</v>
      </c>
      <c r="B4180" s="5">
        <v>2051990279</v>
      </c>
      <c r="C4180" s="4" t="s">
        <v>10639</v>
      </c>
      <c r="D4180" s="4" t="s">
        <v>273</v>
      </c>
      <c r="E4180" s="6" t="s">
        <v>6244</v>
      </c>
      <c r="F4180" s="5">
        <f>decoded[[#This Row],[FRT_DEC]]-B4179</f>
        <v>4</v>
      </c>
      <c r="G41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INFO]]))),G4179)</f>
        <v>307</v>
      </c>
    </row>
    <row r="4181" spans="1:7" x14ac:dyDescent="0.25">
      <c r="A4181" s="4" t="s">
        <v>4468</v>
      </c>
      <c r="B4181" s="5">
        <v>2051990287</v>
      </c>
      <c r="C4181" s="4" t="s">
        <v>10640</v>
      </c>
      <c r="D4181" s="4" t="s">
        <v>1144</v>
      </c>
      <c r="E4181" s="6" t="s">
        <v>6001</v>
      </c>
      <c r="F4181" s="5">
        <f>decoded[[#This Row],[FRT_DEC]]-B4180</f>
        <v>8</v>
      </c>
      <c r="G41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INFO]]))),G4180)</f>
        <v>307</v>
      </c>
    </row>
    <row r="4182" spans="1:7" x14ac:dyDescent="0.25">
      <c r="A4182" s="4" t="s">
        <v>4469</v>
      </c>
      <c r="B4182" s="5">
        <v>2051990294</v>
      </c>
      <c r="C4182" s="4" t="s">
        <v>10641</v>
      </c>
      <c r="D4182" s="4" t="s">
        <v>98</v>
      </c>
      <c r="E4182" s="6" t="s">
        <v>6003</v>
      </c>
      <c r="F4182" s="5">
        <f>decoded[[#This Row],[FRT_DEC]]-B4181</f>
        <v>7</v>
      </c>
      <c r="G41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INFO]]))),G4181)</f>
        <v>307</v>
      </c>
    </row>
    <row r="4183" spans="1:7" x14ac:dyDescent="0.25">
      <c r="A4183" s="4" t="s">
        <v>4470</v>
      </c>
      <c r="B4183" s="5">
        <v>2051990300</v>
      </c>
      <c r="C4183" s="4" t="s">
        <v>10642</v>
      </c>
      <c r="D4183" s="4" t="s">
        <v>98</v>
      </c>
      <c r="E4183" s="6" t="s">
        <v>6005</v>
      </c>
      <c r="F4183" s="5">
        <f>decoded[[#This Row],[FRT_DEC]]-B4182</f>
        <v>6</v>
      </c>
      <c r="G41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INFO]]))),G4182)</f>
        <v>307</v>
      </c>
    </row>
    <row r="4184" spans="1:7" x14ac:dyDescent="0.25">
      <c r="A4184" s="4" t="s">
        <v>4471</v>
      </c>
      <c r="B4184" s="5">
        <v>2051990314</v>
      </c>
      <c r="C4184" s="4" t="s">
        <v>10643</v>
      </c>
      <c r="D4184" s="4" t="s">
        <v>277</v>
      </c>
      <c r="E4184" s="6" t="s">
        <v>10644</v>
      </c>
      <c r="F4184" s="5">
        <f>decoded[[#This Row],[FRT_DEC]]-B4183</f>
        <v>14</v>
      </c>
      <c r="G41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INFO]]))),G4183)</f>
        <v>307</v>
      </c>
    </row>
    <row r="4185" spans="1:7" x14ac:dyDescent="0.25">
      <c r="A4185" s="4" t="s">
        <v>4472</v>
      </c>
      <c r="B4185" s="5">
        <v>2051990630</v>
      </c>
      <c r="C4185" s="4" t="s">
        <v>10645</v>
      </c>
      <c r="D4185" s="4" t="s">
        <v>1144</v>
      </c>
      <c r="E4185" s="6" t="s">
        <v>6009</v>
      </c>
      <c r="F4185" s="5">
        <f>decoded[[#This Row],[FRT_DEC]]-B4184</f>
        <v>316</v>
      </c>
      <c r="G41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INFO]]))),G4184)</f>
        <v>307</v>
      </c>
    </row>
    <row r="4186" spans="1:7" x14ac:dyDescent="0.25">
      <c r="A4186" s="4" t="s">
        <v>4473</v>
      </c>
      <c r="B4186" s="5">
        <v>2051990637</v>
      </c>
      <c r="C4186" s="4" t="s">
        <v>10646</v>
      </c>
      <c r="D4186" s="4" t="s">
        <v>98</v>
      </c>
      <c r="E4186" s="6" t="s">
        <v>6011</v>
      </c>
      <c r="F4186" s="5">
        <f>decoded[[#This Row],[FRT_DEC]]-B4185</f>
        <v>7</v>
      </c>
      <c r="G41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INFO]]))),G4185)</f>
        <v>307</v>
      </c>
    </row>
    <row r="4187" spans="1:7" x14ac:dyDescent="0.25">
      <c r="A4187" s="4" t="s">
        <v>4474</v>
      </c>
      <c r="B4187" s="5">
        <v>2051990650</v>
      </c>
      <c r="C4187" s="4" t="s">
        <v>10647</v>
      </c>
      <c r="D4187" s="4" t="s">
        <v>275</v>
      </c>
      <c r="E4187" s="6" t="s">
        <v>1102</v>
      </c>
      <c r="F4187" s="5">
        <f>decoded[[#This Row],[FRT_DEC]]-B4186</f>
        <v>13</v>
      </c>
      <c r="G41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INFO]]))),G4186)</f>
        <v>307</v>
      </c>
    </row>
    <row r="4188" spans="1:7" x14ac:dyDescent="0.25">
      <c r="A4188" s="4" t="s">
        <v>4475</v>
      </c>
      <c r="B4188" s="5">
        <v>2051990785</v>
      </c>
      <c r="C4188" s="4" t="s">
        <v>10648</v>
      </c>
      <c r="D4188" s="4" t="s">
        <v>295</v>
      </c>
      <c r="E4188" s="6" t="s">
        <v>296</v>
      </c>
      <c r="F4188" s="5">
        <f>decoded[[#This Row],[FRT_DEC]]-B4187</f>
        <v>135</v>
      </c>
      <c r="G41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INFO]]))),G4187)</f>
        <v>307</v>
      </c>
    </row>
    <row r="4189" spans="1:7" x14ac:dyDescent="0.25">
      <c r="A4189" s="4" t="s">
        <v>4476</v>
      </c>
      <c r="B4189" s="5">
        <v>2051992196</v>
      </c>
      <c r="C4189" s="4" t="s">
        <v>10649</v>
      </c>
      <c r="D4189" s="4" t="s">
        <v>110</v>
      </c>
      <c r="E4189" s="6" t="s">
        <v>335</v>
      </c>
      <c r="F4189" s="5">
        <f>decoded[[#This Row],[FRT_DEC]]-B4188</f>
        <v>1411</v>
      </c>
      <c r="G41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INFO]]))),G4188)</f>
        <v>307</v>
      </c>
    </row>
    <row r="4190" spans="1:7" x14ac:dyDescent="0.25">
      <c r="A4190" s="4" t="s">
        <v>4477</v>
      </c>
      <c r="B4190" s="5">
        <v>2051992213</v>
      </c>
      <c r="C4190" s="4" t="s">
        <v>10650</v>
      </c>
      <c r="D4190" s="4" t="s">
        <v>1144</v>
      </c>
      <c r="E4190" s="6" t="s">
        <v>6017</v>
      </c>
      <c r="F4190" s="5">
        <f>decoded[[#This Row],[FRT_DEC]]-B4189</f>
        <v>17</v>
      </c>
      <c r="G41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INFO]]))),G4189)</f>
        <v>307</v>
      </c>
    </row>
    <row r="4191" spans="1:7" x14ac:dyDescent="0.25">
      <c r="A4191" s="4" t="s">
        <v>4478</v>
      </c>
      <c r="B4191" s="5">
        <v>2051992220</v>
      </c>
      <c r="C4191" s="4" t="s">
        <v>10651</v>
      </c>
      <c r="D4191" s="4" t="s">
        <v>98</v>
      </c>
      <c r="E4191" s="6" t="s">
        <v>6019</v>
      </c>
      <c r="F4191" s="5">
        <f>decoded[[#This Row],[FRT_DEC]]-B4190</f>
        <v>7</v>
      </c>
      <c r="G41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INFO]]))),G4190)</f>
        <v>307</v>
      </c>
    </row>
    <row r="4192" spans="1:7" x14ac:dyDescent="0.25">
      <c r="A4192" s="4" t="s">
        <v>4479</v>
      </c>
      <c r="B4192" s="5">
        <v>2051992288</v>
      </c>
      <c r="C4192" s="4" t="s">
        <v>10652</v>
      </c>
      <c r="D4192" s="4" t="s">
        <v>111</v>
      </c>
      <c r="E4192" s="6" t="s">
        <v>297</v>
      </c>
      <c r="F4192" s="5">
        <f>decoded[[#This Row],[FRT_DEC]]-B4191</f>
        <v>68</v>
      </c>
      <c r="G41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INFO]]))),G4191)</f>
        <v>307</v>
      </c>
    </row>
    <row r="4193" spans="1:7" x14ac:dyDescent="0.25">
      <c r="A4193" s="4" t="s">
        <v>4480</v>
      </c>
      <c r="B4193" s="5">
        <v>2051992303</v>
      </c>
      <c r="C4193" s="4" t="s">
        <v>10653</v>
      </c>
      <c r="D4193" s="4" t="s">
        <v>1144</v>
      </c>
      <c r="E4193" s="6" t="s">
        <v>6022</v>
      </c>
      <c r="F4193" s="5">
        <f>decoded[[#This Row],[FRT_DEC]]-B4192</f>
        <v>15</v>
      </c>
      <c r="G41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INFO]]))),G4192)</f>
        <v>307</v>
      </c>
    </row>
    <row r="4194" spans="1:7" x14ac:dyDescent="0.25">
      <c r="A4194" s="4" t="s">
        <v>4481</v>
      </c>
      <c r="B4194" s="5">
        <v>2051992308</v>
      </c>
      <c r="C4194" s="4" t="s">
        <v>10654</v>
      </c>
      <c r="D4194" s="4" t="s">
        <v>98</v>
      </c>
      <c r="E4194" s="6" t="s">
        <v>6024</v>
      </c>
      <c r="F4194" s="5">
        <f>decoded[[#This Row],[FRT_DEC]]-B4193</f>
        <v>5</v>
      </c>
      <c r="G41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INFO]]))),G4193)</f>
        <v>307</v>
      </c>
    </row>
    <row r="4195" spans="1:7" x14ac:dyDescent="0.25">
      <c r="A4195" s="4" t="s">
        <v>4482</v>
      </c>
      <c r="B4195" s="5">
        <v>2051992944</v>
      </c>
      <c r="C4195" s="4" t="s">
        <v>10655</v>
      </c>
      <c r="D4195" s="4" t="s">
        <v>113</v>
      </c>
      <c r="E4195" s="6" t="s">
        <v>114</v>
      </c>
      <c r="F4195" s="5">
        <f>decoded[[#This Row],[FRT_DEC]]-B4194</f>
        <v>636</v>
      </c>
      <c r="G41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INFO]]))),G4194)</f>
        <v>307</v>
      </c>
    </row>
    <row r="4196" spans="1:7" x14ac:dyDescent="0.25">
      <c r="A4196" s="4" t="s">
        <v>4483</v>
      </c>
      <c r="B4196" s="5">
        <v>2051992959</v>
      </c>
      <c r="C4196" s="4" t="s">
        <v>10656</v>
      </c>
      <c r="D4196" s="4" t="s">
        <v>1144</v>
      </c>
      <c r="E4196" s="6" t="s">
        <v>6027</v>
      </c>
      <c r="F4196" s="5">
        <f>decoded[[#This Row],[FRT_DEC]]-B4195</f>
        <v>15</v>
      </c>
      <c r="G41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INFO]]))),G4195)</f>
        <v>307</v>
      </c>
    </row>
    <row r="4197" spans="1:7" x14ac:dyDescent="0.25">
      <c r="A4197" s="4" t="s">
        <v>4484</v>
      </c>
      <c r="B4197" s="5">
        <v>2051992965</v>
      </c>
      <c r="C4197" s="4" t="s">
        <v>10657</v>
      </c>
      <c r="D4197" s="4" t="s">
        <v>98</v>
      </c>
      <c r="E4197" s="6" t="s">
        <v>6029</v>
      </c>
      <c r="F4197" s="5">
        <f>decoded[[#This Row],[FRT_DEC]]-B4196</f>
        <v>6</v>
      </c>
      <c r="G41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INFO]]))),G4196)</f>
        <v>307</v>
      </c>
    </row>
    <row r="4198" spans="1:7" x14ac:dyDescent="0.25">
      <c r="A4198" s="4" t="s">
        <v>4485</v>
      </c>
      <c r="B4198" s="5">
        <v>2051992974</v>
      </c>
      <c r="C4198" s="4" t="s">
        <v>10658</v>
      </c>
      <c r="D4198" s="4" t="s">
        <v>11</v>
      </c>
      <c r="E4198" s="6" t="s">
        <v>4710</v>
      </c>
      <c r="F4198" s="5">
        <f>decoded[[#This Row],[FRT_DEC]]-B4197</f>
        <v>9</v>
      </c>
      <c r="G41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INFO]]))),G4197)</f>
        <v>307</v>
      </c>
    </row>
    <row r="4199" spans="1:7" x14ac:dyDescent="0.25">
      <c r="A4199" s="4" t="s">
        <v>4486</v>
      </c>
      <c r="B4199" s="5">
        <v>2051992984</v>
      </c>
      <c r="C4199" s="4" t="s">
        <v>10659</v>
      </c>
      <c r="D4199" s="4" t="s">
        <v>52</v>
      </c>
      <c r="E4199" s="6" t="s">
        <v>4648</v>
      </c>
      <c r="F4199" s="5">
        <f>decoded[[#This Row],[FRT_DEC]]-B4198</f>
        <v>10</v>
      </c>
      <c r="G41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INFO]]))),G4198)</f>
        <v>307</v>
      </c>
    </row>
    <row r="4200" spans="1:7" x14ac:dyDescent="0.25">
      <c r="A4200" s="4" t="s">
        <v>4487</v>
      </c>
      <c r="B4200" s="5">
        <v>2051992988</v>
      </c>
      <c r="C4200" s="4" t="s">
        <v>10660</v>
      </c>
      <c r="D4200" s="4" t="s">
        <v>4649</v>
      </c>
      <c r="E4200" s="6" t="s">
        <v>10661</v>
      </c>
      <c r="F4200" s="5">
        <f>decoded[[#This Row],[FRT_DEC]]-B4199</f>
        <v>4</v>
      </c>
      <c r="G42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INFO]]))),G4199)</f>
        <v>307</v>
      </c>
    </row>
    <row r="4201" spans="1:7" x14ac:dyDescent="0.25">
      <c r="A4201" s="4" t="s">
        <v>4488</v>
      </c>
      <c r="B4201" s="5">
        <v>2051993034</v>
      </c>
      <c r="C4201" s="4" t="s">
        <v>10662</v>
      </c>
      <c r="D4201" s="4" t="s">
        <v>12</v>
      </c>
      <c r="E4201" s="6" t="s">
        <v>4</v>
      </c>
      <c r="F4201" s="5">
        <f>decoded[[#This Row],[FRT_DEC]]-B4200</f>
        <v>46</v>
      </c>
      <c r="G42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INFO]]))),G4200)</f>
        <v>307</v>
      </c>
    </row>
    <row r="4202" spans="1:7" x14ac:dyDescent="0.25">
      <c r="A4202" s="4" t="s">
        <v>4489</v>
      </c>
      <c r="B4202" s="5">
        <v>2051993040</v>
      </c>
      <c r="C4202" s="4" t="s">
        <v>10663</v>
      </c>
      <c r="D4202" s="4" t="s">
        <v>8</v>
      </c>
      <c r="E4202" s="6" t="s">
        <v>6440</v>
      </c>
      <c r="F4202" s="5">
        <f>decoded[[#This Row],[FRT_DEC]]-B4201</f>
        <v>6</v>
      </c>
      <c r="G42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INFO]]))),G4201)</f>
        <v>307</v>
      </c>
    </row>
    <row r="4203" spans="1:7" x14ac:dyDescent="0.25">
      <c r="A4203" s="4" t="s">
        <v>4490</v>
      </c>
      <c r="B4203" s="5">
        <v>2051993258</v>
      </c>
      <c r="C4203" s="4" t="s">
        <v>10664</v>
      </c>
      <c r="D4203" s="4" t="s">
        <v>13</v>
      </c>
      <c r="E4203" s="6" t="s">
        <v>5</v>
      </c>
      <c r="F4203" s="5">
        <f>decoded[[#This Row],[FRT_DEC]]-B4202</f>
        <v>218</v>
      </c>
      <c r="G42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INFO]]))),G4202)</f>
        <v>307</v>
      </c>
    </row>
    <row r="4204" spans="1:7" x14ac:dyDescent="0.25">
      <c r="A4204" s="4" t="s">
        <v>4491</v>
      </c>
      <c r="B4204" s="5">
        <v>2051993263</v>
      </c>
      <c r="C4204" s="4" t="s">
        <v>10665</v>
      </c>
      <c r="D4204" s="4" t="s">
        <v>11</v>
      </c>
      <c r="E4204" s="6" t="s">
        <v>4688</v>
      </c>
      <c r="F4204" s="5">
        <f>decoded[[#This Row],[FRT_DEC]]-B4203</f>
        <v>5</v>
      </c>
      <c r="G42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INFO]]))),G4203)</f>
        <v>307</v>
      </c>
    </row>
    <row r="4205" spans="1:7" x14ac:dyDescent="0.25">
      <c r="A4205" s="4" t="s">
        <v>4492</v>
      </c>
      <c r="B4205" s="5">
        <v>2051993355</v>
      </c>
      <c r="C4205" s="4" t="s">
        <v>10666</v>
      </c>
      <c r="D4205" s="4" t="s">
        <v>12</v>
      </c>
      <c r="E4205" s="6" t="s">
        <v>4</v>
      </c>
      <c r="F4205" s="5">
        <f>decoded[[#This Row],[FRT_DEC]]-B4204</f>
        <v>92</v>
      </c>
      <c r="G42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INFO]]))),G4204)</f>
        <v>307</v>
      </c>
    </row>
    <row r="4206" spans="1:7" x14ac:dyDescent="0.25">
      <c r="A4206" s="4" t="s">
        <v>4493</v>
      </c>
      <c r="B4206" s="5">
        <v>2051993359</v>
      </c>
      <c r="C4206" s="4" t="s">
        <v>10667</v>
      </c>
      <c r="D4206" s="4" t="s">
        <v>14</v>
      </c>
      <c r="E4206" s="6" t="s">
        <v>6</v>
      </c>
      <c r="F4206" s="5">
        <f>decoded[[#This Row],[FRT_DEC]]-B4205</f>
        <v>4</v>
      </c>
      <c r="G42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INFO]]))),G4205)</f>
        <v>307</v>
      </c>
    </row>
    <row r="4207" spans="1:7" x14ac:dyDescent="0.25">
      <c r="A4207" s="4" t="s">
        <v>4494</v>
      </c>
      <c r="B4207" s="5">
        <v>2051993369</v>
      </c>
      <c r="C4207" s="4" t="s">
        <v>10668</v>
      </c>
      <c r="D4207" s="4" t="s">
        <v>14</v>
      </c>
      <c r="E4207" s="6" t="s">
        <v>72</v>
      </c>
      <c r="F4207" s="5">
        <f>decoded[[#This Row],[FRT_DEC]]-B4206</f>
        <v>10</v>
      </c>
      <c r="G42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INFO]]))),G4206)</f>
        <v>307</v>
      </c>
    </row>
    <row r="4208" spans="1:7" x14ac:dyDescent="0.25">
      <c r="A4208" s="4" t="s">
        <v>4495</v>
      </c>
      <c r="B4208" s="5">
        <v>2051993380</v>
      </c>
      <c r="C4208" s="4" t="s">
        <v>10669</v>
      </c>
      <c r="D4208" s="4" t="s">
        <v>74</v>
      </c>
      <c r="E4208" s="6" t="s">
        <v>4650</v>
      </c>
      <c r="F4208" s="5">
        <f>decoded[[#This Row],[FRT_DEC]]-B4207</f>
        <v>11</v>
      </c>
      <c r="G42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INFO]]))),G4207)</f>
        <v>307</v>
      </c>
    </row>
    <row r="4209" spans="1:7" x14ac:dyDescent="0.25">
      <c r="A4209" s="4" t="s">
        <v>4496</v>
      </c>
      <c r="B4209" s="5">
        <v>2051993385</v>
      </c>
      <c r="C4209" s="4" t="s">
        <v>10670</v>
      </c>
      <c r="D4209" s="4" t="s">
        <v>4651</v>
      </c>
      <c r="E4209" s="6" t="s">
        <v>4653</v>
      </c>
      <c r="F4209" s="5">
        <f>decoded[[#This Row],[FRT_DEC]]-B4208</f>
        <v>5</v>
      </c>
      <c r="G42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INFO]]))),G4208)</f>
        <v>307</v>
      </c>
    </row>
    <row r="4210" spans="1:7" x14ac:dyDescent="0.25">
      <c r="A4210" s="4" t="s">
        <v>4497</v>
      </c>
      <c r="B4210" s="5">
        <v>2051993390</v>
      </c>
      <c r="C4210" s="4" t="s">
        <v>10671</v>
      </c>
      <c r="D4210" s="4" t="s">
        <v>8</v>
      </c>
      <c r="E4210" s="6" t="s">
        <v>9152</v>
      </c>
      <c r="F4210" s="5">
        <f>decoded[[#This Row],[FRT_DEC]]-B4209</f>
        <v>5</v>
      </c>
      <c r="G42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INFO]]))),G4209)</f>
        <v>307</v>
      </c>
    </row>
    <row r="4211" spans="1:7" x14ac:dyDescent="0.25">
      <c r="A4211" s="4" t="s">
        <v>4498</v>
      </c>
      <c r="B4211" s="5">
        <v>2051993642</v>
      </c>
      <c r="C4211" s="4" t="s">
        <v>10672</v>
      </c>
      <c r="D4211" s="4" t="s">
        <v>55</v>
      </c>
      <c r="E4211" s="6" t="s">
        <v>56</v>
      </c>
      <c r="F4211" s="5">
        <f>decoded[[#This Row],[FRT_DEC]]-B4210</f>
        <v>252</v>
      </c>
      <c r="G42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INFO]]))),G4210)</f>
        <v>307</v>
      </c>
    </row>
    <row r="4212" spans="1:7" x14ac:dyDescent="0.25">
      <c r="A4212" s="4" t="s">
        <v>4499</v>
      </c>
      <c r="B4212" s="5">
        <v>2051993667</v>
      </c>
      <c r="C4212" s="4" t="s">
        <v>10673</v>
      </c>
      <c r="D4212" s="4" t="s">
        <v>275</v>
      </c>
      <c r="E4212" s="6" t="s">
        <v>10674</v>
      </c>
      <c r="F4212" s="5">
        <f>decoded[[#This Row],[FRT_DEC]]-B4211</f>
        <v>25</v>
      </c>
      <c r="G42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INFO]]))),G4211)</f>
        <v>307</v>
      </c>
    </row>
    <row r="4213" spans="1:7" x14ac:dyDescent="0.25">
      <c r="A4213" s="4" t="s">
        <v>4500</v>
      </c>
      <c r="B4213" s="5">
        <v>2051993671</v>
      </c>
      <c r="C4213" s="4" t="s">
        <v>10675</v>
      </c>
      <c r="D4213" s="4" t="s">
        <v>277</v>
      </c>
      <c r="E4213" s="6" t="s">
        <v>10676</v>
      </c>
      <c r="F4213" s="5">
        <f>decoded[[#This Row],[FRT_DEC]]-B4212</f>
        <v>4</v>
      </c>
      <c r="G42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INFO]]))),G4212)</f>
        <v>307</v>
      </c>
    </row>
    <row r="4214" spans="1:7" ht="30" x14ac:dyDescent="0.25">
      <c r="A4214" s="4" t="s">
        <v>4501</v>
      </c>
      <c r="B4214" s="5">
        <v>2051993675</v>
      </c>
      <c r="C4214" s="4" t="s">
        <v>10677</v>
      </c>
      <c r="D4214" s="4" t="s">
        <v>271</v>
      </c>
      <c r="E4214" s="6" t="s">
        <v>341</v>
      </c>
      <c r="F4214" s="5">
        <f>decoded[[#This Row],[FRT_DEC]]-B4213</f>
        <v>4</v>
      </c>
      <c r="G42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INFO]]))),G4213)</f>
        <v>307</v>
      </c>
    </row>
    <row r="4215" spans="1:7" x14ac:dyDescent="0.25">
      <c r="A4215" s="4" t="s">
        <v>4502</v>
      </c>
      <c r="B4215" s="5">
        <v>2051993678</v>
      </c>
      <c r="C4215" s="4" t="s">
        <v>10678</v>
      </c>
      <c r="D4215" s="4" t="s">
        <v>273</v>
      </c>
      <c r="E4215" s="6" t="s">
        <v>289</v>
      </c>
      <c r="F4215" s="5">
        <f>decoded[[#This Row],[FRT_DEC]]-B4214</f>
        <v>3</v>
      </c>
      <c r="G42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INFO]]))),G4214)</f>
        <v>307</v>
      </c>
    </row>
    <row r="4216" spans="1:7" x14ac:dyDescent="0.25">
      <c r="A4216" s="4" t="s">
        <v>4503</v>
      </c>
      <c r="B4216" s="5">
        <v>2051993696</v>
      </c>
      <c r="C4216" s="4" t="s">
        <v>10679</v>
      </c>
      <c r="D4216" s="4" t="s">
        <v>11</v>
      </c>
      <c r="E4216" s="6" t="s">
        <v>4683</v>
      </c>
      <c r="F4216" s="5">
        <f>decoded[[#This Row],[FRT_DEC]]-B4215</f>
        <v>18</v>
      </c>
      <c r="G42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INFO]]))),G4215)</f>
        <v>307</v>
      </c>
    </row>
    <row r="4217" spans="1:7" x14ac:dyDescent="0.25">
      <c r="A4217" s="4" t="s">
        <v>4504</v>
      </c>
      <c r="B4217" s="5">
        <v>2051993718</v>
      </c>
      <c r="C4217" s="4" t="s">
        <v>10680</v>
      </c>
      <c r="D4217" s="4" t="s">
        <v>52</v>
      </c>
      <c r="E4217" s="6" t="s">
        <v>57</v>
      </c>
      <c r="F4217" s="5">
        <f>decoded[[#This Row],[FRT_DEC]]-B4216</f>
        <v>22</v>
      </c>
      <c r="G42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INFO]]))),G4216)</f>
        <v>307</v>
      </c>
    </row>
    <row r="4218" spans="1:7" x14ac:dyDescent="0.25">
      <c r="A4218" s="4" t="s">
        <v>4505</v>
      </c>
      <c r="B4218" s="5">
        <v>2051993728</v>
      </c>
      <c r="C4218" s="4" t="s">
        <v>10681</v>
      </c>
      <c r="D4218" s="4" t="s">
        <v>1144</v>
      </c>
      <c r="E4218" s="6" t="s">
        <v>6057</v>
      </c>
      <c r="F4218" s="5">
        <f>decoded[[#This Row],[FRT_DEC]]-B4217</f>
        <v>10</v>
      </c>
      <c r="G42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INFO]]))),G4217)</f>
        <v>307</v>
      </c>
    </row>
    <row r="4219" spans="1:7" x14ac:dyDescent="0.25">
      <c r="A4219" s="4" t="s">
        <v>4506</v>
      </c>
      <c r="B4219" s="5">
        <v>2051993735</v>
      </c>
      <c r="C4219" s="4" t="s">
        <v>10682</v>
      </c>
      <c r="D4219" s="4" t="s">
        <v>1144</v>
      </c>
      <c r="E4219" s="6" t="s">
        <v>6059</v>
      </c>
      <c r="F4219" s="5">
        <f>decoded[[#This Row],[FRT_DEC]]-B4218</f>
        <v>7</v>
      </c>
      <c r="G42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INFO]]))),G4218)</f>
        <v>307</v>
      </c>
    </row>
    <row r="4220" spans="1:7" x14ac:dyDescent="0.25">
      <c r="A4220" s="4" t="s">
        <v>4507</v>
      </c>
      <c r="B4220" s="5">
        <v>2051993752</v>
      </c>
      <c r="C4220" s="4" t="s">
        <v>10683</v>
      </c>
      <c r="D4220" s="4" t="s">
        <v>98</v>
      </c>
      <c r="E4220" s="6" t="s">
        <v>5713</v>
      </c>
      <c r="F4220" s="5">
        <f>decoded[[#This Row],[FRT_DEC]]-B4219</f>
        <v>17</v>
      </c>
      <c r="G42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INFO]]))),G4219)</f>
        <v>307</v>
      </c>
    </row>
    <row r="4221" spans="1:7" x14ac:dyDescent="0.25">
      <c r="A4221" s="4" t="s">
        <v>4508</v>
      </c>
      <c r="B4221" s="5">
        <v>2051993793</v>
      </c>
      <c r="C4221" s="4" t="s">
        <v>10684</v>
      </c>
      <c r="D4221" s="4" t="s">
        <v>4652</v>
      </c>
      <c r="E4221" s="6" t="s">
        <v>4716</v>
      </c>
      <c r="F4221" s="5">
        <f>decoded[[#This Row],[FRT_DEC]]-B4220</f>
        <v>41</v>
      </c>
      <c r="G42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INFO]]))),G4220)</f>
        <v>307</v>
      </c>
    </row>
    <row r="4222" spans="1:7" x14ac:dyDescent="0.25">
      <c r="A4222" s="4" t="s">
        <v>4509</v>
      </c>
      <c r="B4222" s="5">
        <v>2051993800</v>
      </c>
      <c r="C4222" s="4" t="s">
        <v>10685</v>
      </c>
      <c r="D4222" s="4" t="s">
        <v>275</v>
      </c>
      <c r="E4222" s="6" t="s">
        <v>10686</v>
      </c>
      <c r="F4222" s="5">
        <f>decoded[[#This Row],[FRT_DEC]]-B4221</f>
        <v>7</v>
      </c>
      <c r="G42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INFO]]))),G4221)</f>
        <v>307</v>
      </c>
    </row>
    <row r="4223" spans="1:7" x14ac:dyDescent="0.25">
      <c r="A4223" s="4" t="s">
        <v>4510</v>
      </c>
      <c r="B4223" s="5">
        <v>2051994596</v>
      </c>
      <c r="C4223" s="4" t="s">
        <v>10687</v>
      </c>
      <c r="D4223" s="4" t="s">
        <v>280</v>
      </c>
      <c r="E4223" s="6" t="s">
        <v>281</v>
      </c>
      <c r="F4223" s="5">
        <f>decoded[[#This Row],[FRT_DEC]]-B4222</f>
        <v>796</v>
      </c>
      <c r="G42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INFO]]))),G4222)</f>
        <v>307</v>
      </c>
    </row>
    <row r="4224" spans="1:7" x14ac:dyDescent="0.25">
      <c r="A4224" s="4" t="s">
        <v>4511</v>
      </c>
      <c r="B4224" s="5">
        <v>2051994637</v>
      </c>
      <c r="C4224" s="4" t="s">
        <v>10688</v>
      </c>
      <c r="D4224" s="4" t="s">
        <v>12</v>
      </c>
      <c r="E4224" s="6" t="s">
        <v>4</v>
      </c>
      <c r="F4224" s="5">
        <f>decoded[[#This Row],[FRT_DEC]]-B4223</f>
        <v>41</v>
      </c>
      <c r="G42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INFO]]))),G4223)</f>
        <v>307</v>
      </c>
    </row>
    <row r="4225" spans="1:7" x14ac:dyDescent="0.25">
      <c r="A4225" s="4" t="s">
        <v>4512</v>
      </c>
      <c r="B4225" s="5">
        <v>2051994643</v>
      </c>
      <c r="C4225" s="4" t="s">
        <v>10689</v>
      </c>
      <c r="D4225" s="4" t="s">
        <v>8</v>
      </c>
      <c r="E4225" s="6" t="s">
        <v>6294</v>
      </c>
      <c r="F4225" s="5">
        <f>decoded[[#This Row],[FRT_DEC]]-B4224</f>
        <v>6</v>
      </c>
      <c r="G42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INFO]]))),G4224)</f>
        <v>307</v>
      </c>
    </row>
    <row r="4226" spans="1:7" x14ac:dyDescent="0.25">
      <c r="A4226" s="4" t="s">
        <v>4513</v>
      </c>
      <c r="B4226" s="5">
        <v>2052003519</v>
      </c>
      <c r="C4226" s="4" t="s">
        <v>10690</v>
      </c>
      <c r="D4226" s="4" t="s">
        <v>15</v>
      </c>
      <c r="E4226" s="6" t="s">
        <v>10691</v>
      </c>
      <c r="F4226" s="5">
        <f>decoded[[#This Row],[FRT_DEC]]-B4225</f>
        <v>8876</v>
      </c>
      <c r="G42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INFO]]))),G4225)</f>
        <v>307</v>
      </c>
    </row>
    <row r="4227" spans="1:7" x14ac:dyDescent="0.25">
      <c r="A4227" s="4" t="s">
        <v>4514</v>
      </c>
      <c r="B4227" s="5">
        <v>2052003522</v>
      </c>
      <c r="C4227" s="4" t="s">
        <v>10692</v>
      </c>
      <c r="D4227" s="4" t="s">
        <v>15</v>
      </c>
      <c r="E4227" s="6" t="s">
        <v>5995</v>
      </c>
      <c r="F4227" s="5">
        <f>decoded[[#This Row],[FRT_DEC]]-B4226</f>
        <v>3</v>
      </c>
      <c r="G42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INFO]]))),G4226)</f>
        <v>307</v>
      </c>
    </row>
    <row r="4228" spans="1:7" x14ac:dyDescent="0.25">
      <c r="A4228" s="4" t="s">
        <v>4515</v>
      </c>
      <c r="B4228" s="5">
        <v>2052003603</v>
      </c>
      <c r="C4228" s="4" t="s">
        <v>10693</v>
      </c>
      <c r="D4228" s="4" t="s">
        <v>275</v>
      </c>
      <c r="E4228" s="6" t="s">
        <v>10694</v>
      </c>
      <c r="F4228" s="5">
        <f>decoded[[#This Row],[FRT_DEC]]-B4227</f>
        <v>81</v>
      </c>
      <c r="G42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INFO]]))),G4227)</f>
        <v>307</v>
      </c>
    </row>
    <row r="4229" spans="1:7" ht="30" x14ac:dyDescent="0.25">
      <c r="A4229" s="4" t="s">
        <v>4516</v>
      </c>
      <c r="B4229" s="5">
        <v>2052003607</v>
      </c>
      <c r="C4229" s="4" t="s">
        <v>10695</v>
      </c>
      <c r="D4229" s="4" t="s">
        <v>271</v>
      </c>
      <c r="E4229" s="6" t="s">
        <v>5714</v>
      </c>
      <c r="F4229" s="5">
        <f>decoded[[#This Row],[FRT_DEC]]-B4228</f>
        <v>4</v>
      </c>
      <c r="G42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INFO]]))),G4228)</f>
        <v>307</v>
      </c>
    </row>
    <row r="4230" spans="1:7" x14ac:dyDescent="0.25">
      <c r="A4230" s="4" t="s">
        <v>4517</v>
      </c>
      <c r="B4230" s="5">
        <v>2052003610</v>
      </c>
      <c r="C4230" s="4" t="s">
        <v>10696</v>
      </c>
      <c r="D4230" s="4" t="s">
        <v>273</v>
      </c>
      <c r="E4230" s="6" t="s">
        <v>289</v>
      </c>
      <c r="F4230" s="5">
        <f>decoded[[#This Row],[FRT_DEC]]-B4229</f>
        <v>3</v>
      </c>
      <c r="G42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INFO]]))),G4229)</f>
        <v>307</v>
      </c>
    </row>
    <row r="4231" spans="1:7" x14ac:dyDescent="0.25">
      <c r="A4231" s="4" t="s">
        <v>4518</v>
      </c>
      <c r="B4231" s="5">
        <v>2052003618</v>
      </c>
      <c r="C4231" s="4" t="s">
        <v>10697</v>
      </c>
      <c r="D4231" s="4" t="s">
        <v>1144</v>
      </c>
      <c r="E4231" s="6" t="s">
        <v>6001</v>
      </c>
      <c r="F4231" s="5">
        <f>decoded[[#This Row],[FRT_DEC]]-B4230</f>
        <v>8</v>
      </c>
      <c r="G42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INFO]]))),G4230)</f>
        <v>307</v>
      </c>
    </row>
    <row r="4232" spans="1:7" x14ac:dyDescent="0.25">
      <c r="A4232" s="4" t="s">
        <v>4519</v>
      </c>
      <c r="B4232" s="5">
        <v>2052003625</v>
      </c>
      <c r="C4232" s="4" t="s">
        <v>10698</v>
      </c>
      <c r="D4232" s="4" t="s">
        <v>98</v>
      </c>
      <c r="E4232" s="6" t="s">
        <v>6003</v>
      </c>
      <c r="F4232" s="5">
        <f>decoded[[#This Row],[FRT_DEC]]-B4231</f>
        <v>7</v>
      </c>
      <c r="G42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INFO]]))),G4231)</f>
        <v>307</v>
      </c>
    </row>
    <row r="4233" spans="1:7" x14ac:dyDescent="0.25">
      <c r="A4233" s="4" t="s">
        <v>4520</v>
      </c>
      <c r="B4233" s="5">
        <v>2052003632</v>
      </c>
      <c r="C4233" s="4" t="s">
        <v>10699</v>
      </c>
      <c r="D4233" s="4" t="s">
        <v>98</v>
      </c>
      <c r="E4233" s="6" t="s">
        <v>6005</v>
      </c>
      <c r="F4233" s="5">
        <f>decoded[[#This Row],[FRT_DEC]]-B4232</f>
        <v>7</v>
      </c>
      <c r="G42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INFO]]))),G4232)</f>
        <v>307</v>
      </c>
    </row>
    <row r="4234" spans="1:7" x14ac:dyDescent="0.25">
      <c r="A4234" s="4" t="s">
        <v>4521</v>
      </c>
      <c r="B4234" s="5">
        <v>2052003644</v>
      </c>
      <c r="C4234" s="4" t="s">
        <v>10700</v>
      </c>
      <c r="D4234" s="4" t="s">
        <v>277</v>
      </c>
      <c r="E4234" s="6" t="s">
        <v>10701</v>
      </c>
      <c r="F4234" s="5">
        <f>decoded[[#This Row],[FRT_DEC]]-B4233</f>
        <v>12</v>
      </c>
      <c r="G42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INFO]]))),G4233)</f>
        <v>307</v>
      </c>
    </row>
    <row r="4235" spans="1:7" x14ac:dyDescent="0.25">
      <c r="A4235" s="4" t="s">
        <v>4522</v>
      </c>
      <c r="B4235" s="5">
        <v>2052003958</v>
      </c>
      <c r="C4235" s="4" t="s">
        <v>10702</v>
      </c>
      <c r="D4235" s="4" t="s">
        <v>1144</v>
      </c>
      <c r="E4235" s="6" t="s">
        <v>6009</v>
      </c>
      <c r="F4235" s="5">
        <f>decoded[[#This Row],[FRT_DEC]]-B4234</f>
        <v>314</v>
      </c>
      <c r="G42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INFO]]))),G4234)</f>
        <v>307</v>
      </c>
    </row>
    <row r="4236" spans="1:7" x14ac:dyDescent="0.25">
      <c r="A4236" s="4" t="s">
        <v>4523</v>
      </c>
      <c r="B4236" s="5">
        <v>2052003964</v>
      </c>
      <c r="C4236" s="4" t="s">
        <v>10703</v>
      </c>
      <c r="D4236" s="4" t="s">
        <v>98</v>
      </c>
      <c r="E4236" s="6" t="s">
        <v>6011</v>
      </c>
      <c r="F4236" s="5">
        <f>decoded[[#This Row],[FRT_DEC]]-B4235</f>
        <v>6</v>
      </c>
      <c r="G42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INFO]]))),G4235)</f>
        <v>307</v>
      </c>
    </row>
    <row r="4237" spans="1:7" x14ac:dyDescent="0.25">
      <c r="A4237" s="4" t="s">
        <v>4524</v>
      </c>
      <c r="B4237" s="5">
        <v>2052003978</v>
      </c>
      <c r="C4237" s="4" t="s">
        <v>10704</v>
      </c>
      <c r="D4237" s="4" t="s">
        <v>275</v>
      </c>
      <c r="E4237" s="6" t="s">
        <v>1102</v>
      </c>
      <c r="F4237" s="5">
        <f>decoded[[#This Row],[FRT_DEC]]-B4236</f>
        <v>14</v>
      </c>
      <c r="G42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INFO]]))),G4236)</f>
        <v>307</v>
      </c>
    </row>
    <row r="4238" spans="1:7" x14ac:dyDescent="0.25">
      <c r="A4238" s="4" t="s">
        <v>4525</v>
      </c>
      <c r="B4238" s="5">
        <v>2052003993</v>
      </c>
      <c r="C4238" s="4" t="s">
        <v>10705</v>
      </c>
      <c r="D4238" s="4" t="s">
        <v>295</v>
      </c>
      <c r="E4238" s="6" t="s">
        <v>296</v>
      </c>
      <c r="F4238" s="5">
        <f>decoded[[#This Row],[FRT_DEC]]-B4237</f>
        <v>15</v>
      </c>
      <c r="G42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INFO]]))),G4237)</f>
        <v>307</v>
      </c>
    </row>
    <row r="4239" spans="1:7" x14ac:dyDescent="0.25">
      <c r="A4239" s="4" t="s">
        <v>4526</v>
      </c>
      <c r="B4239" s="5">
        <v>2052005516</v>
      </c>
      <c r="C4239" s="4" t="s">
        <v>10706</v>
      </c>
      <c r="D4239" s="4" t="s">
        <v>110</v>
      </c>
      <c r="E4239" s="6" t="s">
        <v>2232</v>
      </c>
      <c r="F4239" s="5">
        <f>decoded[[#This Row],[FRT_DEC]]-B4238</f>
        <v>1523</v>
      </c>
      <c r="G42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INFO]]))),G4238)</f>
        <v>307</v>
      </c>
    </row>
    <row r="4240" spans="1:7" x14ac:dyDescent="0.25">
      <c r="A4240" s="4" t="s">
        <v>4527</v>
      </c>
      <c r="B4240" s="5">
        <v>2052005535</v>
      </c>
      <c r="C4240" s="4" t="s">
        <v>10707</v>
      </c>
      <c r="D4240" s="4" t="s">
        <v>1144</v>
      </c>
      <c r="E4240" s="6" t="s">
        <v>6017</v>
      </c>
      <c r="F4240" s="5">
        <f>decoded[[#This Row],[FRT_DEC]]-B4239</f>
        <v>19</v>
      </c>
      <c r="G42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INFO]]))),G4239)</f>
        <v>307</v>
      </c>
    </row>
    <row r="4241" spans="1:7" x14ac:dyDescent="0.25">
      <c r="A4241" s="4" t="s">
        <v>4528</v>
      </c>
      <c r="B4241" s="5">
        <v>2052005540</v>
      </c>
      <c r="C4241" s="4" t="s">
        <v>10708</v>
      </c>
      <c r="D4241" s="4" t="s">
        <v>98</v>
      </c>
      <c r="E4241" s="6" t="s">
        <v>6019</v>
      </c>
      <c r="F4241" s="5">
        <f>decoded[[#This Row],[FRT_DEC]]-B4240</f>
        <v>5</v>
      </c>
      <c r="G42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INFO]]))),G4240)</f>
        <v>307</v>
      </c>
    </row>
    <row r="4242" spans="1:7" x14ac:dyDescent="0.25">
      <c r="A4242" s="4" t="s">
        <v>4529</v>
      </c>
      <c r="B4242" s="5">
        <v>2052005607</v>
      </c>
      <c r="C4242" s="4" t="s">
        <v>10709</v>
      </c>
      <c r="D4242" s="4" t="s">
        <v>111</v>
      </c>
      <c r="E4242" s="6" t="s">
        <v>297</v>
      </c>
      <c r="F4242" s="5">
        <f>decoded[[#This Row],[FRT_DEC]]-B4241</f>
        <v>67</v>
      </c>
      <c r="G42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INFO]]))),G4241)</f>
        <v>307</v>
      </c>
    </row>
    <row r="4243" spans="1:7" x14ac:dyDescent="0.25">
      <c r="A4243" s="4" t="s">
        <v>4530</v>
      </c>
      <c r="B4243" s="5">
        <v>2052005623</v>
      </c>
      <c r="C4243" s="4" t="s">
        <v>10710</v>
      </c>
      <c r="D4243" s="4" t="s">
        <v>1144</v>
      </c>
      <c r="E4243" s="6" t="s">
        <v>6022</v>
      </c>
      <c r="F4243" s="5">
        <f>decoded[[#This Row],[FRT_DEC]]-B4242</f>
        <v>16</v>
      </c>
      <c r="G42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INFO]]))),G4242)</f>
        <v>307</v>
      </c>
    </row>
    <row r="4244" spans="1:7" x14ac:dyDescent="0.25">
      <c r="A4244" s="4" t="s">
        <v>4531</v>
      </c>
      <c r="B4244" s="5">
        <v>2052005628</v>
      </c>
      <c r="C4244" s="4" t="s">
        <v>10711</v>
      </c>
      <c r="D4244" s="4" t="s">
        <v>98</v>
      </c>
      <c r="E4244" s="6" t="s">
        <v>6024</v>
      </c>
      <c r="F4244" s="5">
        <f>decoded[[#This Row],[FRT_DEC]]-B4243</f>
        <v>5</v>
      </c>
      <c r="G42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INFO]]))),G4243)</f>
        <v>307</v>
      </c>
    </row>
    <row r="4245" spans="1:7" x14ac:dyDescent="0.25">
      <c r="A4245" s="4" t="s">
        <v>4532</v>
      </c>
      <c r="B4245" s="5">
        <v>2052006263</v>
      </c>
      <c r="C4245" s="4" t="s">
        <v>10712</v>
      </c>
      <c r="D4245" s="4" t="s">
        <v>113</v>
      </c>
      <c r="E4245" s="6" t="s">
        <v>114</v>
      </c>
      <c r="F4245" s="5">
        <f>decoded[[#This Row],[FRT_DEC]]-B4244</f>
        <v>635</v>
      </c>
      <c r="G42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INFO]]))),G4244)</f>
        <v>307</v>
      </c>
    </row>
    <row r="4246" spans="1:7" x14ac:dyDescent="0.25">
      <c r="A4246" s="4" t="s">
        <v>4533</v>
      </c>
      <c r="B4246" s="5">
        <v>2052006279</v>
      </c>
      <c r="C4246" s="4" t="s">
        <v>10713</v>
      </c>
      <c r="D4246" s="4" t="s">
        <v>1144</v>
      </c>
      <c r="E4246" s="6" t="s">
        <v>6027</v>
      </c>
      <c r="F4246" s="5">
        <f>decoded[[#This Row],[FRT_DEC]]-B4245</f>
        <v>16</v>
      </c>
      <c r="G42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INFO]]))),G4245)</f>
        <v>307</v>
      </c>
    </row>
    <row r="4247" spans="1:7" x14ac:dyDescent="0.25">
      <c r="A4247" s="4" t="s">
        <v>4534</v>
      </c>
      <c r="B4247" s="5">
        <v>2052006286</v>
      </c>
      <c r="C4247" s="4" t="s">
        <v>10714</v>
      </c>
      <c r="D4247" s="4" t="s">
        <v>98</v>
      </c>
      <c r="E4247" s="6" t="s">
        <v>6029</v>
      </c>
      <c r="F4247" s="5">
        <f>decoded[[#This Row],[FRT_DEC]]-B4246</f>
        <v>7</v>
      </c>
      <c r="G42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INFO]]))),G4246)</f>
        <v>307</v>
      </c>
    </row>
    <row r="4248" spans="1:7" x14ac:dyDescent="0.25">
      <c r="A4248" s="4" t="s">
        <v>4535</v>
      </c>
      <c r="B4248" s="5">
        <v>2052006291</v>
      </c>
      <c r="C4248" s="4" t="s">
        <v>10715</v>
      </c>
      <c r="D4248" s="4" t="s">
        <v>298</v>
      </c>
      <c r="E4248" s="6" t="s">
        <v>10716</v>
      </c>
      <c r="F4248" s="5">
        <f>decoded[[#This Row],[FRT_DEC]]-B4247</f>
        <v>5</v>
      </c>
      <c r="G42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INFO]]))),G4247)</f>
        <v>307</v>
      </c>
    </row>
    <row r="4249" spans="1:7" x14ac:dyDescent="0.25">
      <c r="A4249" s="4" t="s">
        <v>4536</v>
      </c>
      <c r="B4249" s="5">
        <v>2052006296</v>
      </c>
      <c r="C4249" s="4" t="s">
        <v>10717</v>
      </c>
      <c r="D4249" s="4" t="s">
        <v>11</v>
      </c>
      <c r="E4249" s="6" t="s">
        <v>4712</v>
      </c>
      <c r="F4249" s="5">
        <f>decoded[[#This Row],[FRT_DEC]]-B4248</f>
        <v>5</v>
      </c>
      <c r="G42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INFO]]))),G4248)</f>
        <v>307</v>
      </c>
    </row>
    <row r="4250" spans="1:7" x14ac:dyDescent="0.25">
      <c r="A4250" s="4" t="s">
        <v>4537</v>
      </c>
      <c r="B4250" s="5">
        <v>2052006307</v>
      </c>
      <c r="C4250" s="4" t="s">
        <v>10718</v>
      </c>
      <c r="D4250" s="4" t="s">
        <v>52</v>
      </c>
      <c r="E4250" s="6" t="s">
        <v>367</v>
      </c>
      <c r="F4250" s="5">
        <f>decoded[[#This Row],[FRT_DEC]]-B4249</f>
        <v>11</v>
      </c>
      <c r="G42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INFO]]))),G4249)</f>
        <v>307</v>
      </c>
    </row>
    <row r="4251" spans="1:7" x14ac:dyDescent="0.25">
      <c r="A4251" s="4" t="s">
        <v>4538</v>
      </c>
      <c r="B4251" s="5">
        <v>2052006311</v>
      </c>
      <c r="C4251" s="4" t="s">
        <v>10719</v>
      </c>
      <c r="D4251" s="4" t="s">
        <v>369</v>
      </c>
      <c r="E4251" s="6" t="s">
        <v>10720</v>
      </c>
      <c r="F4251" s="5">
        <f>decoded[[#This Row],[FRT_DEC]]-B4250</f>
        <v>4</v>
      </c>
      <c r="G42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INFO]]))),G4250)</f>
        <v>307</v>
      </c>
    </row>
    <row r="4252" spans="1:7" x14ac:dyDescent="0.25">
      <c r="A4252" s="4" t="s">
        <v>4539</v>
      </c>
      <c r="B4252" s="5">
        <v>2052006315</v>
      </c>
      <c r="C4252" s="4" t="s">
        <v>10721</v>
      </c>
      <c r="D4252" s="4" t="s">
        <v>8</v>
      </c>
      <c r="E4252" s="6" t="s">
        <v>4685</v>
      </c>
      <c r="F4252" s="5">
        <f>decoded[[#This Row],[FRT_DEC]]-B4251</f>
        <v>4</v>
      </c>
      <c r="G42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INFO]]))),G4251)</f>
        <v>307</v>
      </c>
    </row>
    <row r="4253" spans="1:7" x14ac:dyDescent="0.25">
      <c r="A4253" s="4" t="s">
        <v>4540</v>
      </c>
      <c r="B4253" s="5">
        <v>2052006321</v>
      </c>
      <c r="C4253" s="4" t="s">
        <v>10722</v>
      </c>
      <c r="D4253" s="4" t="s">
        <v>11</v>
      </c>
      <c r="E4253" s="6" t="s">
        <v>4678</v>
      </c>
      <c r="F4253" s="5">
        <f>decoded[[#This Row],[FRT_DEC]]-B4252</f>
        <v>6</v>
      </c>
      <c r="G42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INFO]]))),G4252)</f>
        <v>307</v>
      </c>
    </row>
    <row r="4254" spans="1:7" x14ac:dyDescent="0.25">
      <c r="A4254" s="4" t="s">
        <v>4541</v>
      </c>
      <c r="B4254" s="5">
        <v>2052006353</v>
      </c>
      <c r="C4254" s="4" t="s">
        <v>10723</v>
      </c>
      <c r="D4254" s="4" t="s">
        <v>52</v>
      </c>
      <c r="E4254" s="6" t="s">
        <v>4648</v>
      </c>
      <c r="F4254" s="5">
        <f>decoded[[#This Row],[FRT_DEC]]-B4253</f>
        <v>32</v>
      </c>
      <c r="G42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INFO]]))),G4253)</f>
        <v>307</v>
      </c>
    </row>
    <row r="4255" spans="1:7" x14ac:dyDescent="0.25">
      <c r="A4255" s="4" t="s">
        <v>4542</v>
      </c>
      <c r="B4255" s="5">
        <v>2052006357</v>
      </c>
      <c r="C4255" s="4" t="s">
        <v>10724</v>
      </c>
      <c r="D4255" s="4" t="s">
        <v>4649</v>
      </c>
      <c r="E4255" s="6" t="s">
        <v>10661</v>
      </c>
      <c r="F4255" s="5">
        <f>decoded[[#This Row],[FRT_DEC]]-B4254</f>
        <v>4</v>
      </c>
      <c r="G42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INFO]]))),G4254)</f>
        <v>307</v>
      </c>
    </row>
    <row r="4256" spans="1:7" x14ac:dyDescent="0.25">
      <c r="A4256" s="4" t="s">
        <v>4543</v>
      </c>
      <c r="B4256" s="5">
        <v>2052006383</v>
      </c>
      <c r="C4256" s="4" t="s">
        <v>10725</v>
      </c>
      <c r="D4256" s="4" t="s">
        <v>12</v>
      </c>
      <c r="E4256" s="6" t="s">
        <v>4</v>
      </c>
      <c r="F4256" s="5">
        <f>decoded[[#This Row],[FRT_DEC]]-B4255</f>
        <v>26</v>
      </c>
      <c r="G42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INFO]]))),G4255)</f>
        <v>307</v>
      </c>
    </row>
    <row r="4257" spans="1:7" x14ac:dyDescent="0.25">
      <c r="A4257" s="4" t="s">
        <v>4544</v>
      </c>
      <c r="B4257" s="5">
        <v>2052006388</v>
      </c>
      <c r="C4257" s="4" t="s">
        <v>10726</v>
      </c>
      <c r="D4257" s="4" t="s">
        <v>8</v>
      </c>
      <c r="E4257" s="6" t="s">
        <v>6440</v>
      </c>
      <c r="F4257" s="5">
        <f>decoded[[#This Row],[FRT_DEC]]-B4256</f>
        <v>5</v>
      </c>
      <c r="G42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INFO]]))),G4256)</f>
        <v>307</v>
      </c>
    </row>
    <row r="4258" spans="1:7" x14ac:dyDescent="0.25">
      <c r="A4258" s="4" t="s">
        <v>4545</v>
      </c>
      <c r="B4258" s="5">
        <v>2052006638</v>
      </c>
      <c r="C4258" s="4" t="s">
        <v>10727</v>
      </c>
      <c r="D4258" s="4" t="s">
        <v>12</v>
      </c>
      <c r="E4258" s="6" t="s">
        <v>4</v>
      </c>
      <c r="F4258" s="5">
        <f>decoded[[#This Row],[FRT_DEC]]-B4257</f>
        <v>250</v>
      </c>
      <c r="G42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INFO]]))),G4257)</f>
        <v>307</v>
      </c>
    </row>
    <row r="4259" spans="1:7" x14ac:dyDescent="0.25">
      <c r="A4259" s="4" t="s">
        <v>4546</v>
      </c>
      <c r="B4259" s="5">
        <v>2052006644</v>
      </c>
      <c r="C4259" s="4" t="s">
        <v>10728</v>
      </c>
      <c r="D4259" s="4" t="s">
        <v>8</v>
      </c>
      <c r="E4259" s="6" t="s">
        <v>5963</v>
      </c>
      <c r="F4259" s="5">
        <f>decoded[[#This Row],[FRT_DEC]]-B4258</f>
        <v>6</v>
      </c>
      <c r="G425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INFO]]))),G4258)</f>
        <v>307</v>
      </c>
    </row>
    <row r="4260" spans="1:7" x14ac:dyDescent="0.25">
      <c r="A4260" s="4" t="s">
        <v>4547</v>
      </c>
      <c r="B4260" s="5">
        <v>2052007085</v>
      </c>
      <c r="C4260" s="4" t="s">
        <v>10729</v>
      </c>
      <c r="D4260" s="4" t="s">
        <v>13</v>
      </c>
      <c r="E4260" s="6" t="s">
        <v>5</v>
      </c>
      <c r="F4260" s="5">
        <f>decoded[[#This Row],[FRT_DEC]]-B4259</f>
        <v>441</v>
      </c>
      <c r="G426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INFO]]))),G4259)</f>
        <v>307</v>
      </c>
    </row>
    <row r="4261" spans="1:7" x14ac:dyDescent="0.25">
      <c r="A4261" s="4" t="s">
        <v>4548</v>
      </c>
      <c r="B4261" s="5">
        <v>2052007091</v>
      </c>
      <c r="C4261" s="4" t="s">
        <v>10730</v>
      </c>
      <c r="D4261" s="4" t="s">
        <v>11</v>
      </c>
      <c r="E4261" s="6" t="s">
        <v>4715</v>
      </c>
      <c r="F4261" s="5">
        <f>decoded[[#This Row],[FRT_DEC]]-B4260</f>
        <v>6</v>
      </c>
      <c r="G426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INFO]]))),G4260)</f>
        <v>307</v>
      </c>
    </row>
    <row r="4262" spans="1:7" x14ac:dyDescent="0.25">
      <c r="A4262" s="4" t="s">
        <v>4549</v>
      </c>
      <c r="B4262" s="5">
        <v>2052007123</v>
      </c>
      <c r="C4262" s="4" t="s">
        <v>10731</v>
      </c>
      <c r="D4262" s="4" t="s">
        <v>55</v>
      </c>
      <c r="E4262" s="6" t="s">
        <v>56</v>
      </c>
      <c r="F4262" s="5">
        <f>decoded[[#This Row],[FRT_DEC]]-B4261</f>
        <v>32</v>
      </c>
      <c r="G426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INFO]]))),G4261)</f>
        <v>307</v>
      </c>
    </row>
    <row r="4263" spans="1:7" x14ac:dyDescent="0.25">
      <c r="A4263" s="4" t="s">
        <v>4550</v>
      </c>
      <c r="B4263" s="5">
        <v>2052007147</v>
      </c>
      <c r="C4263" s="4" t="s">
        <v>10732</v>
      </c>
      <c r="D4263" s="4" t="s">
        <v>275</v>
      </c>
      <c r="E4263" s="6" t="s">
        <v>10733</v>
      </c>
      <c r="F4263" s="5">
        <f>decoded[[#This Row],[FRT_DEC]]-B4262</f>
        <v>24</v>
      </c>
      <c r="G426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INFO]]))),G4262)</f>
        <v>307</v>
      </c>
    </row>
    <row r="4264" spans="1:7" x14ac:dyDescent="0.25">
      <c r="A4264" s="4" t="s">
        <v>4551</v>
      </c>
      <c r="B4264" s="5">
        <v>2052007152</v>
      </c>
      <c r="C4264" s="4" t="s">
        <v>10734</v>
      </c>
      <c r="D4264" s="4" t="s">
        <v>277</v>
      </c>
      <c r="E4264" s="6" t="s">
        <v>10735</v>
      </c>
      <c r="F4264" s="5">
        <f>decoded[[#This Row],[FRT_DEC]]-B4263</f>
        <v>5</v>
      </c>
      <c r="G426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INFO]]))),G4263)</f>
        <v>307</v>
      </c>
    </row>
    <row r="4265" spans="1:7" ht="30" x14ac:dyDescent="0.25">
      <c r="A4265" s="4" t="s">
        <v>4552</v>
      </c>
      <c r="B4265" s="5">
        <v>2052007156</v>
      </c>
      <c r="C4265" s="4" t="s">
        <v>10736</v>
      </c>
      <c r="D4265" s="4" t="s">
        <v>271</v>
      </c>
      <c r="E4265" s="6" t="s">
        <v>5715</v>
      </c>
      <c r="F4265" s="5">
        <f>decoded[[#This Row],[FRT_DEC]]-B4264</f>
        <v>4</v>
      </c>
      <c r="G426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INFO]]))),G4264)</f>
        <v>307</v>
      </c>
    </row>
    <row r="4266" spans="1:7" x14ac:dyDescent="0.25">
      <c r="A4266" s="4" t="s">
        <v>4553</v>
      </c>
      <c r="B4266" s="5">
        <v>2052007160</v>
      </c>
      <c r="C4266" s="4" t="s">
        <v>10737</v>
      </c>
      <c r="D4266" s="4" t="s">
        <v>273</v>
      </c>
      <c r="E4266" s="6" t="s">
        <v>305</v>
      </c>
      <c r="F4266" s="5">
        <f>decoded[[#This Row],[FRT_DEC]]-B4265</f>
        <v>4</v>
      </c>
      <c r="G426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INFO]]))),G4265)</f>
        <v>307</v>
      </c>
    </row>
    <row r="4267" spans="1:7" x14ac:dyDescent="0.25">
      <c r="A4267" s="4" t="s">
        <v>4554</v>
      </c>
      <c r="B4267" s="5">
        <v>2052007169</v>
      </c>
      <c r="C4267" s="4" t="s">
        <v>10738</v>
      </c>
      <c r="D4267" s="4" t="s">
        <v>11</v>
      </c>
      <c r="E4267" s="6" t="s">
        <v>4683</v>
      </c>
      <c r="F4267" s="5">
        <f>decoded[[#This Row],[FRT_DEC]]-B4266</f>
        <v>9</v>
      </c>
      <c r="G426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INFO]]))),G4266)</f>
        <v>307</v>
      </c>
    </row>
    <row r="4268" spans="1:7" x14ac:dyDescent="0.25">
      <c r="A4268" s="4" t="s">
        <v>4555</v>
      </c>
      <c r="B4268" s="5">
        <v>2052007180</v>
      </c>
      <c r="C4268" s="4" t="s">
        <v>10739</v>
      </c>
      <c r="D4268" s="4" t="s">
        <v>12</v>
      </c>
      <c r="E4268" s="6" t="s">
        <v>4</v>
      </c>
      <c r="F4268" s="5">
        <f>decoded[[#This Row],[FRT_DEC]]-B4267</f>
        <v>11</v>
      </c>
      <c r="G426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INFO]]))),G4267)</f>
        <v>307</v>
      </c>
    </row>
    <row r="4269" spans="1:7" x14ac:dyDescent="0.25">
      <c r="A4269" s="4" t="s">
        <v>4556</v>
      </c>
      <c r="B4269" s="5">
        <v>2052007185</v>
      </c>
      <c r="C4269" s="4" t="s">
        <v>10740</v>
      </c>
      <c r="D4269" s="4" t="s">
        <v>14</v>
      </c>
      <c r="E4269" s="6" t="s">
        <v>6</v>
      </c>
      <c r="F4269" s="5">
        <f>decoded[[#This Row],[FRT_DEC]]-B4268</f>
        <v>5</v>
      </c>
      <c r="G426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INFO]]))),G4268)</f>
        <v>307</v>
      </c>
    </row>
    <row r="4270" spans="1:7" x14ac:dyDescent="0.25">
      <c r="A4270" s="4" t="s">
        <v>4557</v>
      </c>
      <c r="B4270" s="5">
        <v>2052007196</v>
      </c>
      <c r="C4270" s="4" t="s">
        <v>10741</v>
      </c>
      <c r="D4270" s="4" t="s">
        <v>14</v>
      </c>
      <c r="E4270" s="6" t="s">
        <v>72</v>
      </c>
      <c r="F4270" s="5">
        <f>decoded[[#This Row],[FRT_DEC]]-B4269</f>
        <v>11</v>
      </c>
      <c r="G427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INFO]]))),G4269)</f>
        <v>307</v>
      </c>
    </row>
    <row r="4271" spans="1:7" x14ac:dyDescent="0.25">
      <c r="A4271" s="4" t="s">
        <v>4558</v>
      </c>
      <c r="B4271" s="5">
        <v>2052007218</v>
      </c>
      <c r="C4271" s="4" t="s">
        <v>10742</v>
      </c>
      <c r="D4271" s="4" t="s">
        <v>52</v>
      </c>
      <c r="E4271" s="6" t="s">
        <v>57</v>
      </c>
      <c r="F4271" s="5">
        <f>decoded[[#This Row],[FRT_DEC]]-B4270</f>
        <v>22</v>
      </c>
      <c r="G427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INFO]]))),G4270)</f>
        <v>307</v>
      </c>
    </row>
    <row r="4272" spans="1:7" x14ac:dyDescent="0.25">
      <c r="A4272" s="4" t="s">
        <v>4559</v>
      </c>
      <c r="B4272" s="5">
        <v>2052007228</v>
      </c>
      <c r="C4272" s="4" t="s">
        <v>10743</v>
      </c>
      <c r="D4272" s="4" t="s">
        <v>58</v>
      </c>
      <c r="E4272" s="6" t="s">
        <v>377</v>
      </c>
      <c r="F4272" s="5">
        <f>decoded[[#This Row],[FRT_DEC]]-B4271</f>
        <v>10</v>
      </c>
      <c r="G427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INFO]]))),G4271)</f>
        <v>307</v>
      </c>
    </row>
    <row r="4273" spans="1:7" x14ac:dyDescent="0.25">
      <c r="A4273" s="4" t="s">
        <v>4560</v>
      </c>
      <c r="B4273" s="5">
        <v>2052007244</v>
      </c>
      <c r="C4273" s="4" t="s">
        <v>10744</v>
      </c>
      <c r="D4273" s="4" t="s">
        <v>58</v>
      </c>
      <c r="E4273" s="6" t="s">
        <v>379</v>
      </c>
      <c r="F4273" s="5">
        <f>decoded[[#This Row],[FRT_DEC]]-B4272</f>
        <v>16</v>
      </c>
      <c r="G427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INFO]]))),G4272)</f>
        <v>307</v>
      </c>
    </row>
    <row r="4274" spans="1:7" x14ac:dyDescent="0.25">
      <c r="A4274" s="4" t="s">
        <v>4561</v>
      </c>
      <c r="B4274" s="5">
        <v>2052007249</v>
      </c>
      <c r="C4274" s="4" t="s">
        <v>10745</v>
      </c>
      <c r="D4274" s="4" t="s">
        <v>58</v>
      </c>
      <c r="E4274" s="6" t="s">
        <v>60</v>
      </c>
      <c r="F4274" s="5">
        <f>decoded[[#This Row],[FRT_DEC]]-B4273</f>
        <v>5</v>
      </c>
      <c r="G427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INFO]]))),G4273)</f>
        <v>307</v>
      </c>
    </row>
    <row r="4275" spans="1:7" x14ac:dyDescent="0.25">
      <c r="A4275" s="4" t="s">
        <v>4562</v>
      </c>
      <c r="B4275" s="5">
        <v>2052007256</v>
      </c>
      <c r="C4275" s="4" t="s">
        <v>10746</v>
      </c>
      <c r="D4275" s="4" t="s">
        <v>58</v>
      </c>
      <c r="E4275" s="6" t="s">
        <v>61</v>
      </c>
      <c r="F4275" s="5">
        <f>decoded[[#This Row],[FRT_DEC]]-B4274</f>
        <v>7</v>
      </c>
      <c r="G427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INFO]]))),G4274)</f>
        <v>307</v>
      </c>
    </row>
    <row r="4276" spans="1:7" x14ac:dyDescent="0.25">
      <c r="A4276" s="4" t="s">
        <v>4563</v>
      </c>
      <c r="B4276" s="5">
        <v>2052007260</v>
      </c>
      <c r="C4276" s="4" t="s">
        <v>10747</v>
      </c>
      <c r="D4276" s="4" t="s">
        <v>62</v>
      </c>
      <c r="E4276" s="6" t="s">
        <v>10748</v>
      </c>
      <c r="F4276" s="5">
        <f>decoded[[#This Row],[FRT_DEC]]-B4275</f>
        <v>4</v>
      </c>
      <c r="G427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INFO]]))),G4275)</f>
        <v>307</v>
      </c>
    </row>
    <row r="4277" spans="1:7" x14ac:dyDescent="0.25">
      <c r="A4277" s="4" t="s">
        <v>4564</v>
      </c>
      <c r="B4277" s="5">
        <v>2052007264</v>
      </c>
      <c r="C4277" s="4" t="s">
        <v>10749</v>
      </c>
      <c r="D4277" s="4" t="s">
        <v>63</v>
      </c>
      <c r="E4277" s="6" t="s">
        <v>64</v>
      </c>
      <c r="F4277" s="5">
        <f>decoded[[#This Row],[FRT_DEC]]-B4276</f>
        <v>4</v>
      </c>
      <c r="G427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INFO]]))),G4276)</f>
        <v>307</v>
      </c>
    </row>
    <row r="4278" spans="1:7" x14ac:dyDescent="0.25">
      <c r="A4278" s="4" t="s">
        <v>4565</v>
      </c>
      <c r="B4278" s="5">
        <v>2052007280</v>
      </c>
      <c r="C4278" s="4" t="s">
        <v>10750</v>
      </c>
      <c r="D4278" s="4" t="s">
        <v>1144</v>
      </c>
      <c r="E4278" s="6" t="s">
        <v>6057</v>
      </c>
      <c r="F4278" s="5">
        <f>decoded[[#This Row],[FRT_DEC]]-B4277</f>
        <v>16</v>
      </c>
      <c r="G427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INFO]]))),G4277)</f>
        <v>307</v>
      </c>
    </row>
    <row r="4279" spans="1:7" x14ac:dyDescent="0.25">
      <c r="A4279" s="4" t="s">
        <v>4566</v>
      </c>
      <c r="B4279" s="5">
        <v>2052007285</v>
      </c>
      <c r="C4279" s="4" t="s">
        <v>10751</v>
      </c>
      <c r="D4279" s="4" t="s">
        <v>1144</v>
      </c>
      <c r="E4279" s="6" t="s">
        <v>6059</v>
      </c>
      <c r="F4279" s="5">
        <f>decoded[[#This Row],[FRT_DEC]]-B4278</f>
        <v>5</v>
      </c>
      <c r="G427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INFO]]))),G4278)</f>
        <v>307</v>
      </c>
    </row>
    <row r="4280" spans="1:7" x14ac:dyDescent="0.25">
      <c r="A4280" s="4" t="s">
        <v>4567</v>
      </c>
      <c r="B4280" s="5">
        <v>2052007302</v>
      </c>
      <c r="C4280" s="4" t="s">
        <v>10752</v>
      </c>
      <c r="D4280" s="4" t="s">
        <v>1144</v>
      </c>
      <c r="E4280" s="6" t="s">
        <v>6082</v>
      </c>
      <c r="F4280" s="5">
        <f>decoded[[#This Row],[FRT_DEC]]-B4279</f>
        <v>17</v>
      </c>
      <c r="G428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INFO]]))),G4279)</f>
        <v>307</v>
      </c>
    </row>
    <row r="4281" spans="1:7" x14ac:dyDescent="0.25">
      <c r="A4281" s="4" t="s">
        <v>4568</v>
      </c>
      <c r="B4281" s="5">
        <v>2052007308</v>
      </c>
      <c r="C4281" s="4" t="s">
        <v>10753</v>
      </c>
      <c r="D4281" s="4" t="s">
        <v>8</v>
      </c>
      <c r="E4281" s="6" t="s">
        <v>4687</v>
      </c>
      <c r="F4281" s="5">
        <f>decoded[[#This Row],[FRT_DEC]]-B4280</f>
        <v>6</v>
      </c>
      <c r="G428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INFO]]))),G4280)</f>
        <v>307</v>
      </c>
    </row>
    <row r="4282" spans="1:7" x14ac:dyDescent="0.25">
      <c r="A4282" s="4" t="s">
        <v>4569</v>
      </c>
      <c r="B4282" s="5">
        <v>2052007314</v>
      </c>
      <c r="C4282" s="4" t="s">
        <v>10754</v>
      </c>
      <c r="D4282" s="4" t="s">
        <v>66</v>
      </c>
      <c r="E4282" s="6" t="s">
        <v>67</v>
      </c>
      <c r="F4282" s="5">
        <f>decoded[[#This Row],[FRT_DEC]]-B4281</f>
        <v>6</v>
      </c>
      <c r="G428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INFO]]))),G4281)</f>
        <v>307</v>
      </c>
    </row>
    <row r="4283" spans="1:7" x14ac:dyDescent="0.25">
      <c r="A4283" s="4" t="s">
        <v>4570</v>
      </c>
      <c r="B4283" s="5">
        <v>2052007324</v>
      </c>
      <c r="C4283" s="4" t="s">
        <v>10755</v>
      </c>
      <c r="D4283" s="4" t="s">
        <v>11</v>
      </c>
      <c r="E4283" s="6" t="s">
        <v>4702</v>
      </c>
      <c r="F4283" s="5">
        <f>decoded[[#This Row],[FRT_DEC]]-B4282</f>
        <v>10</v>
      </c>
      <c r="G428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INFO]]))),G4282)</f>
        <v>307</v>
      </c>
    </row>
    <row r="4284" spans="1:7" x14ac:dyDescent="0.25">
      <c r="A4284" s="4" t="s">
        <v>4571</v>
      </c>
      <c r="B4284" s="5">
        <v>2052007336</v>
      </c>
      <c r="C4284" s="4" t="s">
        <v>10756</v>
      </c>
      <c r="D4284" s="4" t="s">
        <v>52</v>
      </c>
      <c r="E4284" s="6" t="s">
        <v>765</v>
      </c>
      <c r="F4284" s="5">
        <f>decoded[[#This Row],[FRT_DEC]]-B4283</f>
        <v>12</v>
      </c>
      <c r="G428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INFO]]))),G4283)</f>
        <v>307</v>
      </c>
    </row>
    <row r="4285" spans="1:7" x14ac:dyDescent="0.25">
      <c r="A4285" s="4" t="s">
        <v>4572</v>
      </c>
      <c r="B4285" s="5">
        <v>2052007341</v>
      </c>
      <c r="C4285" s="4" t="s">
        <v>10757</v>
      </c>
      <c r="D4285" s="4" t="s">
        <v>11</v>
      </c>
      <c r="E4285" s="6" t="s">
        <v>4707</v>
      </c>
      <c r="F4285" s="5">
        <f>decoded[[#This Row],[FRT_DEC]]-B4284</f>
        <v>5</v>
      </c>
      <c r="G428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INFO]]))),G4284)</f>
        <v>307</v>
      </c>
    </row>
    <row r="4286" spans="1:7" x14ac:dyDescent="0.25">
      <c r="A4286" s="4" t="s">
        <v>4573</v>
      </c>
      <c r="B4286" s="5">
        <v>2052007353</v>
      </c>
      <c r="C4286" s="4" t="s">
        <v>10758</v>
      </c>
      <c r="D4286" s="4" t="s">
        <v>52</v>
      </c>
      <c r="E4286" s="6" t="s">
        <v>65</v>
      </c>
      <c r="F4286" s="5">
        <f>decoded[[#This Row],[FRT_DEC]]-B4285</f>
        <v>12</v>
      </c>
      <c r="G428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INFO]]))),G4285)</f>
        <v>307</v>
      </c>
    </row>
    <row r="4287" spans="1:7" x14ac:dyDescent="0.25">
      <c r="A4287" s="4" t="s">
        <v>4574</v>
      </c>
      <c r="B4287" s="5">
        <v>2052007356</v>
      </c>
      <c r="C4287" s="4" t="s">
        <v>10759</v>
      </c>
      <c r="D4287" s="4" t="s">
        <v>68</v>
      </c>
      <c r="E4287" s="6" t="s">
        <v>10760</v>
      </c>
      <c r="F4287" s="5">
        <f>decoded[[#This Row],[FRT_DEC]]-B4286</f>
        <v>3</v>
      </c>
      <c r="G428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INFO]]))),G4286)</f>
        <v>307</v>
      </c>
    </row>
    <row r="4288" spans="1:7" x14ac:dyDescent="0.25">
      <c r="A4288" s="4" t="s">
        <v>4575</v>
      </c>
      <c r="B4288" s="5">
        <v>2052008665</v>
      </c>
      <c r="C4288" s="4" t="s">
        <v>10761</v>
      </c>
      <c r="D4288" s="4" t="s">
        <v>98</v>
      </c>
      <c r="E4288" s="6" t="s">
        <v>5705</v>
      </c>
      <c r="F4288" s="5">
        <f>decoded[[#This Row],[FRT_DEC]]-B4287</f>
        <v>1309</v>
      </c>
      <c r="G428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INFO]]))),G4287)</f>
        <v>307</v>
      </c>
    </row>
    <row r="4289" spans="1:7" x14ac:dyDescent="0.25">
      <c r="A4289" s="4" t="s">
        <v>4576</v>
      </c>
      <c r="B4289" s="5">
        <v>2052008671</v>
      </c>
      <c r="C4289" s="4" t="s">
        <v>10762</v>
      </c>
      <c r="D4289" s="4" t="s">
        <v>98</v>
      </c>
      <c r="E4289" s="6" t="s">
        <v>5706</v>
      </c>
      <c r="F4289" s="5">
        <f>decoded[[#This Row],[FRT_DEC]]-B4288</f>
        <v>6</v>
      </c>
      <c r="G428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INFO]]))),G4288)</f>
        <v>307</v>
      </c>
    </row>
    <row r="4290" spans="1:7" x14ac:dyDescent="0.25">
      <c r="A4290" s="4" t="s">
        <v>4577</v>
      </c>
      <c r="B4290" s="5">
        <v>2052008686</v>
      </c>
      <c r="C4290" s="4" t="s">
        <v>10763</v>
      </c>
      <c r="D4290" s="4" t="s">
        <v>9</v>
      </c>
      <c r="E4290" s="6" t="s">
        <v>4655</v>
      </c>
      <c r="F4290" s="5">
        <f>decoded[[#This Row],[FRT_DEC]]-B4289</f>
        <v>15</v>
      </c>
      <c r="G429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INFO]]))),G4289)</f>
        <v>307</v>
      </c>
    </row>
    <row r="4291" spans="1:7" x14ac:dyDescent="0.25">
      <c r="A4291" s="4" t="s">
        <v>4578</v>
      </c>
      <c r="B4291" s="5">
        <v>2052008692</v>
      </c>
      <c r="C4291" s="4" t="s">
        <v>10764</v>
      </c>
      <c r="D4291" s="4" t="s">
        <v>98</v>
      </c>
      <c r="E4291" s="6" t="s">
        <v>5707</v>
      </c>
      <c r="F4291" s="5">
        <f>decoded[[#This Row],[FRT_DEC]]-B4290</f>
        <v>6</v>
      </c>
      <c r="G429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INFO]]))),G4290)</f>
        <v>307</v>
      </c>
    </row>
    <row r="4292" spans="1:7" x14ac:dyDescent="0.25">
      <c r="A4292" s="4" t="s">
        <v>4579</v>
      </c>
      <c r="B4292" s="5">
        <v>2052008851</v>
      </c>
      <c r="C4292" s="4" t="s">
        <v>10765</v>
      </c>
      <c r="D4292" s="4" t="s">
        <v>74</v>
      </c>
      <c r="E4292" s="6" t="s">
        <v>4650</v>
      </c>
      <c r="F4292" s="5">
        <f>decoded[[#This Row],[FRT_DEC]]-B4291</f>
        <v>159</v>
      </c>
      <c r="G429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INFO]]))),G4291)</f>
        <v>307</v>
      </c>
    </row>
    <row r="4293" spans="1:7" x14ac:dyDescent="0.25">
      <c r="A4293" s="4" t="s">
        <v>4580</v>
      </c>
      <c r="B4293" s="5">
        <v>2052009075</v>
      </c>
      <c r="C4293" s="4" t="s">
        <v>10766</v>
      </c>
      <c r="D4293" s="4" t="s">
        <v>4651</v>
      </c>
      <c r="E4293" s="6" t="s">
        <v>4714</v>
      </c>
      <c r="F4293" s="5">
        <f>decoded[[#This Row],[FRT_DEC]]-B4292</f>
        <v>224</v>
      </c>
      <c r="G429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INFO]]))),G4292)</f>
        <v>307</v>
      </c>
    </row>
    <row r="4294" spans="1:7" x14ac:dyDescent="0.25">
      <c r="A4294" s="4" t="s">
        <v>4581</v>
      </c>
      <c r="B4294" s="5">
        <v>2052009079</v>
      </c>
      <c r="C4294" s="4" t="s">
        <v>10767</v>
      </c>
      <c r="D4294" s="4" t="s">
        <v>8</v>
      </c>
      <c r="E4294" s="6" t="s">
        <v>6043</v>
      </c>
      <c r="F4294" s="5">
        <f>decoded[[#This Row],[FRT_DEC]]-B4293</f>
        <v>4</v>
      </c>
      <c r="G429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INFO]]))),G4293)</f>
        <v>307</v>
      </c>
    </row>
    <row r="4295" spans="1:7" x14ac:dyDescent="0.25">
      <c r="A4295" s="4" t="s">
        <v>4582</v>
      </c>
      <c r="B4295" s="5">
        <v>2052009112</v>
      </c>
      <c r="C4295" s="4" t="s">
        <v>10768</v>
      </c>
      <c r="D4295" s="4" t="s">
        <v>12</v>
      </c>
      <c r="E4295" s="6" t="s">
        <v>4</v>
      </c>
      <c r="F4295" s="5">
        <f>decoded[[#This Row],[FRT_DEC]]-B4294</f>
        <v>33</v>
      </c>
      <c r="G429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INFO]]))),G4294)</f>
        <v>307</v>
      </c>
    </row>
    <row r="4296" spans="1:7" x14ac:dyDescent="0.25">
      <c r="A4296" s="4" t="s">
        <v>4583</v>
      </c>
      <c r="B4296" s="5">
        <v>2052009131</v>
      </c>
      <c r="C4296" s="4" t="s">
        <v>10769</v>
      </c>
      <c r="D4296" s="4" t="s">
        <v>8</v>
      </c>
      <c r="E4296" s="6" t="s">
        <v>6440</v>
      </c>
      <c r="F4296" s="5">
        <f>decoded[[#This Row],[FRT_DEC]]-B4295</f>
        <v>19</v>
      </c>
      <c r="G429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INFO]]))),G4295)</f>
        <v>307</v>
      </c>
    </row>
    <row r="4297" spans="1:7" x14ac:dyDescent="0.25">
      <c r="A4297" s="4" t="s">
        <v>4584</v>
      </c>
      <c r="B4297" s="5">
        <v>2052009217</v>
      </c>
      <c r="C4297" s="4" t="s">
        <v>10770</v>
      </c>
      <c r="D4297" s="4" t="s">
        <v>12</v>
      </c>
      <c r="E4297" s="6" t="s">
        <v>4</v>
      </c>
      <c r="F4297" s="5">
        <f>decoded[[#This Row],[FRT_DEC]]-B4296</f>
        <v>86</v>
      </c>
      <c r="G429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INFO]]))),G4296)</f>
        <v>307</v>
      </c>
    </row>
    <row r="4298" spans="1:7" x14ac:dyDescent="0.25">
      <c r="A4298" s="4" t="s">
        <v>4585</v>
      </c>
      <c r="B4298" s="5">
        <v>2052009225</v>
      </c>
      <c r="C4298" s="4" t="s">
        <v>10771</v>
      </c>
      <c r="D4298" s="4" t="s">
        <v>8</v>
      </c>
      <c r="E4298" s="6" t="s">
        <v>6294</v>
      </c>
      <c r="F4298" s="5">
        <f>decoded[[#This Row],[FRT_DEC]]-B4297</f>
        <v>8</v>
      </c>
      <c r="G429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INFO]]))),G4297)</f>
        <v>307</v>
      </c>
    </row>
    <row r="4299" spans="1:7" x14ac:dyDescent="0.25">
      <c r="A4299" s="4" t="s">
        <v>4586</v>
      </c>
      <c r="B4299" s="5">
        <v>2052009323</v>
      </c>
      <c r="C4299" s="4" t="s">
        <v>10772</v>
      </c>
      <c r="D4299" s="4" t="s">
        <v>12</v>
      </c>
      <c r="E4299" s="6" t="s">
        <v>4</v>
      </c>
      <c r="F4299" s="5">
        <f>decoded[[#This Row],[FRT_DEC]]-B4298</f>
        <v>98</v>
      </c>
      <c r="G429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INFO]]))),G4298)</f>
        <v>307</v>
      </c>
    </row>
    <row r="4300" spans="1:7" x14ac:dyDescent="0.25">
      <c r="A4300" s="4" t="s">
        <v>4587</v>
      </c>
      <c r="B4300" s="5">
        <v>2052009329</v>
      </c>
      <c r="C4300" s="4" t="s">
        <v>10773</v>
      </c>
      <c r="D4300" s="4" t="s">
        <v>8</v>
      </c>
      <c r="E4300" s="6" t="s">
        <v>6097</v>
      </c>
      <c r="F4300" s="5">
        <f>decoded[[#This Row],[FRT_DEC]]-B4299</f>
        <v>6</v>
      </c>
      <c r="G430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INFO]]))),G4299)</f>
        <v>307</v>
      </c>
    </row>
    <row r="4301" spans="1:7" x14ac:dyDescent="0.25">
      <c r="A4301" s="4" t="s">
        <v>4588</v>
      </c>
      <c r="B4301" s="5">
        <v>2052058337</v>
      </c>
      <c r="C4301" s="4" t="s">
        <v>10774</v>
      </c>
      <c r="D4301" s="4" t="s">
        <v>13</v>
      </c>
      <c r="E4301" s="6" t="s">
        <v>5</v>
      </c>
      <c r="F4301" s="5">
        <f>decoded[[#This Row],[FRT_DEC]]-B4300</f>
        <v>49008</v>
      </c>
      <c r="G430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INFO]]))),G4300)</f>
        <v>307</v>
      </c>
    </row>
    <row r="4302" spans="1:7" x14ac:dyDescent="0.25">
      <c r="A4302" s="4" t="s">
        <v>4589</v>
      </c>
      <c r="B4302" s="5">
        <v>2052058343</v>
      </c>
      <c r="C4302" s="4" t="s">
        <v>10775</v>
      </c>
      <c r="D4302" s="4" t="s">
        <v>11</v>
      </c>
      <c r="E4302" s="6" t="s">
        <v>4656</v>
      </c>
      <c r="F4302" s="5">
        <f>decoded[[#This Row],[FRT_DEC]]-B4301</f>
        <v>6</v>
      </c>
      <c r="G430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INFO]]))),G4301)</f>
        <v>307</v>
      </c>
    </row>
    <row r="4303" spans="1:7" x14ac:dyDescent="0.25">
      <c r="A4303" s="4" t="s">
        <v>4590</v>
      </c>
      <c r="B4303" s="5">
        <v>2052058388</v>
      </c>
      <c r="C4303" s="4" t="s">
        <v>10776</v>
      </c>
      <c r="D4303" s="4" t="s">
        <v>12</v>
      </c>
      <c r="E4303" s="6" t="s">
        <v>4</v>
      </c>
      <c r="F4303" s="5">
        <f>decoded[[#This Row],[FRT_DEC]]-B4302</f>
        <v>45</v>
      </c>
      <c r="G430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INFO]]))),G4302)</f>
        <v>307</v>
      </c>
    </row>
    <row r="4304" spans="1:7" x14ac:dyDescent="0.25">
      <c r="A4304" s="4" t="s">
        <v>4591</v>
      </c>
      <c r="B4304" s="5">
        <v>2052058393</v>
      </c>
      <c r="C4304" s="4" t="s">
        <v>10777</v>
      </c>
      <c r="D4304" s="4" t="s">
        <v>14</v>
      </c>
      <c r="E4304" s="6" t="s">
        <v>6</v>
      </c>
      <c r="F4304" s="5">
        <f>decoded[[#This Row],[FRT_DEC]]-B4303</f>
        <v>5</v>
      </c>
      <c r="G430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INFO]]))),G4303)</f>
        <v>307</v>
      </c>
    </row>
    <row r="4305" spans="1:7" x14ac:dyDescent="0.25">
      <c r="A4305" s="4" t="s">
        <v>4592</v>
      </c>
      <c r="B4305" s="5">
        <v>2052058406</v>
      </c>
      <c r="C4305" s="4" t="s">
        <v>10778</v>
      </c>
      <c r="D4305" s="4" t="s">
        <v>14</v>
      </c>
      <c r="E4305" s="6" t="s">
        <v>36</v>
      </c>
      <c r="F4305" s="5">
        <f>decoded[[#This Row],[FRT_DEC]]-B4304</f>
        <v>13</v>
      </c>
      <c r="G430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INFO]]))),G4304)</f>
        <v>307</v>
      </c>
    </row>
    <row r="4306" spans="1:7" x14ac:dyDescent="0.25">
      <c r="A4306" s="4" t="s">
        <v>4593</v>
      </c>
      <c r="B4306" s="5">
        <v>2052058417</v>
      </c>
      <c r="C4306" s="4" t="s">
        <v>10779</v>
      </c>
      <c r="D4306" s="4" t="s">
        <v>11</v>
      </c>
      <c r="E4306" s="6" t="s">
        <v>4657</v>
      </c>
      <c r="F4306" s="5">
        <f>decoded[[#This Row],[FRT_DEC]]-B4305</f>
        <v>11</v>
      </c>
      <c r="G430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INFO]]))),G4305)</f>
        <v>307</v>
      </c>
    </row>
    <row r="4307" spans="1:7" x14ac:dyDescent="0.25">
      <c r="A4307" s="4" t="s">
        <v>4594</v>
      </c>
      <c r="B4307" s="5">
        <v>2052058441</v>
      </c>
      <c r="C4307" s="4" t="s">
        <v>10780</v>
      </c>
      <c r="D4307" s="4" t="s">
        <v>8</v>
      </c>
      <c r="E4307" s="6" t="s">
        <v>5780</v>
      </c>
      <c r="F4307" s="5">
        <f>decoded[[#This Row],[FRT_DEC]]-B4306</f>
        <v>24</v>
      </c>
      <c r="G430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INFO]]))),G4306)</f>
        <v>307</v>
      </c>
    </row>
    <row r="4308" spans="1:7" x14ac:dyDescent="0.25">
      <c r="A4308" s="4" t="s">
        <v>4595</v>
      </c>
      <c r="B4308" s="5">
        <v>2052058472</v>
      </c>
      <c r="C4308" s="4" t="s">
        <v>10781</v>
      </c>
      <c r="D4308" s="4" t="s">
        <v>12</v>
      </c>
      <c r="E4308" s="6" t="s">
        <v>4</v>
      </c>
      <c r="F4308" s="5">
        <f>decoded[[#This Row],[FRT_DEC]]-B4307</f>
        <v>31</v>
      </c>
      <c r="G430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INFO]]))),G4307)</f>
        <v>307</v>
      </c>
    </row>
    <row r="4309" spans="1:7" x14ac:dyDescent="0.25">
      <c r="A4309" s="4" t="s">
        <v>4596</v>
      </c>
      <c r="B4309" s="5">
        <v>2052058478</v>
      </c>
      <c r="C4309" s="4" t="s">
        <v>10782</v>
      </c>
      <c r="D4309" s="4" t="s">
        <v>8</v>
      </c>
      <c r="E4309" s="6" t="s">
        <v>10783</v>
      </c>
      <c r="F4309" s="5">
        <f>decoded[[#This Row],[FRT_DEC]]-B4308</f>
        <v>6</v>
      </c>
      <c r="G430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INFO]]))),G4308)</f>
        <v>307</v>
      </c>
    </row>
    <row r="4310" spans="1:7" x14ac:dyDescent="0.25">
      <c r="A4310" s="4" t="s">
        <v>4597</v>
      </c>
      <c r="B4310" s="5">
        <v>2053335890</v>
      </c>
      <c r="C4310" s="4" t="s">
        <v>10784</v>
      </c>
      <c r="D4310" s="4" t="s">
        <v>11</v>
      </c>
      <c r="E4310" s="6" t="s">
        <v>5737</v>
      </c>
      <c r="F4310" s="5">
        <f>decoded[[#This Row],[FRT_DEC]]-B4309</f>
        <v>1277412</v>
      </c>
      <c r="G431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INFO]]))),G4309)</f>
        <v>307</v>
      </c>
    </row>
    <row r="4311" spans="1:7" x14ac:dyDescent="0.25">
      <c r="A4311" s="4" t="s">
        <v>4598</v>
      </c>
      <c r="B4311" s="5">
        <v>2053335919</v>
      </c>
      <c r="C4311" s="4" t="s">
        <v>10785</v>
      </c>
      <c r="D4311" s="4" t="s">
        <v>12</v>
      </c>
      <c r="E4311" s="6" t="s">
        <v>4</v>
      </c>
      <c r="F4311" s="5">
        <f>decoded[[#This Row],[FRT_DEC]]-B4310</f>
        <v>29</v>
      </c>
      <c r="G431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INFO]]))),G4310)</f>
        <v>307</v>
      </c>
    </row>
    <row r="4312" spans="1:7" x14ac:dyDescent="0.25">
      <c r="A4312" s="4" t="s">
        <v>4599</v>
      </c>
      <c r="B4312" s="5">
        <v>2053335925</v>
      </c>
      <c r="C4312" s="4" t="s">
        <v>10786</v>
      </c>
      <c r="D4312" s="4" t="s">
        <v>8</v>
      </c>
      <c r="E4312" s="6" t="s">
        <v>6097</v>
      </c>
      <c r="F4312" s="5">
        <f>decoded[[#This Row],[FRT_DEC]]-B4311</f>
        <v>6</v>
      </c>
      <c r="G431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INFO]]))),G4311)</f>
        <v>307</v>
      </c>
    </row>
    <row r="4313" spans="1:7" x14ac:dyDescent="0.25">
      <c r="A4313" s="4" t="s">
        <v>4600</v>
      </c>
      <c r="B4313" s="5">
        <v>2053337116</v>
      </c>
      <c r="C4313" s="4" t="s">
        <v>10787</v>
      </c>
      <c r="D4313" s="4" t="s">
        <v>13</v>
      </c>
      <c r="E4313" s="6" t="s">
        <v>5</v>
      </c>
      <c r="F4313" s="5">
        <f>decoded[[#This Row],[FRT_DEC]]-B4312</f>
        <v>1191</v>
      </c>
      <c r="G431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INFO]]))),G4312)</f>
        <v>307</v>
      </c>
    </row>
    <row r="4314" spans="1:7" x14ac:dyDescent="0.25">
      <c r="A4314" s="4" t="s">
        <v>4601</v>
      </c>
      <c r="B4314" s="5">
        <v>2053337122</v>
      </c>
      <c r="C4314" s="4" t="s">
        <v>10788</v>
      </c>
      <c r="D4314" s="4" t="s">
        <v>11</v>
      </c>
      <c r="E4314" s="6" t="s">
        <v>4676</v>
      </c>
      <c r="F4314" s="5">
        <f>decoded[[#This Row],[FRT_DEC]]-B4313</f>
        <v>6</v>
      </c>
      <c r="G431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INFO]]))),G4313)</f>
        <v>307</v>
      </c>
    </row>
    <row r="4315" spans="1:7" x14ac:dyDescent="0.25">
      <c r="A4315" s="4" t="s">
        <v>4602</v>
      </c>
      <c r="B4315" s="5">
        <v>2053337159</v>
      </c>
      <c r="C4315" s="4" t="s">
        <v>10789</v>
      </c>
      <c r="D4315" s="4" t="s">
        <v>12</v>
      </c>
      <c r="E4315" s="6" t="s">
        <v>4</v>
      </c>
      <c r="F4315" s="5">
        <f>decoded[[#This Row],[FRT_DEC]]-B4314</f>
        <v>37</v>
      </c>
      <c r="G431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INFO]]))),G4314)</f>
        <v>307</v>
      </c>
    </row>
    <row r="4316" spans="1:7" x14ac:dyDescent="0.25">
      <c r="A4316" s="4" t="s">
        <v>4603</v>
      </c>
      <c r="B4316" s="5">
        <v>2053337164</v>
      </c>
      <c r="C4316" s="4" t="s">
        <v>10790</v>
      </c>
      <c r="D4316" s="4" t="s">
        <v>14</v>
      </c>
      <c r="E4316" s="6" t="s">
        <v>6</v>
      </c>
      <c r="F4316" s="5">
        <f>decoded[[#This Row],[FRT_DEC]]-B4315</f>
        <v>5</v>
      </c>
      <c r="G431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INFO]]))),G4315)</f>
        <v>307</v>
      </c>
    </row>
    <row r="4317" spans="1:7" x14ac:dyDescent="0.25">
      <c r="A4317" s="4" t="s">
        <v>4604</v>
      </c>
      <c r="B4317" s="5">
        <v>2053337176</v>
      </c>
      <c r="C4317" s="4" t="s">
        <v>10791</v>
      </c>
      <c r="D4317" s="4" t="s">
        <v>14</v>
      </c>
      <c r="E4317" s="6" t="s">
        <v>2631</v>
      </c>
      <c r="F4317" s="5">
        <f>decoded[[#This Row],[FRT_DEC]]-B4316</f>
        <v>12</v>
      </c>
      <c r="G431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INFO]]))),G4316)</f>
        <v>307</v>
      </c>
    </row>
    <row r="4318" spans="1:7" x14ac:dyDescent="0.25">
      <c r="A4318" s="4" t="s">
        <v>4605</v>
      </c>
      <c r="B4318" s="5">
        <v>2053337185</v>
      </c>
      <c r="C4318" s="4" t="s">
        <v>10792</v>
      </c>
      <c r="D4318" s="4" t="s">
        <v>2632</v>
      </c>
      <c r="E4318" s="6" t="s">
        <v>2633</v>
      </c>
      <c r="F4318" s="5">
        <f>decoded[[#This Row],[FRT_DEC]]-B4317</f>
        <v>9</v>
      </c>
      <c r="G431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INFO]]))),G4317)</f>
        <v>307</v>
      </c>
    </row>
    <row r="4319" spans="1:7" x14ac:dyDescent="0.25">
      <c r="A4319" s="4" t="s">
        <v>4606</v>
      </c>
      <c r="B4319" s="5">
        <v>2053545021</v>
      </c>
      <c r="C4319" s="4" t="s">
        <v>10793</v>
      </c>
      <c r="D4319" s="4" t="s">
        <v>10</v>
      </c>
      <c r="E4319" s="6" t="s">
        <v>10794</v>
      </c>
      <c r="F4319" s="5">
        <f>decoded[[#This Row],[FRT_DEC]]-B4318</f>
        <v>207836</v>
      </c>
      <c r="G431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INFO]]))),G4318)</f>
        <v>307</v>
      </c>
    </row>
    <row r="4320" spans="1:7" ht="30" x14ac:dyDescent="0.25">
      <c r="A4320" s="4" t="s">
        <v>4607</v>
      </c>
      <c r="B4320" s="5">
        <v>2053545025</v>
      </c>
      <c r="C4320" s="4" t="s">
        <v>10795</v>
      </c>
      <c r="D4320" s="4" t="s">
        <v>10</v>
      </c>
      <c r="E4320" s="6" t="s">
        <v>10796</v>
      </c>
      <c r="F4320" s="5">
        <f>decoded[[#This Row],[FRT_DEC]]-B4319</f>
        <v>4</v>
      </c>
      <c r="G432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INFO]]))),G4319)</f>
        <v>307</v>
      </c>
    </row>
    <row r="4321" spans="1:7" x14ac:dyDescent="0.25">
      <c r="A4321" s="4" t="s">
        <v>4608</v>
      </c>
      <c r="B4321" s="5">
        <v>2053545030</v>
      </c>
      <c r="C4321" s="4" t="s">
        <v>10797</v>
      </c>
      <c r="D4321" s="4" t="s">
        <v>10</v>
      </c>
      <c r="E4321" s="6" t="s">
        <v>10798</v>
      </c>
      <c r="F4321" s="5">
        <f>decoded[[#This Row],[FRT_DEC]]-B4320</f>
        <v>5</v>
      </c>
      <c r="G432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INFO]]))),G4320)</f>
        <v>307</v>
      </c>
    </row>
    <row r="4322" spans="1:7" x14ac:dyDescent="0.25">
      <c r="A4322" s="4" t="s">
        <v>4609</v>
      </c>
      <c r="B4322" s="5">
        <v>2053545036</v>
      </c>
      <c r="C4322" s="4" t="s">
        <v>10799</v>
      </c>
      <c r="D4322" s="4" t="s">
        <v>1144</v>
      </c>
      <c r="E4322" s="6" t="s">
        <v>5831</v>
      </c>
      <c r="F4322" s="5">
        <f>decoded[[#This Row],[FRT_DEC]]-B4321</f>
        <v>6</v>
      </c>
      <c r="G432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INFO]]))),G4321)</f>
        <v>307</v>
      </c>
    </row>
    <row r="4323" spans="1:7" x14ac:dyDescent="0.25">
      <c r="A4323" s="4" t="s">
        <v>4610</v>
      </c>
      <c r="B4323" s="5">
        <v>2053545041</v>
      </c>
      <c r="C4323" s="4" t="s">
        <v>10800</v>
      </c>
      <c r="D4323" s="4" t="s">
        <v>1144</v>
      </c>
      <c r="E4323" s="6" t="s">
        <v>5865</v>
      </c>
      <c r="F4323" s="5">
        <f>decoded[[#This Row],[FRT_DEC]]-B4322</f>
        <v>5</v>
      </c>
      <c r="G432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INFO]]))),G4322)</f>
        <v>307</v>
      </c>
    </row>
    <row r="4324" spans="1:7" x14ac:dyDescent="0.25">
      <c r="A4324" s="4" t="s">
        <v>4611</v>
      </c>
      <c r="B4324" s="5">
        <v>2053545047</v>
      </c>
      <c r="C4324" s="4" t="s">
        <v>10801</v>
      </c>
      <c r="D4324" s="4" t="s">
        <v>98</v>
      </c>
      <c r="E4324" s="6" t="s">
        <v>10802</v>
      </c>
      <c r="F4324" s="5">
        <f>decoded[[#This Row],[FRT_DEC]]-B4323</f>
        <v>6</v>
      </c>
      <c r="G432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INFO]]))),G4323)</f>
        <v>307</v>
      </c>
    </row>
    <row r="4325" spans="1:7" x14ac:dyDescent="0.25">
      <c r="A4325" s="4" t="s">
        <v>4612</v>
      </c>
      <c r="B4325" s="5">
        <v>2053545054</v>
      </c>
      <c r="C4325" s="4" t="s">
        <v>10803</v>
      </c>
      <c r="D4325" s="4" t="s">
        <v>9</v>
      </c>
      <c r="E4325" s="6" t="s">
        <v>5704</v>
      </c>
      <c r="F4325" s="5">
        <f>decoded[[#This Row],[FRT_DEC]]-B4324</f>
        <v>7</v>
      </c>
      <c r="G432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INFO]]))),G4324)</f>
        <v>307</v>
      </c>
    </row>
    <row r="4326" spans="1:7" x14ac:dyDescent="0.25">
      <c r="A4326" s="4" t="s">
        <v>4613</v>
      </c>
      <c r="B4326" s="5">
        <v>2053545060</v>
      </c>
      <c r="C4326" s="4" t="s">
        <v>10804</v>
      </c>
      <c r="D4326" s="4" t="s">
        <v>11</v>
      </c>
      <c r="E4326" s="6" t="s">
        <v>5738</v>
      </c>
      <c r="F4326" s="5">
        <f>decoded[[#This Row],[FRT_DEC]]-B4325</f>
        <v>6</v>
      </c>
      <c r="G432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INFO]]))),G4325)</f>
        <v>307</v>
      </c>
    </row>
    <row r="4327" spans="1:7" x14ac:dyDescent="0.25">
      <c r="A4327" s="4" t="s">
        <v>4614</v>
      </c>
      <c r="B4327" s="5">
        <v>2053549013</v>
      </c>
      <c r="C4327" s="4" t="s">
        <v>10805</v>
      </c>
      <c r="D4327" s="4" t="s">
        <v>15</v>
      </c>
      <c r="E4327" s="6" t="s">
        <v>10806</v>
      </c>
      <c r="F4327" s="5">
        <f>decoded[[#This Row],[FRT_DEC]]-B4326</f>
        <v>3953</v>
      </c>
      <c r="G432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INFO]]))),G4326)</f>
        <v>307</v>
      </c>
    </row>
    <row r="4328" spans="1:7" x14ac:dyDescent="0.25">
      <c r="A4328" s="4" t="s">
        <v>4615</v>
      </c>
      <c r="B4328" s="5">
        <v>2053549016</v>
      </c>
      <c r="C4328" s="4" t="s">
        <v>10807</v>
      </c>
      <c r="D4328" s="4" t="s">
        <v>15</v>
      </c>
      <c r="E4328" s="6" t="s">
        <v>5995</v>
      </c>
      <c r="F4328" s="5">
        <f>decoded[[#This Row],[FRT_DEC]]-B4327</f>
        <v>3</v>
      </c>
      <c r="G432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INFO]]))),G4327)</f>
        <v>307</v>
      </c>
    </row>
    <row r="4329" spans="1:7" x14ac:dyDescent="0.25">
      <c r="A4329" s="4" t="s">
        <v>4616</v>
      </c>
      <c r="B4329" s="5">
        <v>2053549101</v>
      </c>
      <c r="C4329" s="4" t="s">
        <v>10808</v>
      </c>
      <c r="D4329" s="4" t="s">
        <v>58</v>
      </c>
      <c r="E4329" s="6" t="s">
        <v>2722</v>
      </c>
      <c r="F4329" s="5">
        <f>decoded[[#This Row],[FRT_DEC]]-B4328</f>
        <v>85</v>
      </c>
      <c r="G432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INFO]]))),G4328)</f>
        <v>307</v>
      </c>
    </row>
    <row r="4330" spans="1:7" x14ac:dyDescent="0.25">
      <c r="A4330" s="4" t="s">
        <v>4617</v>
      </c>
      <c r="B4330" s="5">
        <v>2053549107</v>
      </c>
      <c r="C4330" s="4" t="s">
        <v>10809</v>
      </c>
      <c r="D4330" s="4" t="s">
        <v>58</v>
      </c>
      <c r="E4330" s="6" t="s">
        <v>61</v>
      </c>
      <c r="F4330" s="5">
        <f>decoded[[#This Row],[FRT_DEC]]-B4329</f>
        <v>6</v>
      </c>
      <c r="G433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INFO]]))),G4329)</f>
        <v>307</v>
      </c>
    </row>
    <row r="4331" spans="1:7" x14ac:dyDescent="0.25">
      <c r="A4331" s="4" t="s">
        <v>4618</v>
      </c>
      <c r="B4331" s="5">
        <v>2053549111</v>
      </c>
      <c r="C4331" s="4" t="s">
        <v>10810</v>
      </c>
      <c r="D4331" s="4" t="s">
        <v>62</v>
      </c>
      <c r="E4331" s="6" t="s">
        <v>10811</v>
      </c>
      <c r="F4331" s="5">
        <f>decoded[[#This Row],[FRT_DEC]]-B4330</f>
        <v>4</v>
      </c>
      <c r="G433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INFO]]))),G4330)</f>
        <v>307</v>
      </c>
    </row>
    <row r="4332" spans="1:7" x14ac:dyDescent="0.25">
      <c r="A4332" s="4" t="s">
        <v>4619</v>
      </c>
      <c r="B4332" s="5">
        <v>2053549115</v>
      </c>
      <c r="C4332" s="4" t="s">
        <v>10812</v>
      </c>
      <c r="D4332" s="4" t="s">
        <v>63</v>
      </c>
      <c r="E4332" s="6" t="s">
        <v>64</v>
      </c>
      <c r="F4332" s="5">
        <f>decoded[[#This Row],[FRT_DEC]]-B4331</f>
        <v>4</v>
      </c>
      <c r="G433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INFO]]))),G4331)</f>
        <v>307</v>
      </c>
    </row>
    <row r="4333" spans="1:7" x14ac:dyDescent="0.25">
      <c r="A4333" s="4" t="s">
        <v>4620</v>
      </c>
      <c r="B4333" s="5">
        <v>2053549142</v>
      </c>
      <c r="C4333" s="4" t="s">
        <v>10813</v>
      </c>
      <c r="D4333" s="4" t="s">
        <v>1144</v>
      </c>
      <c r="E4333" s="6" t="s">
        <v>10814</v>
      </c>
      <c r="F4333" s="5">
        <f>decoded[[#This Row],[FRT_DEC]]-B4332</f>
        <v>27</v>
      </c>
      <c r="G433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INFO]]))),G4332)</f>
        <v>307</v>
      </c>
    </row>
    <row r="4334" spans="1:7" x14ac:dyDescent="0.25">
      <c r="A4334" s="4" t="s">
        <v>4621</v>
      </c>
      <c r="B4334" s="5">
        <v>2053549148</v>
      </c>
      <c r="C4334" s="4" t="s">
        <v>10815</v>
      </c>
      <c r="D4334" s="4" t="s">
        <v>11</v>
      </c>
      <c r="E4334" s="6" t="s">
        <v>5716</v>
      </c>
      <c r="F4334" s="5">
        <f>decoded[[#This Row],[FRT_DEC]]-B4333</f>
        <v>6</v>
      </c>
      <c r="G433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INFO]]))),G4333)</f>
        <v>307</v>
      </c>
    </row>
    <row r="4335" spans="1:7" x14ac:dyDescent="0.25">
      <c r="A4335" s="4" t="s">
        <v>4622</v>
      </c>
      <c r="B4335" s="5">
        <v>2053549626</v>
      </c>
      <c r="C4335" s="4" t="s">
        <v>10816</v>
      </c>
      <c r="D4335" s="4" t="s">
        <v>75</v>
      </c>
      <c r="E4335" s="6" t="s">
        <v>4704</v>
      </c>
      <c r="F4335" s="5">
        <f>decoded[[#This Row],[FRT_DEC]]-B4334</f>
        <v>478</v>
      </c>
      <c r="G433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INFO]]))),G4334)</f>
        <v>307</v>
      </c>
    </row>
    <row r="4336" spans="1:7" x14ac:dyDescent="0.25">
      <c r="A4336" s="4" t="s">
        <v>4623</v>
      </c>
      <c r="B4336" s="5">
        <v>2053549630</v>
      </c>
      <c r="C4336" s="4" t="s">
        <v>10817</v>
      </c>
      <c r="D4336" s="4" t="s">
        <v>75</v>
      </c>
      <c r="E4336" s="6" t="s">
        <v>10818</v>
      </c>
      <c r="F4336" s="5">
        <f>decoded[[#This Row],[FRT_DEC]]-B4335</f>
        <v>4</v>
      </c>
      <c r="G433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INFO]]))),G4335)</f>
        <v>307</v>
      </c>
    </row>
    <row r="4337" spans="1:7" x14ac:dyDescent="0.25">
      <c r="A4337" s="4" t="s">
        <v>4624</v>
      </c>
      <c r="B4337" s="5">
        <v>2053549660</v>
      </c>
      <c r="C4337" s="4" t="s">
        <v>10819</v>
      </c>
      <c r="D4337" s="4" t="s">
        <v>51</v>
      </c>
      <c r="E4337" s="6" t="s">
        <v>10820</v>
      </c>
      <c r="F4337" s="5">
        <f>decoded[[#This Row],[FRT_DEC]]-B4336</f>
        <v>30</v>
      </c>
      <c r="G433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INFO]]))),G4336)</f>
        <v>307</v>
      </c>
    </row>
    <row r="4338" spans="1:7" x14ac:dyDescent="0.25">
      <c r="A4338" s="4" t="s">
        <v>4625</v>
      </c>
      <c r="B4338" s="5">
        <v>2053549664</v>
      </c>
      <c r="C4338" s="4" t="s">
        <v>10821</v>
      </c>
      <c r="D4338" s="4" t="s">
        <v>51</v>
      </c>
      <c r="E4338" s="6" t="s">
        <v>10822</v>
      </c>
      <c r="F4338" s="5">
        <f>decoded[[#This Row],[FRT_DEC]]-B4337</f>
        <v>4</v>
      </c>
      <c r="G433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INFO]]))),G4337)</f>
        <v>307</v>
      </c>
    </row>
    <row r="4339" spans="1:7" x14ac:dyDescent="0.25">
      <c r="A4339" s="4" t="s">
        <v>4626</v>
      </c>
      <c r="B4339" s="5">
        <v>2053549670</v>
      </c>
      <c r="C4339" s="4" t="s">
        <v>10823</v>
      </c>
      <c r="D4339" s="4" t="s">
        <v>8</v>
      </c>
      <c r="E4339" s="6" t="s">
        <v>5739</v>
      </c>
      <c r="F4339" s="5">
        <f>decoded[[#This Row],[FRT_DEC]]-B4338</f>
        <v>6</v>
      </c>
      <c r="G433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INFO]]))),G4338)</f>
        <v>307</v>
      </c>
    </row>
    <row r="4340" spans="1:7" x14ac:dyDescent="0.25">
      <c r="A4340" s="4" t="s">
        <v>4627</v>
      </c>
      <c r="B4340" s="5">
        <v>2053549675</v>
      </c>
      <c r="C4340" s="4" t="s">
        <v>10824</v>
      </c>
      <c r="D4340" s="4" t="s">
        <v>8</v>
      </c>
      <c r="E4340" s="6" t="s">
        <v>5717</v>
      </c>
      <c r="F4340" s="5">
        <f>decoded[[#This Row],[FRT_DEC]]-B4339</f>
        <v>5</v>
      </c>
      <c r="G434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INFO]]))),G4339)</f>
        <v>307</v>
      </c>
    </row>
    <row r="4341" spans="1:7" x14ac:dyDescent="0.25">
      <c r="A4341" s="4" t="s">
        <v>4628</v>
      </c>
      <c r="B4341" s="5">
        <v>2053549680</v>
      </c>
      <c r="C4341" s="4" t="s">
        <v>10825</v>
      </c>
      <c r="D4341" s="4" t="s">
        <v>66</v>
      </c>
      <c r="E4341" s="6" t="s">
        <v>67</v>
      </c>
      <c r="F4341" s="5">
        <f>decoded[[#This Row],[FRT_DEC]]-B4340</f>
        <v>5</v>
      </c>
      <c r="G434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INFO]]))),G4340)</f>
        <v>307</v>
      </c>
    </row>
    <row r="4342" spans="1:7" x14ac:dyDescent="0.25">
      <c r="A4342" s="4" t="s">
        <v>4629</v>
      </c>
      <c r="B4342" s="5">
        <v>2053549686</v>
      </c>
      <c r="C4342" s="4" t="s">
        <v>10826</v>
      </c>
      <c r="D4342" s="4" t="s">
        <v>98</v>
      </c>
      <c r="E4342" s="6" t="s">
        <v>10827</v>
      </c>
      <c r="F4342" s="5">
        <f>decoded[[#This Row],[FRT_DEC]]-B4341</f>
        <v>6</v>
      </c>
      <c r="G434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INFO]]))),G4341)</f>
        <v>307</v>
      </c>
    </row>
    <row r="4343" spans="1:7" x14ac:dyDescent="0.25">
      <c r="A4343" s="4" t="s">
        <v>4630</v>
      </c>
      <c r="B4343" s="5">
        <v>2053549692</v>
      </c>
      <c r="C4343" s="4" t="s">
        <v>10828</v>
      </c>
      <c r="D4343" s="4" t="s">
        <v>98</v>
      </c>
      <c r="E4343" s="6" t="s">
        <v>10829</v>
      </c>
      <c r="F4343" s="5">
        <f>decoded[[#This Row],[FRT_DEC]]-B4342</f>
        <v>6</v>
      </c>
      <c r="G434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INFO]]))),G4342)</f>
        <v>307</v>
      </c>
    </row>
    <row r="4344" spans="1:7" x14ac:dyDescent="0.25">
      <c r="A4344" s="4" t="s">
        <v>4631</v>
      </c>
      <c r="B4344" s="5">
        <v>2053549708</v>
      </c>
      <c r="C4344" s="4" t="s">
        <v>10830</v>
      </c>
      <c r="D4344" s="4" t="s">
        <v>9</v>
      </c>
      <c r="E4344" s="6" t="s">
        <v>4655</v>
      </c>
      <c r="F4344" s="5">
        <f>decoded[[#This Row],[FRT_DEC]]-B4343</f>
        <v>16</v>
      </c>
      <c r="G434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INFO]]))),G4343)</f>
        <v>307</v>
      </c>
    </row>
    <row r="4345" spans="1:7" x14ac:dyDescent="0.25">
      <c r="A4345" s="4" t="s">
        <v>4632</v>
      </c>
      <c r="B4345" s="5">
        <v>2053549713</v>
      </c>
      <c r="C4345" s="4" t="s">
        <v>10831</v>
      </c>
      <c r="D4345" s="4" t="s">
        <v>98</v>
      </c>
      <c r="E4345" s="6" t="s">
        <v>10832</v>
      </c>
      <c r="F4345" s="5">
        <f>decoded[[#This Row],[FRT_DEC]]-B4344</f>
        <v>5</v>
      </c>
      <c r="G434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INFO]]))),G4344)</f>
        <v>307</v>
      </c>
    </row>
    <row r="4346" spans="1:7" x14ac:dyDescent="0.25">
      <c r="A4346" s="4" t="s">
        <v>4633</v>
      </c>
      <c r="B4346" s="5">
        <v>2053549886</v>
      </c>
      <c r="C4346" s="4" t="s">
        <v>10833</v>
      </c>
      <c r="D4346" s="4" t="s">
        <v>12</v>
      </c>
      <c r="E4346" s="6" t="s">
        <v>4</v>
      </c>
      <c r="F4346" s="5">
        <f>decoded[[#This Row],[FRT_DEC]]-B4345</f>
        <v>173</v>
      </c>
      <c r="G434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INFO]]))),G4345)</f>
        <v>307</v>
      </c>
    </row>
    <row r="4347" spans="1:7" x14ac:dyDescent="0.25">
      <c r="A4347" s="4" t="s">
        <v>4634</v>
      </c>
      <c r="B4347" s="5">
        <v>2053549892</v>
      </c>
      <c r="C4347" s="4" t="s">
        <v>10834</v>
      </c>
      <c r="D4347" s="4" t="s">
        <v>8</v>
      </c>
      <c r="E4347" s="6" t="s">
        <v>10835</v>
      </c>
      <c r="F4347" s="5">
        <f>decoded[[#This Row],[FRT_DEC]]-B4346</f>
        <v>6</v>
      </c>
      <c r="G434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INFO]]))),G4346)</f>
        <v>307</v>
      </c>
    </row>
    <row r="4348" spans="1:7" x14ac:dyDescent="0.25">
      <c r="A4348" s="4" t="s">
        <v>4635</v>
      </c>
      <c r="B4348" s="5">
        <v>2058446014</v>
      </c>
      <c r="C4348" s="4" t="s">
        <v>10836</v>
      </c>
      <c r="D4348" s="4" t="s">
        <v>13</v>
      </c>
      <c r="E4348" s="6" t="s">
        <v>5</v>
      </c>
      <c r="F4348" s="5">
        <f>decoded[[#This Row],[FRT_DEC]]-B4347</f>
        <v>4896122</v>
      </c>
      <c r="G434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INFO]]))),G4347)</f>
        <v>307</v>
      </c>
    </row>
    <row r="4349" spans="1:7" x14ac:dyDescent="0.25">
      <c r="A4349" s="4" t="s">
        <v>4636</v>
      </c>
      <c r="B4349" s="5">
        <v>2058446019</v>
      </c>
      <c r="C4349" s="4" t="s">
        <v>10837</v>
      </c>
      <c r="D4349" s="4" t="s">
        <v>11</v>
      </c>
      <c r="E4349" s="6" t="s">
        <v>4676</v>
      </c>
      <c r="F4349" s="5">
        <f>decoded[[#This Row],[FRT_DEC]]-B4348</f>
        <v>5</v>
      </c>
      <c r="G4349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INFO]]))),G4348)</f>
        <v>307</v>
      </c>
    </row>
    <row r="4350" spans="1:7" x14ac:dyDescent="0.25">
      <c r="A4350" s="4" t="s">
        <v>4637</v>
      </c>
      <c r="B4350" s="5">
        <v>2058446057</v>
      </c>
      <c r="C4350" s="4" t="s">
        <v>10838</v>
      </c>
      <c r="D4350" s="4" t="s">
        <v>12</v>
      </c>
      <c r="E4350" s="6" t="s">
        <v>4</v>
      </c>
      <c r="F4350" s="5">
        <f>decoded[[#This Row],[FRT_DEC]]-B4349</f>
        <v>38</v>
      </c>
      <c r="G4350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INFO]]))),G4349)</f>
        <v>307</v>
      </c>
    </row>
    <row r="4351" spans="1:7" x14ac:dyDescent="0.25">
      <c r="A4351" s="4" t="s">
        <v>4638</v>
      </c>
      <c r="B4351" s="5">
        <v>2058446063</v>
      </c>
      <c r="C4351" s="4" t="s">
        <v>10839</v>
      </c>
      <c r="D4351" s="4" t="s">
        <v>14</v>
      </c>
      <c r="E4351" s="6" t="s">
        <v>6</v>
      </c>
      <c r="F4351" s="5">
        <f>decoded[[#This Row],[FRT_DEC]]-B4350</f>
        <v>6</v>
      </c>
      <c r="G4351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INFO]]))),G4350)</f>
        <v>307</v>
      </c>
    </row>
    <row r="4352" spans="1:7" x14ac:dyDescent="0.25">
      <c r="A4352" s="4" t="s">
        <v>4639</v>
      </c>
      <c r="B4352" s="5">
        <v>2058446076</v>
      </c>
      <c r="C4352" s="4" t="s">
        <v>10840</v>
      </c>
      <c r="D4352" s="4" t="s">
        <v>14</v>
      </c>
      <c r="E4352" s="6" t="s">
        <v>2631</v>
      </c>
      <c r="F4352" s="5">
        <f>decoded[[#This Row],[FRT_DEC]]-B4351</f>
        <v>13</v>
      </c>
      <c r="G4352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INFO]]))),G4351)</f>
        <v>307</v>
      </c>
    </row>
    <row r="4353" spans="1:7" x14ac:dyDescent="0.25">
      <c r="A4353" s="4" t="s">
        <v>4640</v>
      </c>
      <c r="B4353" s="5">
        <v>2058446083</v>
      </c>
      <c r="C4353" s="4" t="s">
        <v>10841</v>
      </c>
      <c r="D4353" s="4" t="s">
        <v>2632</v>
      </c>
      <c r="E4353" s="6" t="s">
        <v>2634</v>
      </c>
      <c r="F4353" s="5">
        <f>decoded[[#This Row],[FRT_DEC]]-B4352</f>
        <v>7</v>
      </c>
      <c r="G4353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INFO]]))),G4352)</f>
        <v>307</v>
      </c>
    </row>
    <row r="4354" spans="1:7" x14ac:dyDescent="0.25">
      <c r="A4354" s="4" t="s">
        <v>4641</v>
      </c>
      <c r="B4354" s="5">
        <v>2058446092</v>
      </c>
      <c r="C4354" s="4" t="s">
        <v>10842</v>
      </c>
      <c r="D4354" s="4" t="s">
        <v>75</v>
      </c>
      <c r="E4354" s="6" t="s">
        <v>5702</v>
      </c>
      <c r="F4354" s="5">
        <f>decoded[[#This Row],[FRT_DEC]]-B4353</f>
        <v>9</v>
      </c>
      <c r="G4354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INFO]]))),G4353)</f>
        <v>307</v>
      </c>
    </row>
    <row r="4355" spans="1:7" x14ac:dyDescent="0.25">
      <c r="A4355" s="4" t="s">
        <v>4642</v>
      </c>
      <c r="B4355" s="5">
        <v>2058446095</v>
      </c>
      <c r="C4355" s="4" t="s">
        <v>10843</v>
      </c>
      <c r="D4355" s="4" t="s">
        <v>75</v>
      </c>
      <c r="E4355" s="6" t="s">
        <v>10844</v>
      </c>
      <c r="F4355" s="5">
        <f>decoded[[#This Row],[FRT_DEC]]-B4354</f>
        <v>3</v>
      </c>
      <c r="G4355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INFO]]))),G4354)</f>
        <v>307</v>
      </c>
    </row>
    <row r="4356" spans="1:7" x14ac:dyDescent="0.25">
      <c r="A4356" s="4" t="s">
        <v>4643</v>
      </c>
      <c r="B4356" s="5">
        <v>2058446111</v>
      </c>
      <c r="C4356" s="4" t="s">
        <v>10845</v>
      </c>
      <c r="D4356" s="4" t="s">
        <v>51</v>
      </c>
      <c r="E4356" s="6" t="s">
        <v>10846</v>
      </c>
      <c r="F4356" s="5">
        <f>decoded[[#This Row],[FRT_DEC]]-B4355</f>
        <v>16</v>
      </c>
      <c r="G4356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INFO]]))),G4355)</f>
        <v>307</v>
      </c>
    </row>
    <row r="4357" spans="1:7" x14ac:dyDescent="0.25">
      <c r="A4357" s="4" t="s">
        <v>4644</v>
      </c>
      <c r="B4357" s="5">
        <v>2058446115</v>
      </c>
      <c r="C4357" s="4" t="s">
        <v>10847</v>
      </c>
      <c r="D4357" s="4" t="s">
        <v>51</v>
      </c>
      <c r="E4357" s="6" t="s">
        <v>10848</v>
      </c>
      <c r="F4357" s="5">
        <f>decoded[[#This Row],[FRT_DEC]]-B4356</f>
        <v>4</v>
      </c>
      <c r="G4357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INFO]]))),G4356)</f>
        <v>307</v>
      </c>
    </row>
    <row r="4358" spans="1:7" x14ac:dyDescent="0.25">
      <c r="A4358" s="4" t="s">
        <v>4645</v>
      </c>
      <c r="B4358" s="5">
        <v>2058446123</v>
      </c>
      <c r="C4358" s="4" t="s">
        <v>10849</v>
      </c>
      <c r="D4358" s="4" t="s">
        <v>11</v>
      </c>
      <c r="E4358" s="6" t="s">
        <v>5718</v>
      </c>
      <c r="F4358" s="5">
        <f>decoded[[#This Row],[FRT_DEC]]-B4357</f>
        <v>8</v>
      </c>
      <c r="G4358" s="6" t="str">
        <f>IF(LEFT(decoded[[#This Row],[TRACE INFO]],6)="CL_NEW",TRIM(MID(SUBSTITUTE(decoded[[#This Row],[TRACE INFO]]," ",REPT(" ",LEN(decoded[[#This Row],[TRACE INFO]]))), (4-1)*LEN(decoded[[#This Row],[TRACE INFO]])+1, LEN(decoded[[#This Row],[TRACE INFO]]))),G4357)</f>
        <v>307</v>
      </c>
    </row>
  </sheetData>
  <phoneticPr fontId="3" type="noConversion"/>
  <conditionalFormatting sqref="E1:E1048576">
    <cfRule type="containsText" dxfId="126" priority="11" operator="containsText" text="LMMGR_NHL_DATA_IN param32 0x00000037">
      <formula>NOT(ISERROR(SEARCH("LMMGR_NHL_DATA_IN param32 0x00000037",E1)))</formula>
    </cfRule>
    <cfRule type="containsText" dxfId="125" priority="31" operator="containsText" text="CL_SEQ_CTRL RX">
      <formula>NOT(ISERROR(SEARCH("CL_SEQ_CTRL RX",E1)))</formula>
    </cfRule>
    <cfRule type="containsText" dxfId="124" priority="37" operator="containsText" text="CL_SEQ_CTRL TX">
      <formula>NOT(ISERROR(SEARCH("CL_SEQ_CTRL TX",E1)))</formula>
    </cfRule>
    <cfRule type="containsText" dxfId="123" priority="67" operator="containsText" text="BCAST">
      <formula>NOT(ISERROR(SEARCH("BCAST",E1)))</formula>
    </cfRule>
    <cfRule type="beginsWith" dxfId="122" priority="68" operator="beginsWith" text="CL_NEW">
      <formula>LEFT(E1,LEN("CL_NEW"))="CL_NEW"</formula>
    </cfRule>
    <cfRule type="beginsWith" dxfId="121" priority="69" operator="beginsWith" text="CL_END">
      <formula>LEFT(E1,LEN("CL_END"))="CL_END"</formula>
    </cfRule>
    <cfRule type="containsText" dxfId="120" priority="70" operator="containsText" text="CL">
      <formula>NOT(ISERROR(SEARCH("CL",E1)))</formula>
    </cfRule>
  </conditionalFormatting>
  <conditionalFormatting sqref="E1:E1048576">
    <cfRule type="containsText" dxfId="119" priority="65" operator="containsText" text="PHY_CALLBACKS_">
      <formula>NOT(ISERROR(SEARCH("PHY_CALLBACKS_",E1)))</formula>
    </cfRule>
    <cfRule type="containsText" dxfId="118" priority="66" operator="containsText" text="LMMGR_">
      <formula>NOT(ISERROR(SEARCH("LMMGR_",E1)))</formula>
    </cfRule>
  </conditionalFormatting>
  <conditionalFormatting sqref="E1:E1048576">
    <cfRule type="containsText" dxfId="117" priority="64" operator="containsText" text="BUFMGR_">
      <formula>NOT(ISERROR(SEARCH("BUFMGR_",E1)))</formula>
    </cfRule>
  </conditionalFormatting>
  <conditionalFormatting sqref="F1:F1048576">
    <cfRule type="cellIs" dxfId="116" priority="38" operator="greaterThan">
      <formula>10000000</formula>
    </cfRule>
    <cfRule type="cellIs" dxfId="115" priority="39" operator="greaterThan">
      <formula>1000000</formula>
    </cfRule>
    <cfRule type="cellIs" dxfId="114" priority="49" operator="greaterThan">
      <formula>100000</formula>
    </cfRule>
  </conditionalFormatting>
  <conditionalFormatting sqref="L1:O7 L17:O18 P7:P14 N8:O14 N15:P15 L8:M15 Q7:R15 L18:R18 L20:O1048576 S13:S19">
    <cfRule type="cellIs" dxfId="113" priority="34" operator="greaterThan">
      <formula>0</formula>
    </cfRule>
  </conditionalFormatting>
  <conditionalFormatting sqref="P1">
    <cfRule type="cellIs" dxfId="112" priority="33" operator="greaterThan">
      <formula>0</formula>
    </cfRule>
  </conditionalFormatting>
  <conditionalFormatting sqref="Q1:S1">
    <cfRule type="cellIs" dxfId="111" priority="21" operator="greaterThan">
      <formula>0</formula>
    </cfRule>
  </conditionalFormatting>
  <conditionalFormatting sqref="I1:I18 I20:I1048576">
    <cfRule type="containsText" dxfId="110" priority="12" operator="containsText" text="CL_SEQ_CTRL RX">
      <formula>NOT(ISERROR(SEARCH("CL_SEQ_CTRL RX",I1)))</formula>
    </cfRule>
    <cfRule type="containsText" dxfId="109" priority="13" operator="containsText" text="CL_SEQ_CTRL TX">
      <formula>NOT(ISERROR(SEARCH("CL_SEQ_CTRL TX",I1)))</formula>
    </cfRule>
    <cfRule type="containsText" dxfId="108" priority="17" operator="containsText" text="BCAST">
      <formula>NOT(ISERROR(SEARCH("BCAST",I1)))</formula>
    </cfRule>
    <cfRule type="beginsWith" dxfId="107" priority="18" operator="beginsWith" text="CL_NEW">
      <formula>LEFT(I1,LEN("CL_NEW"))="CL_NEW"</formula>
    </cfRule>
    <cfRule type="beginsWith" dxfId="106" priority="19" operator="beginsWith" text="CL_END">
      <formula>LEFT(I1,LEN("CL_END"))="CL_END"</formula>
    </cfRule>
    <cfRule type="containsText" dxfId="105" priority="20" operator="containsText" text="CL">
      <formula>NOT(ISERROR(SEARCH("CL",I1)))</formula>
    </cfRule>
  </conditionalFormatting>
  <conditionalFormatting sqref="I1:I18 I20:I1048576">
    <cfRule type="containsText" dxfId="104" priority="15" operator="containsText" text="PHY_CALLBACKS_">
      <formula>NOT(ISERROR(SEARCH("PHY_CALLBACKS_",I1)))</formula>
    </cfRule>
    <cfRule type="containsText" dxfId="103" priority="16" operator="containsText" text="LMMGR_">
      <formula>NOT(ISERROR(SEARCH("LMMGR_",I1)))</formula>
    </cfRule>
  </conditionalFormatting>
  <conditionalFormatting sqref="I1:I18 I20:I1048576">
    <cfRule type="containsText" dxfId="102" priority="14" operator="containsText" text="BUFMGR_">
      <formula>NOT(ISERROR(SEARCH("BUFMGR_",I1)))</formula>
    </cfRule>
  </conditionalFormatting>
  <conditionalFormatting sqref="L19:R19">
    <cfRule type="cellIs" dxfId="101" priority="10" operator="greaterThan">
      <formula>0</formula>
    </cfRule>
  </conditionalFormatting>
  <conditionalFormatting sqref="I19">
    <cfRule type="containsText" dxfId="100" priority="1" operator="containsText" text="CL_SEQ_CTRL RX">
      <formula>NOT(ISERROR(SEARCH("CL_SEQ_CTRL RX",I19)))</formula>
    </cfRule>
    <cfRule type="containsText" dxfId="99" priority="2" operator="containsText" text="CL_SEQ_CTRL TX">
      <formula>NOT(ISERROR(SEARCH("CL_SEQ_CTRL TX",I19)))</formula>
    </cfRule>
    <cfRule type="containsText" dxfId="98" priority="6" operator="containsText" text="BCAST">
      <formula>NOT(ISERROR(SEARCH("BCAST",I19)))</formula>
    </cfRule>
    <cfRule type="beginsWith" dxfId="97" priority="7" operator="beginsWith" text="CL_NEW">
      <formula>LEFT(I19,LEN("CL_NEW"))="CL_NEW"</formula>
    </cfRule>
    <cfRule type="beginsWith" dxfId="96" priority="8" operator="beginsWith" text="CL_END">
      <formula>LEFT(I19,LEN("CL_END"))="CL_END"</formula>
    </cfRule>
    <cfRule type="containsText" dxfId="95" priority="9" operator="containsText" text="CL">
      <formula>NOT(ISERROR(SEARCH("CL",I19)))</formula>
    </cfRule>
  </conditionalFormatting>
  <conditionalFormatting sqref="I19">
    <cfRule type="containsText" dxfId="94" priority="4" operator="containsText" text="PHY_CALLBACKS_">
      <formula>NOT(ISERROR(SEARCH("PHY_CALLBACKS_",I19)))</formula>
    </cfRule>
    <cfRule type="containsText" dxfId="93" priority="5" operator="containsText" text="LMMGR_">
      <formula>NOT(ISERROR(SEARCH("LMMGR_",I19)))</formula>
    </cfRule>
  </conditionalFormatting>
  <conditionalFormatting sqref="I19">
    <cfRule type="containsText" dxfId="92" priority="3" operator="containsText" text="BUFMGR_">
      <formula>NOT(ISERROR(SEARCH("BUFMGR_",I19)))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1806-0C56-44D0-9AC3-44267F812BE3}">
  <dimension ref="A1:R3945"/>
  <sheetViews>
    <sheetView topLeftCell="C1" workbookViewId="0">
      <pane ySplit="1" topLeftCell="A209" activePane="bottomLeft" state="frozen"/>
      <selection pane="bottomLeft" activeCell="E236" sqref="E236"/>
    </sheetView>
  </sheetViews>
  <sheetFormatPr defaultRowHeight="15" x14ac:dyDescent="0.25"/>
  <cols>
    <col min="1" max="1" width="15.28515625" style="13" bestFit="1" customWidth="1"/>
    <col min="2" max="2" width="13.85546875" style="19" bestFit="1" customWidth="1"/>
    <col min="3" max="3" width="14" style="13" bestFit="1" customWidth="1"/>
    <col min="4" max="4" width="19.140625" style="13" bestFit="1" customWidth="1"/>
    <col min="5" max="5" width="81.140625" style="6" bestFit="1" customWidth="1"/>
    <col min="6" max="6" width="9.5703125" style="7" bestFit="1" customWidth="1"/>
    <col min="7" max="7" width="9" bestFit="1" customWidth="1"/>
    <col min="9" max="9" width="25" style="6" bestFit="1" customWidth="1"/>
    <col min="10" max="10" width="9.140625" style="2"/>
    <col min="11" max="11" width="7.5703125" style="11" customWidth="1"/>
    <col min="12" max="12" width="7" style="10" customWidth="1"/>
    <col min="13" max="13" width="9.85546875" style="2" customWidth="1"/>
    <col min="14" max="14" width="6.7109375" style="2" customWidth="1"/>
    <col min="15" max="15" width="7.42578125" style="2" customWidth="1"/>
    <col min="16" max="16" width="8.7109375" style="7" customWidth="1"/>
    <col min="17" max="17" width="9.42578125" style="7" customWidth="1"/>
    <col min="18" max="18" width="10.5703125" style="7" customWidth="1"/>
  </cols>
  <sheetData>
    <row r="1" spans="1:18" s="1" customFormat="1" ht="45" x14ac:dyDescent="0.25">
      <c r="A1" s="1" t="s">
        <v>1</v>
      </c>
      <c r="B1" s="8" t="s">
        <v>2</v>
      </c>
      <c r="C1" s="1" t="s">
        <v>7</v>
      </c>
      <c r="D1" s="1" t="s">
        <v>3</v>
      </c>
      <c r="E1" s="3" t="s">
        <v>0</v>
      </c>
      <c r="F1" s="1" t="s">
        <v>872</v>
      </c>
      <c r="G1" s="1" t="s">
        <v>1169</v>
      </c>
      <c r="H1" s="1" t="s">
        <v>873</v>
      </c>
      <c r="I1" s="3">
        <f>COUNTA(A:A)</f>
        <v>882</v>
      </c>
      <c r="J1" s="1" t="s">
        <v>27</v>
      </c>
      <c r="K1" s="9" t="s">
        <v>28</v>
      </c>
      <c r="L1" s="10" t="s">
        <v>29</v>
      </c>
      <c r="M1" s="10" t="s">
        <v>37</v>
      </c>
      <c r="N1" s="10" t="s">
        <v>38</v>
      </c>
      <c r="O1" s="10" t="s">
        <v>39</v>
      </c>
      <c r="P1" s="10" t="s">
        <v>42</v>
      </c>
      <c r="Q1" s="10" t="s">
        <v>1070</v>
      </c>
      <c r="R1" s="10" t="s">
        <v>1071</v>
      </c>
    </row>
    <row r="2" spans="1:18" x14ac:dyDescent="0.25">
      <c r="A2" s="12" t="s">
        <v>43</v>
      </c>
      <c r="B2" s="19">
        <v>103245978489</v>
      </c>
      <c r="C2" s="12" t="s">
        <v>4719</v>
      </c>
      <c r="D2" s="12" t="s">
        <v>8</v>
      </c>
      <c r="E2" s="6" t="s">
        <v>4720</v>
      </c>
      <c r="F2" s="5" t="e">
        <f>decoded__2[[#This Row],[FRT_DEC]]-B1</f>
        <v>#VALUE!</v>
      </c>
      <c r="G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INFO]]))),G1)</f>
        <v>clid</v>
      </c>
      <c r="I2" s="6" t="s">
        <v>19</v>
      </c>
      <c r="J2" s="2">
        <f>COUNTIF($E:$E,$I2)</f>
        <v>0</v>
      </c>
    </row>
    <row r="3" spans="1:18" x14ac:dyDescent="0.25">
      <c r="A3" s="12" t="s">
        <v>44</v>
      </c>
      <c r="B3" s="19">
        <v>103246040042</v>
      </c>
      <c r="C3" s="12" t="s">
        <v>4721</v>
      </c>
      <c r="D3" s="12" t="s">
        <v>110</v>
      </c>
      <c r="E3" s="6" t="s">
        <v>4646</v>
      </c>
      <c r="F3" s="5">
        <f>decoded__2[[#This Row],[FRT_DEC]]-B2</f>
        <v>61553</v>
      </c>
      <c r="G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INFO]]))),G2)</f>
        <v>clid</v>
      </c>
      <c r="I3" s="6" t="s">
        <v>17</v>
      </c>
      <c r="J3" s="2">
        <f>COUNTIF($E:$E,$I3)</f>
        <v>0</v>
      </c>
    </row>
    <row r="4" spans="1:18" x14ac:dyDescent="0.25">
      <c r="A4" s="12" t="s">
        <v>45</v>
      </c>
      <c r="B4" s="19">
        <v>103246040133</v>
      </c>
      <c r="C4" s="12" t="s">
        <v>4722</v>
      </c>
      <c r="D4" s="12" t="s">
        <v>111</v>
      </c>
      <c r="E4" s="6" t="s">
        <v>1186</v>
      </c>
      <c r="F4" s="5">
        <f>decoded__2[[#This Row],[FRT_DEC]]-B3</f>
        <v>91</v>
      </c>
      <c r="G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INFO]]))),G3)</f>
        <v>clid</v>
      </c>
      <c r="I4" s="6" t="s">
        <v>20</v>
      </c>
      <c r="J4" s="2">
        <f>COUNTIF($E:$E,$I4)</f>
        <v>10</v>
      </c>
    </row>
    <row r="5" spans="1:18" x14ac:dyDescent="0.25">
      <c r="A5" s="12" t="s">
        <v>743</v>
      </c>
      <c r="B5" s="19">
        <v>103246040789</v>
      </c>
      <c r="C5" s="12" t="s">
        <v>4723</v>
      </c>
      <c r="D5" s="12" t="s">
        <v>113</v>
      </c>
      <c r="E5" s="6" t="s">
        <v>114</v>
      </c>
      <c r="F5" s="5">
        <f>decoded__2[[#This Row],[FRT_DEC]]-B4</f>
        <v>656</v>
      </c>
      <c r="G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INFO]]))),G4)</f>
        <v>clid</v>
      </c>
      <c r="I5" s="6" t="s">
        <v>21</v>
      </c>
      <c r="J5" s="2">
        <f>COUNTIF($E:$E,$I5)</f>
        <v>0</v>
      </c>
    </row>
    <row r="6" spans="1:18" x14ac:dyDescent="0.25">
      <c r="A6" s="12" t="s">
        <v>744</v>
      </c>
      <c r="B6" s="19">
        <v>103246043806</v>
      </c>
      <c r="C6" s="12" t="s">
        <v>4724</v>
      </c>
      <c r="D6" s="12" t="s">
        <v>55</v>
      </c>
      <c r="E6" s="6" t="s">
        <v>4725</v>
      </c>
      <c r="F6" s="5">
        <f>decoded__2[[#This Row],[FRT_DEC]]-B5</f>
        <v>3017</v>
      </c>
      <c r="G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INFO]]))),G5)</f>
        <v>clid</v>
      </c>
      <c r="I6" s="6" t="s">
        <v>1184</v>
      </c>
      <c r="J6" s="2" cm="1">
        <f t="array" ref="J6">SUM(IF(FREQUENCY(A2:A11,A2:A11)&gt;0,1))</f>
        <v>0</v>
      </c>
    </row>
    <row r="7" spans="1:18" x14ac:dyDescent="0.25">
      <c r="A7" s="12" t="s">
        <v>46</v>
      </c>
      <c r="B7" s="19">
        <v>103246900887</v>
      </c>
      <c r="C7" s="12" t="s">
        <v>4726</v>
      </c>
      <c r="D7" s="12" t="s">
        <v>13</v>
      </c>
      <c r="E7" s="6" t="s">
        <v>5</v>
      </c>
      <c r="F7" s="5">
        <f>decoded__2[[#This Row],[FRT_DEC]]-B6</f>
        <v>857081</v>
      </c>
      <c r="G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INFO]]))),G6)</f>
        <v>clid</v>
      </c>
      <c r="I7" s="6" t="s">
        <v>35</v>
      </c>
      <c r="J7" s="2">
        <f t="shared" ref="J7:J18" si="0">COUNTIF($E:$E,$I7)</f>
        <v>0</v>
      </c>
      <c r="K7" s="11">
        <f t="shared" ref="K7:K17" si="1">COUNTIF(E:E,I7&amp;"SUCCESS*")</f>
        <v>0</v>
      </c>
      <c r="L7" s="10">
        <f>J7-K7</f>
        <v>0</v>
      </c>
      <c r="M7" s="2">
        <f t="shared" ref="M7:R18" si="2">COUNTIF($E:$E,$I7&amp;M$1)</f>
        <v>0</v>
      </c>
      <c r="N7" s="2">
        <f t="shared" si="2"/>
        <v>0</v>
      </c>
      <c r="O7" s="2">
        <f t="shared" si="2"/>
        <v>0</v>
      </c>
      <c r="P7" s="2">
        <f t="shared" si="2"/>
        <v>0</v>
      </c>
      <c r="Q7" s="2">
        <f t="shared" si="2"/>
        <v>0</v>
      </c>
      <c r="R7" s="2">
        <f t="shared" si="2"/>
        <v>0</v>
      </c>
    </row>
    <row r="8" spans="1:18" x14ac:dyDescent="0.25">
      <c r="A8" s="12" t="s">
        <v>47</v>
      </c>
      <c r="B8" s="19">
        <v>103246900894</v>
      </c>
      <c r="C8" s="12" t="s">
        <v>4727</v>
      </c>
      <c r="D8" s="12" t="s">
        <v>11</v>
      </c>
      <c r="E8" s="6" t="s">
        <v>4728</v>
      </c>
      <c r="F8" s="5">
        <f>decoded__2[[#This Row],[FRT_DEC]]-B7</f>
        <v>7</v>
      </c>
      <c r="G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INFO]]))),G7)</f>
        <v>clid</v>
      </c>
      <c r="I8" s="6" t="s">
        <v>30</v>
      </c>
      <c r="J8" s="2">
        <f t="shared" si="0"/>
        <v>0</v>
      </c>
      <c r="K8" s="11">
        <f t="shared" si="1"/>
        <v>0</v>
      </c>
      <c r="L8" s="10">
        <f>J8-K8</f>
        <v>0</v>
      </c>
      <c r="M8" s="2">
        <f t="shared" si="2"/>
        <v>0</v>
      </c>
      <c r="N8" s="2">
        <f t="shared" si="2"/>
        <v>0</v>
      </c>
      <c r="O8" s="2">
        <f t="shared" si="2"/>
        <v>0</v>
      </c>
      <c r="P8" s="2">
        <f t="shared" si="2"/>
        <v>0</v>
      </c>
      <c r="Q8" s="2">
        <f t="shared" si="2"/>
        <v>0</v>
      </c>
      <c r="R8" s="2">
        <f t="shared" si="2"/>
        <v>0</v>
      </c>
    </row>
    <row r="9" spans="1:18" x14ac:dyDescent="0.25">
      <c r="A9" s="12" t="s">
        <v>745</v>
      </c>
      <c r="B9" s="19">
        <v>103246900933</v>
      </c>
      <c r="C9" s="12" t="s">
        <v>4729</v>
      </c>
      <c r="D9" s="12" t="s">
        <v>12</v>
      </c>
      <c r="E9" s="6" t="s">
        <v>4</v>
      </c>
      <c r="F9" s="5">
        <f>decoded__2[[#This Row],[FRT_DEC]]-B8</f>
        <v>39</v>
      </c>
      <c r="G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INFO]]))),G8)</f>
        <v>clid</v>
      </c>
      <c r="I9" s="6" t="s">
        <v>32</v>
      </c>
      <c r="J9" s="2">
        <f t="shared" si="0"/>
        <v>0</v>
      </c>
      <c r="K9" s="11">
        <f t="shared" si="1"/>
        <v>0</v>
      </c>
      <c r="L9" s="10">
        <f>J9-K9</f>
        <v>0</v>
      </c>
      <c r="M9" s="2">
        <f t="shared" si="2"/>
        <v>0</v>
      </c>
      <c r="N9" s="2">
        <f t="shared" si="2"/>
        <v>0</v>
      </c>
      <c r="O9" s="2">
        <f t="shared" si="2"/>
        <v>0</v>
      </c>
      <c r="P9" s="2">
        <f t="shared" si="2"/>
        <v>0</v>
      </c>
      <c r="Q9" s="2">
        <f t="shared" si="2"/>
        <v>0</v>
      </c>
      <c r="R9" s="2">
        <f t="shared" si="2"/>
        <v>0</v>
      </c>
    </row>
    <row r="10" spans="1:18" x14ac:dyDescent="0.25">
      <c r="A10" s="12" t="s">
        <v>746</v>
      </c>
      <c r="B10" s="19">
        <v>103246900938</v>
      </c>
      <c r="C10" s="12" t="s">
        <v>4730</v>
      </c>
      <c r="D10" s="12" t="s">
        <v>14</v>
      </c>
      <c r="E10" s="6" t="s">
        <v>6</v>
      </c>
      <c r="F10" s="5">
        <f>decoded__2[[#This Row],[FRT_DEC]]-B9</f>
        <v>5</v>
      </c>
      <c r="G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INFO]]))),G9)</f>
        <v>clid</v>
      </c>
      <c r="I10" s="6" t="s">
        <v>31</v>
      </c>
      <c r="J10" s="2">
        <f t="shared" si="0"/>
        <v>0</v>
      </c>
      <c r="K10" s="11">
        <f t="shared" si="1"/>
        <v>0</v>
      </c>
      <c r="L10" s="10">
        <f t="shared" ref="L10:L17" si="3">J10-K10</f>
        <v>0</v>
      </c>
      <c r="M10" s="2">
        <f t="shared" si="2"/>
        <v>0</v>
      </c>
      <c r="N10" s="2">
        <f t="shared" si="2"/>
        <v>0</v>
      </c>
      <c r="O10" s="2">
        <f t="shared" si="2"/>
        <v>0</v>
      </c>
      <c r="P10" s="2">
        <f t="shared" si="2"/>
        <v>0</v>
      </c>
      <c r="Q10" s="2">
        <f t="shared" si="2"/>
        <v>0</v>
      </c>
      <c r="R10" s="2">
        <f t="shared" si="2"/>
        <v>0</v>
      </c>
    </row>
    <row r="11" spans="1:18" x14ac:dyDescent="0.25">
      <c r="A11" s="12" t="s">
        <v>800</v>
      </c>
      <c r="B11" s="19">
        <v>103246900948</v>
      </c>
      <c r="C11" s="12" t="s">
        <v>4731</v>
      </c>
      <c r="D11" s="12" t="s">
        <v>14</v>
      </c>
      <c r="E11" s="6" t="s">
        <v>36</v>
      </c>
      <c r="F11" s="5">
        <f>decoded__2[[#This Row],[FRT_DEC]]-B10</f>
        <v>10</v>
      </c>
      <c r="G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INFO]]))),G10)</f>
        <v>clid</v>
      </c>
      <c r="I11" s="6" t="s">
        <v>40</v>
      </c>
      <c r="J11" s="2">
        <f t="shared" si="0"/>
        <v>0</v>
      </c>
      <c r="K11" s="11">
        <f t="shared" si="1"/>
        <v>0</v>
      </c>
      <c r="L11" s="10">
        <f t="shared" si="3"/>
        <v>0</v>
      </c>
      <c r="M11" s="2">
        <f t="shared" si="2"/>
        <v>0</v>
      </c>
      <c r="N11" s="2">
        <f t="shared" si="2"/>
        <v>0</v>
      </c>
      <c r="O11" s="2">
        <f t="shared" si="2"/>
        <v>0</v>
      </c>
      <c r="P11" s="2">
        <f t="shared" si="2"/>
        <v>0</v>
      </c>
      <c r="Q11" s="2">
        <f t="shared" si="2"/>
        <v>0</v>
      </c>
      <c r="R11" s="2">
        <f t="shared" si="2"/>
        <v>0</v>
      </c>
    </row>
    <row r="12" spans="1:18" x14ac:dyDescent="0.25">
      <c r="A12" s="12" t="s">
        <v>801</v>
      </c>
      <c r="B12" s="19">
        <v>103246900959</v>
      </c>
      <c r="C12" s="12" t="s">
        <v>4732</v>
      </c>
      <c r="D12" s="12" t="s">
        <v>11</v>
      </c>
      <c r="E12" s="6" t="s">
        <v>4733</v>
      </c>
      <c r="F12" s="5">
        <f>decoded__2[[#This Row],[FRT_DEC]]-B11</f>
        <v>11</v>
      </c>
      <c r="G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INFO]]))),G11)</f>
        <v>clid</v>
      </c>
      <c r="I12" s="6" t="s">
        <v>41</v>
      </c>
      <c r="J12" s="2">
        <f t="shared" si="0"/>
        <v>0</v>
      </c>
      <c r="K12" s="11">
        <f t="shared" si="1"/>
        <v>0</v>
      </c>
      <c r="L12" s="10">
        <f t="shared" si="3"/>
        <v>0</v>
      </c>
      <c r="M12" s="2">
        <f t="shared" si="2"/>
        <v>0</v>
      </c>
      <c r="N12" s="2">
        <f t="shared" si="2"/>
        <v>0</v>
      </c>
      <c r="O12" s="2">
        <f t="shared" si="2"/>
        <v>0</v>
      </c>
      <c r="P12" s="2">
        <f t="shared" si="2"/>
        <v>0</v>
      </c>
      <c r="Q12" s="2">
        <f t="shared" si="2"/>
        <v>0</v>
      </c>
      <c r="R12" s="2">
        <f t="shared" si="2"/>
        <v>0</v>
      </c>
    </row>
    <row r="13" spans="1:18" x14ac:dyDescent="0.25">
      <c r="A13" s="12" t="s">
        <v>50</v>
      </c>
      <c r="B13" s="19">
        <v>103246900978</v>
      </c>
      <c r="C13" s="12" t="s">
        <v>4734</v>
      </c>
      <c r="D13" s="12" t="s">
        <v>8</v>
      </c>
      <c r="E13" s="6" t="s">
        <v>4735</v>
      </c>
      <c r="F13" s="5">
        <f>decoded__2[[#This Row],[FRT_DEC]]-B12</f>
        <v>19</v>
      </c>
      <c r="G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INFO]]))),G12)</f>
        <v>clid</v>
      </c>
      <c r="I13" s="6" t="s">
        <v>33</v>
      </c>
      <c r="J13" s="2">
        <f t="shared" si="0"/>
        <v>0</v>
      </c>
      <c r="K13" s="11">
        <f t="shared" si="1"/>
        <v>0</v>
      </c>
      <c r="L13" s="10">
        <f t="shared" si="3"/>
        <v>0</v>
      </c>
      <c r="M13" s="2">
        <f t="shared" si="2"/>
        <v>0</v>
      </c>
      <c r="N13" s="2">
        <f t="shared" si="2"/>
        <v>0</v>
      </c>
      <c r="O13" s="2">
        <f t="shared" si="2"/>
        <v>0</v>
      </c>
      <c r="P13" s="2">
        <f t="shared" si="2"/>
        <v>0</v>
      </c>
      <c r="Q13" s="2">
        <f t="shared" si="2"/>
        <v>0</v>
      </c>
      <c r="R13" s="2">
        <f t="shared" si="2"/>
        <v>0</v>
      </c>
    </row>
    <row r="14" spans="1:18" x14ac:dyDescent="0.25">
      <c r="A14" s="12" t="s">
        <v>747</v>
      </c>
      <c r="B14" s="19">
        <v>103246900999</v>
      </c>
      <c r="C14" s="12" t="s">
        <v>4736</v>
      </c>
      <c r="D14" s="12" t="s">
        <v>12</v>
      </c>
      <c r="E14" s="6" t="s">
        <v>4</v>
      </c>
      <c r="F14" s="5">
        <f>decoded__2[[#This Row],[FRT_DEC]]-B13</f>
        <v>21</v>
      </c>
      <c r="G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INFO]]))),G13)</f>
        <v>clid</v>
      </c>
      <c r="I14" s="6" t="s">
        <v>48</v>
      </c>
      <c r="J14" s="2">
        <f t="shared" si="0"/>
        <v>0</v>
      </c>
      <c r="K14" s="11">
        <f t="shared" si="1"/>
        <v>0</v>
      </c>
      <c r="L14" s="10">
        <f t="shared" si="3"/>
        <v>0</v>
      </c>
      <c r="M14" s="2">
        <f t="shared" si="2"/>
        <v>0</v>
      </c>
      <c r="N14" s="2">
        <f t="shared" si="2"/>
        <v>0</v>
      </c>
      <c r="O14" s="2">
        <f t="shared" si="2"/>
        <v>0</v>
      </c>
      <c r="P14" s="2">
        <f t="shared" si="2"/>
        <v>0</v>
      </c>
      <c r="Q14" s="2">
        <f t="shared" si="2"/>
        <v>0</v>
      </c>
      <c r="R14" s="2">
        <f t="shared" si="2"/>
        <v>0</v>
      </c>
    </row>
    <row r="15" spans="1:18" x14ac:dyDescent="0.25">
      <c r="A15" s="12" t="s">
        <v>802</v>
      </c>
      <c r="B15" s="19">
        <v>103246901007</v>
      </c>
      <c r="C15" s="12" t="s">
        <v>4737</v>
      </c>
      <c r="D15" s="12" t="s">
        <v>8</v>
      </c>
      <c r="E15" s="6" t="s">
        <v>4720</v>
      </c>
      <c r="F15" s="5">
        <f>decoded__2[[#This Row],[FRT_DEC]]-B14</f>
        <v>8</v>
      </c>
      <c r="G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INFO]]))),G14)</f>
        <v>clid</v>
      </c>
      <c r="I15" s="6" t="s">
        <v>49</v>
      </c>
      <c r="J15" s="2">
        <f t="shared" si="0"/>
        <v>0</v>
      </c>
      <c r="K15" s="11">
        <f t="shared" si="1"/>
        <v>0</v>
      </c>
      <c r="L15" s="10">
        <f t="shared" si="3"/>
        <v>0</v>
      </c>
      <c r="M15" s="2">
        <f t="shared" si="2"/>
        <v>0</v>
      </c>
      <c r="N15" s="2">
        <f t="shared" si="2"/>
        <v>0</v>
      </c>
      <c r="O15" s="2">
        <f t="shared" si="2"/>
        <v>0</v>
      </c>
      <c r="P15" s="2">
        <f t="shared" si="2"/>
        <v>0</v>
      </c>
      <c r="Q15" s="2">
        <f t="shared" si="2"/>
        <v>0</v>
      </c>
      <c r="R15" s="2">
        <f t="shared" si="2"/>
        <v>0</v>
      </c>
    </row>
    <row r="16" spans="1:18" x14ac:dyDescent="0.25">
      <c r="A16" s="12" t="s">
        <v>803</v>
      </c>
      <c r="B16" s="19">
        <v>103247859227</v>
      </c>
      <c r="C16" s="12" t="s">
        <v>4738</v>
      </c>
      <c r="D16" s="12" t="s">
        <v>13</v>
      </c>
      <c r="E16" s="6" t="s">
        <v>5</v>
      </c>
      <c r="F16" s="5">
        <f>decoded__2[[#This Row],[FRT_DEC]]-B15</f>
        <v>958220</v>
      </c>
      <c r="G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INFO]]))),G15)</f>
        <v>clid</v>
      </c>
      <c r="I16" s="6" t="s">
        <v>1999</v>
      </c>
      <c r="J16" s="2">
        <f t="shared" si="0"/>
        <v>0</v>
      </c>
      <c r="K16" s="11">
        <f t="shared" si="1"/>
        <v>0</v>
      </c>
      <c r="L16" s="10">
        <f t="shared" si="3"/>
        <v>0</v>
      </c>
      <c r="M16" s="2">
        <f t="shared" si="2"/>
        <v>0</v>
      </c>
      <c r="N16" s="2">
        <f t="shared" si="2"/>
        <v>0</v>
      </c>
      <c r="O16" s="2">
        <f t="shared" si="2"/>
        <v>0</v>
      </c>
      <c r="P16" s="7">
        <f t="shared" si="2"/>
        <v>0</v>
      </c>
      <c r="Q16" s="7">
        <f t="shared" si="2"/>
        <v>0</v>
      </c>
      <c r="R16" s="7">
        <f t="shared" si="2"/>
        <v>0</v>
      </c>
    </row>
    <row r="17" spans="1:18" x14ac:dyDescent="0.25">
      <c r="A17" s="12" t="s">
        <v>804</v>
      </c>
      <c r="B17" s="19">
        <v>103247859233</v>
      </c>
      <c r="C17" s="12" t="s">
        <v>4739</v>
      </c>
      <c r="D17" s="12" t="s">
        <v>11</v>
      </c>
      <c r="E17" s="6" t="s">
        <v>4728</v>
      </c>
      <c r="F17" s="5">
        <f>decoded__2[[#This Row],[FRT_DEC]]-B16</f>
        <v>6</v>
      </c>
      <c r="G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INFO]]))),G16)</f>
        <v>clid</v>
      </c>
      <c r="I17" s="6" t="s">
        <v>1998</v>
      </c>
      <c r="J17" s="2">
        <f t="shared" si="0"/>
        <v>0</v>
      </c>
      <c r="K17" s="11">
        <f t="shared" si="1"/>
        <v>0</v>
      </c>
      <c r="L17" s="10">
        <f t="shared" si="3"/>
        <v>0</v>
      </c>
      <c r="M17" s="2">
        <f t="shared" si="2"/>
        <v>0</v>
      </c>
      <c r="N17" s="2">
        <f t="shared" si="2"/>
        <v>0</v>
      </c>
      <c r="O17" s="2">
        <f t="shared" si="2"/>
        <v>0</v>
      </c>
      <c r="P17" s="7">
        <f t="shared" si="2"/>
        <v>0</v>
      </c>
      <c r="Q17" s="7">
        <f t="shared" si="2"/>
        <v>0</v>
      </c>
      <c r="R17" s="7">
        <f t="shared" si="2"/>
        <v>0</v>
      </c>
    </row>
    <row r="18" spans="1:18" x14ac:dyDescent="0.25">
      <c r="A18" s="12" t="s">
        <v>805</v>
      </c>
      <c r="B18" s="19">
        <v>103247859271</v>
      </c>
      <c r="C18" s="12" t="s">
        <v>4740</v>
      </c>
      <c r="D18" s="12" t="s">
        <v>12</v>
      </c>
      <c r="E18" s="6" t="s">
        <v>4</v>
      </c>
      <c r="F18" s="5">
        <f>decoded__2[[#This Row],[FRT_DEC]]-B17</f>
        <v>38</v>
      </c>
      <c r="G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INFO]]))),G17)</f>
        <v>clid</v>
      </c>
      <c r="I18" s="6" t="s">
        <v>18</v>
      </c>
      <c r="J18" s="2">
        <f t="shared" si="0"/>
        <v>0</v>
      </c>
      <c r="K18" s="11">
        <f>COUNTIF($E:$E,$I18&amp;"SUCCESS*")</f>
        <v>0</v>
      </c>
      <c r="L18" s="10">
        <f>J18-K18</f>
        <v>0</v>
      </c>
      <c r="M18" s="2">
        <f t="shared" si="2"/>
        <v>0</v>
      </c>
      <c r="N18" s="2">
        <f t="shared" si="2"/>
        <v>0</v>
      </c>
      <c r="O18" s="2">
        <f t="shared" si="2"/>
        <v>0</v>
      </c>
      <c r="P18" s="2">
        <f t="shared" si="2"/>
        <v>0</v>
      </c>
      <c r="Q18" s="2">
        <f t="shared" si="2"/>
        <v>0</v>
      </c>
      <c r="R18" s="2">
        <f t="shared" si="2"/>
        <v>0</v>
      </c>
    </row>
    <row r="19" spans="1:18" x14ac:dyDescent="0.25">
      <c r="A19" s="12" t="s">
        <v>811</v>
      </c>
      <c r="B19" s="19">
        <v>103247859276</v>
      </c>
      <c r="C19" s="12" t="s">
        <v>4741</v>
      </c>
      <c r="D19" s="12" t="s">
        <v>14</v>
      </c>
      <c r="E19" s="6" t="s">
        <v>6</v>
      </c>
      <c r="F19" s="5">
        <f>decoded__2[[#This Row],[FRT_DEC]]-B18</f>
        <v>5</v>
      </c>
      <c r="G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INFO]]))),G18)</f>
        <v>clid</v>
      </c>
    </row>
    <row r="20" spans="1:18" x14ac:dyDescent="0.25">
      <c r="A20" s="12" t="s">
        <v>812</v>
      </c>
      <c r="B20" s="19">
        <v>103247859298</v>
      </c>
      <c r="C20" s="12" t="s">
        <v>4742</v>
      </c>
      <c r="D20" s="12" t="s">
        <v>14</v>
      </c>
      <c r="E20" s="6" t="s">
        <v>36</v>
      </c>
      <c r="F20" s="5">
        <f>decoded__2[[#This Row],[FRT_DEC]]-B19</f>
        <v>22</v>
      </c>
      <c r="G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INFO]]))),G19)</f>
        <v>clid</v>
      </c>
    </row>
    <row r="21" spans="1:18" x14ac:dyDescent="0.25">
      <c r="A21" s="12" t="s">
        <v>711</v>
      </c>
      <c r="B21" s="19">
        <v>103247859314</v>
      </c>
      <c r="C21" s="12" t="s">
        <v>4743</v>
      </c>
      <c r="D21" s="12" t="s">
        <v>11</v>
      </c>
      <c r="E21" s="6" t="s">
        <v>4733</v>
      </c>
      <c r="F21" s="5">
        <f>decoded__2[[#This Row],[FRT_DEC]]-B20</f>
        <v>16</v>
      </c>
      <c r="G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INFO]]))),G20)</f>
        <v>clid</v>
      </c>
      <c r="I21" s="6" t="s">
        <v>22</v>
      </c>
      <c r="J21" s="2">
        <f>COUNTIF($E:$E,$I21)</f>
        <v>62</v>
      </c>
    </row>
    <row r="22" spans="1:18" x14ac:dyDescent="0.25">
      <c r="A22" s="12" t="s">
        <v>748</v>
      </c>
      <c r="B22" s="19">
        <v>103247859338</v>
      </c>
      <c r="C22" s="12" t="s">
        <v>4744</v>
      </c>
      <c r="D22" s="12" t="s">
        <v>8</v>
      </c>
      <c r="E22" s="6" t="s">
        <v>4735</v>
      </c>
      <c r="F22" s="5">
        <f>decoded__2[[#This Row],[FRT_DEC]]-B21</f>
        <v>24</v>
      </c>
      <c r="G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INFO]]))),G21)</f>
        <v>clid</v>
      </c>
      <c r="I22" s="6" t="s">
        <v>23</v>
      </c>
      <c r="J22" s="2">
        <f>COUNTIF($E:$E,$I22)</f>
        <v>142</v>
      </c>
    </row>
    <row r="23" spans="1:18" x14ac:dyDescent="0.25">
      <c r="A23" s="12" t="s">
        <v>1097</v>
      </c>
      <c r="B23" s="19">
        <v>103247859360</v>
      </c>
      <c r="C23" s="12" t="s">
        <v>4745</v>
      </c>
      <c r="D23" s="12" t="s">
        <v>12</v>
      </c>
      <c r="E23" s="6" t="s">
        <v>4</v>
      </c>
      <c r="F23" s="5">
        <f>decoded__2[[#This Row],[FRT_DEC]]-B22</f>
        <v>22</v>
      </c>
      <c r="G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INFO]]))),G22)</f>
        <v>clid</v>
      </c>
      <c r="I23" s="6" t="s">
        <v>24</v>
      </c>
      <c r="J23" s="2">
        <f>COUNTIF($E:$E,$I23)</f>
        <v>142</v>
      </c>
    </row>
    <row r="24" spans="1:18" x14ac:dyDescent="0.25">
      <c r="A24" s="12" t="s">
        <v>1098</v>
      </c>
      <c r="B24" s="19">
        <v>103247859366</v>
      </c>
      <c r="C24" s="12" t="s">
        <v>4746</v>
      </c>
      <c r="D24" s="12" t="s">
        <v>8</v>
      </c>
      <c r="E24" s="6" t="s">
        <v>4720</v>
      </c>
      <c r="F24" s="5">
        <f>decoded__2[[#This Row],[FRT_DEC]]-B23</f>
        <v>6</v>
      </c>
      <c r="G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INFO]]))),G23)</f>
        <v>clid</v>
      </c>
      <c r="I24" s="6" t="s">
        <v>25</v>
      </c>
      <c r="J24" s="2">
        <f>COUNTIF($E:$E,$I24)</f>
        <v>10</v>
      </c>
    </row>
    <row r="25" spans="1:18" x14ac:dyDescent="0.25">
      <c r="A25" s="12" t="s">
        <v>874</v>
      </c>
      <c r="B25" s="19">
        <v>103251257479</v>
      </c>
      <c r="C25" s="12" t="s">
        <v>4747</v>
      </c>
      <c r="D25" s="12" t="s">
        <v>13</v>
      </c>
      <c r="E25" s="6" t="s">
        <v>5</v>
      </c>
      <c r="F25" s="5">
        <f>decoded__2[[#This Row],[FRT_DEC]]-B24</f>
        <v>3398113</v>
      </c>
      <c r="G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INFO]]))),G24)</f>
        <v>clid</v>
      </c>
      <c r="I25" s="6" t="s">
        <v>26</v>
      </c>
      <c r="J25" s="2">
        <f>COUNTIF($E:$E,$I25)</f>
        <v>5</v>
      </c>
    </row>
    <row r="26" spans="1:18" x14ac:dyDescent="0.25">
      <c r="A26" s="12" t="s">
        <v>712</v>
      </c>
      <c r="B26" s="19">
        <v>103251257484</v>
      </c>
      <c r="C26" s="12" t="s">
        <v>4748</v>
      </c>
      <c r="D26" s="12" t="s">
        <v>11</v>
      </c>
      <c r="E26" s="6" t="s">
        <v>4728</v>
      </c>
      <c r="F26" s="5">
        <f>decoded__2[[#This Row],[FRT_DEC]]-B25</f>
        <v>5</v>
      </c>
      <c r="G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INFO]]))),G25)</f>
        <v>clid</v>
      </c>
    </row>
    <row r="27" spans="1:18" x14ac:dyDescent="0.25">
      <c r="A27" s="12" t="s">
        <v>713</v>
      </c>
      <c r="B27" s="19">
        <v>103251257523</v>
      </c>
      <c r="C27" s="12" t="s">
        <v>4749</v>
      </c>
      <c r="D27" s="12" t="s">
        <v>12</v>
      </c>
      <c r="E27" s="6" t="s">
        <v>4</v>
      </c>
      <c r="F27" s="5">
        <f>decoded__2[[#This Row],[FRT_DEC]]-B26</f>
        <v>39</v>
      </c>
      <c r="G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INFO]]))),G26)</f>
        <v>clid</v>
      </c>
    </row>
    <row r="28" spans="1:18" x14ac:dyDescent="0.25">
      <c r="A28" s="12" t="s">
        <v>813</v>
      </c>
      <c r="B28" s="19">
        <v>103251257530</v>
      </c>
      <c r="C28" s="12" t="s">
        <v>4750</v>
      </c>
      <c r="D28" s="12" t="s">
        <v>14</v>
      </c>
      <c r="E28" s="6" t="s">
        <v>6</v>
      </c>
      <c r="F28" s="5">
        <f>decoded__2[[#This Row],[FRT_DEC]]-B27</f>
        <v>7</v>
      </c>
      <c r="G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INFO]]))),G27)</f>
        <v>clid</v>
      </c>
    </row>
    <row r="29" spans="1:18" x14ac:dyDescent="0.25">
      <c r="A29" s="12" t="s">
        <v>1099</v>
      </c>
      <c r="B29" s="19">
        <v>103251257540</v>
      </c>
      <c r="C29" s="12" t="s">
        <v>4751</v>
      </c>
      <c r="D29" s="12" t="s">
        <v>14</v>
      </c>
      <c r="E29" s="6" t="s">
        <v>36</v>
      </c>
      <c r="F29" s="5">
        <f>decoded__2[[#This Row],[FRT_DEC]]-B28</f>
        <v>10</v>
      </c>
      <c r="G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INFO]]))),G28)</f>
        <v>clid</v>
      </c>
    </row>
    <row r="30" spans="1:18" x14ac:dyDescent="0.25">
      <c r="A30" s="12" t="s">
        <v>1100</v>
      </c>
      <c r="B30" s="19">
        <v>103251257551</v>
      </c>
      <c r="C30" s="12" t="s">
        <v>4752</v>
      </c>
      <c r="D30" s="12" t="s">
        <v>11</v>
      </c>
      <c r="E30" s="6" t="s">
        <v>4733</v>
      </c>
      <c r="F30" s="5">
        <f>decoded__2[[#This Row],[FRT_DEC]]-B29</f>
        <v>11</v>
      </c>
      <c r="G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INFO]]))),G29)</f>
        <v>clid</v>
      </c>
    </row>
    <row r="31" spans="1:18" x14ac:dyDescent="0.25">
      <c r="A31" s="12" t="s">
        <v>69</v>
      </c>
      <c r="B31" s="19">
        <v>103251257570</v>
      </c>
      <c r="C31" s="12" t="s">
        <v>4753</v>
      </c>
      <c r="D31" s="12" t="s">
        <v>8</v>
      </c>
      <c r="E31" s="6" t="s">
        <v>4735</v>
      </c>
      <c r="F31" s="5">
        <f>decoded__2[[#This Row],[FRT_DEC]]-B30</f>
        <v>19</v>
      </c>
      <c r="G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INFO]]))),G30)</f>
        <v>clid</v>
      </c>
    </row>
    <row r="32" spans="1:18" x14ac:dyDescent="0.25">
      <c r="A32" s="12" t="s">
        <v>714</v>
      </c>
      <c r="B32" s="19">
        <v>103251257590</v>
      </c>
      <c r="C32" s="12" t="s">
        <v>4754</v>
      </c>
      <c r="D32" s="12" t="s">
        <v>12</v>
      </c>
      <c r="E32" s="6" t="s">
        <v>4</v>
      </c>
      <c r="F32" s="5">
        <f>decoded__2[[#This Row],[FRT_DEC]]-B31</f>
        <v>20</v>
      </c>
      <c r="G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INFO]]))),G31)</f>
        <v>clid</v>
      </c>
    </row>
    <row r="33" spans="1:7" x14ac:dyDescent="0.25">
      <c r="A33" s="12" t="s">
        <v>715</v>
      </c>
      <c r="B33" s="19">
        <v>103251257597</v>
      </c>
      <c r="C33" s="12" t="s">
        <v>4755</v>
      </c>
      <c r="D33" s="12" t="s">
        <v>8</v>
      </c>
      <c r="E33" s="6" t="s">
        <v>4720</v>
      </c>
      <c r="F33" s="5">
        <f>decoded__2[[#This Row],[FRT_DEC]]-B32</f>
        <v>7</v>
      </c>
      <c r="G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INFO]]))),G32)</f>
        <v>clid</v>
      </c>
    </row>
    <row r="34" spans="1:7" x14ac:dyDescent="0.25">
      <c r="A34" s="12" t="s">
        <v>716</v>
      </c>
      <c r="B34" s="19">
        <v>103263223285</v>
      </c>
      <c r="C34" s="12" t="s">
        <v>4756</v>
      </c>
      <c r="D34" s="12" t="s">
        <v>13</v>
      </c>
      <c r="E34" s="6" t="s">
        <v>5</v>
      </c>
      <c r="F34" s="5">
        <f>decoded__2[[#This Row],[FRT_DEC]]-B33</f>
        <v>11965688</v>
      </c>
      <c r="G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INFO]]))),G33)</f>
        <v>clid</v>
      </c>
    </row>
    <row r="35" spans="1:7" x14ac:dyDescent="0.25">
      <c r="A35" s="12" t="s">
        <v>717</v>
      </c>
      <c r="B35" s="19">
        <v>103263223290</v>
      </c>
      <c r="C35" s="12" t="s">
        <v>4757</v>
      </c>
      <c r="D35" s="12" t="s">
        <v>11</v>
      </c>
      <c r="E35" s="6" t="s">
        <v>4728</v>
      </c>
      <c r="F35" s="5">
        <f>decoded__2[[#This Row],[FRT_DEC]]-B34</f>
        <v>5</v>
      </c>
      <c r="G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INFO]]))),G34)</f>
        <v>clid</v>
      </c>
    </row>
    <row r="36" spans="1:7" x14ac:dyDescent="0.25">
      <c r="A36" s="12" t="s">
        <v>718</v>
      </c>
      <c r="B36" s="19">
        <v>103263223329</v>
      </c>
      <c r="C36" s="12" t="s">
        <v>4758</v>
      </c>
      <c r="D36" s="12" t="s">
        <v>12</v>
      </c>
      <c r="E36" s="6" t="s">
        <v>4</v>
      </c>
      <c r="F36" s="5">
        <f>decoded__2[[#This Row],[FRT_DEC]]-B35</f>
        <v>39</v>
      </c>
      <c r="G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INFO]]))),G35)</f>
        <v>clid</v>
      </c>
    </row>
    <row r="37" spans="1:7" x14ac:dyDescent="0.25">
      <c r="A37" s="12" t="s">
        <v>70</v>
      </c>
      <c r="B37" s="19">
        <v>103263223334</v>
      </c>
      <c r="C37" s="12" t="s">
        <v>4759</v>
      </c>
      <c r="D37" s="12" t="s">
        <v>14</v>
      </c>
      <c r="E37" s="6" t="s">
        <v>6</v>
      </c>
      <c r="F37" s="5">
        <f>decoded__2[[#This Row],[FRT_DEC]]-B36</f>
        <v>5</v>
      </c>
      <c r="G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INFO]]))),G36)</f>
        <v>clid</v>
      </c>
    </row>
    <row r="38" spans="1:7" x14ac:dyDescent="0.25">
      <c r="A38" s="12" t="s">
        <v>71</v>
      </c>
      <c r="B38" s="19">
        <v>103263223344</v>
      </c>
      <c r="C38" s="12" t="s">
        <v>4760</v>
      </c>
      <c r="D38" s="12" t="s">
        <v>14</v>
      </c>
      <c r="E38" s="6" t="s">
        <v>36</v>
      </c>
      <c r="F38" s="5">
        <f>decoded__2[[#This Row],[FRT_DEC]]-B37</f>
        <v>10</v>
      </c>
      <c r="G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INFO]]))),G37)</f>
        <v>clid</v>
      </c>
    </row>
    <row r="39" spans="1:7" x14ac:dyDescent="0.25">
      <c r="A39" s="12" t="s">
        <v>73</v>
      </c>
      <c r="B39" s="19">
        <v>103263223355</v>
      </c>
      <c r="C39" s="12" t="s">
        <v>4761</v>
      </c>
      <c r="D39" s="12" t="s">
        <v>11</v>
      </c>
      <c r="E39" s="6" t="s">
        <v>4733</v>
      </c>
      <c r="F39" s="5">
        <f>decoded__2[[#This Row],[FRT_DEC]]-B38</f>
        <v>11</v>
      </c>
      <c r="G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INFO]]))),G38)</f>
        <v>clid</v>
      </c>
    </row>
    <row r="40" spans="1:7" x14ac:dyDescent="0.25">
      <c r="A40" s="12" t="s">
        <v>719</v>
      </c>
      <c r="B40" s="19">
        <v>103263223374</v>
      </c>
      <c r="C40" s="12" t="s">
        <v>4762</v>
      </c>
      <c r="D40" s="12" t="s">
        <v>8</v>
      </c>
      <c r="E40" s="6" t="s">
        <v>4735</v>
      </c>
      <c r="F40" s="5">
        <f>decoded__2[[#This Row],[FRT_DEC]]-B39</f>
        <v>19</v>
      </c>
      <c r="G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INFO]]))),G39)</f>
        <v>clid</v>
      </c>
    </row>
    <row r="41" spans="1:7" x14ac:dyDescent="0.25">
      <c r="A41" s="12" t="s">
        <v>720</v>
      </c>
      <c r="B41" s="19">
        <v>103263223397</v>
      </c>
      <c r="C41" s="12" t="s">
        <v>4763</v>
      </c>
      <c r="D41" s="12" t="s">
        <v>12</v>
      </c>
      <c r="E41" s="6" t="s">
        <v>4</v>
      </c>
      <c r="F41" s="5">
        <f>decoded__2[[#This Row],[FRT_DEC]]-B40</f>
        <v>23</v>
      </c>
      <c r="G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INFO]]))),G40)</f>
        <v>clid</v>
      </c>
    </row>
    <row r="42" spans="1:7" x14ac:dyDescent="0.25">
      <c r="A42" s="12" t="s">
        <v>76</v>
      </c>
      <c r="B42" s="19">
        <v>103263223404</v>
      </c>
      <c r="C42" s="12" t="s">
        <v>4764</v>
      </c>
      <c r="D42" s="12" t="s">
        <v>8</v>
      </c>
      <c r="E42" s="6" t="s">
        <v>4720</v>
      </c>
      <c r="F42" s="5">
        <f>decoded__2[[#This Row],[FRT_DEC]]-B41</f>
        <v>7</v>
      </c>
      <c r="G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INFO]]))),G41)</f>
        <v>clid</v>
      </c>
    </row>
    <row r="43" spans="1:7" x14ac:dyDescent="0.25">
      <c r="A43" s="12" t="s">
        <v>78</v>
      </c>
      <c r="B43" s="19">
        <v>103274590471</v>
      </c>
      <c r="C43" s="12" t="s">
        <v>4765</v>
      </c>
      <c r="D43" s="12" t="s">
        <v>11</v>
      </c>
      <c r="E43" s="6" t="s">
        <v>4733</v>
      </c>
      <c r="F43" s="5">
        <f>decoded__2[[#This Row],[FRT_DEC]]-B42</f>
        <v>11367067</v>
      </c>
      <c r="G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INFO]]))),G42)</f>
        <v>clid</v>
      </c>
    </row>
    <row r="44" spans="1:7" x14ac:dyDescent="0.25">
      <c r="A44" s="12" t="s">
        <v>721</v>
      </c>
      <c r="B44" s="19">
        <v>103274590502</v>
      </c>
      <c r="C44" s="12" t="s">
        <v>4766</v>
      </c>
      <c r="D44" s="12" t="s">
        <v>12</v>
      </c>
      <c r="E44" s="6" t="s">
        <v>4</v>
      </c>
      <c r="F44" s="5">
        <f>decoded__2[[#This Row],[FRT_DEC]]-B43</f>
        <v>31</v>
      </c>
      <c r="G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INFO]]))),G43)</f>
        <v>clid</v>
      </c>
    </row>
    <row r="45" spans="1:7" x14ac:dyDescent="0.25">
      <c r="A45" s="12" t="s">
        <v>79</v>
      </c>
      <c r="B45" s="19">
        <v>103274590508</v>
      </c>
      <c r="C45" s="12" t="s">
        <v>4767</v>
      </c>
      <c r="D45" s="12" t="s">
        <v>8</v>
      </c>
      <c r="E45" s="6" t="s">
        <v>4720</v>
      </c>
      <c r="F45" s="5">
        <f>decoded__2[[#This Row],[FRT_DEC]]-B44</f>
        <v>6</v>
      </c>
      <c r="G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INFO]]))),G44)</f>
        <v>clid</v>
      </c>
    </row>
    <row r="46" spans="1:7" x14ac:dyDescent="0.25">
      <c r="A46" s="12" t="s">
        <v>80</v>
      </c>
      <c r="B46" s="19">
        <v>103274910011</v>
      </c>
      <c r="C46" s="12" t="s">
        <v>4768</v>
      </c>
      <c r="D46" s="12" t="s">
        <v>13</v>
      </c>
      <c r="E46" s="6" t="s">
        <v>5</v>
      </c>
      <c r="F46" s="5">
        <f>decoded__2[[#This Row],[FRT_DEC]]-B45</f>
        <v>319503</v>
      </c>
      <c r="G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INFO]]))),G45)</f>
        <v>clid</v>
      </c>
    </row>
    <row r="47" spans="1:7" x14ac:dyDescent="0.25">
      <c r="A47" s="12" t="s">
        <v>81</v>
      </c>
      <c r="B47" s="19">
        <v>103274910019</v>
      </c>
      <c r="C47" s="12" t="s">
        <v>4769</v>
      </c>
      <c r="D47" s="12" t="s">
        <v>11</v>
      </c>
      <c r="E47" s="6" t="s">
        <v>4728</v>
      </c>
      <c r="F47" s="5">
        <f>decoded__2[[#This Row],[FRT_DEC]]-B46</f>
        <v>8</v>
      </c>
      <c r="G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INFO]]))),G46)</f>
        <v>clid</v>
      </c>
    </row>
    <row r="48" spans="1:7" x14ac:dyDescent="0.25">
      <c r="A48" s="12" t="s">
        <v>82</v>
      </c>
      <c r="B48" s="19">
        <v>103274910057</v>
      </c>
      <c r="C48" s="12" t="s">
        <v>4770</v>
      </c>
      <c r="D48" s="12" t="s">
        <v>12</v>
      </c>
      <c r="E48" s="6" t="s">
        <v>4</v>
      </c>
      <c r="F48" s="5">
        <f>decoded__2[[#This Row],[FRT_DEC]]-B47</f>
        <v>38</v>
      </c>
      <c r="G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INFO]]))),G47)</f>
        <v>clid</v>
      </c>
    </row>
    <row r="49" spans="1:7" x14ac:dyDescent="0.25">
      <c r="A49" s="12" t="s">
        <v>83</v>
      </c>
      <c r="B49" s="19">
        <v>103274910062</v>
      </c>
      <c r="C49" s="12" t="s">
        <v>4771</v>
      </c>
      <c r="D49" s="12" t="s">
        <v>14</v>
      </c>
      <c r="E49" s="6" t="s">
        <v>6</v>
      </c>
      <c r="F49" s="5">
        <f>decoded__2[[#This Row],[FRT_DEC]]-B48</f>
        <v>5</v>
      </c>
      <c r="G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INFO]]))),G48)</f>
        <v>clid</v>
      </c>
    </row>
    <row r="50" spans="1:7" x14ac:dyDescent="0.25">
      <c r="A50" s="12" t="s">
        <v>84</v>
      </c>
      <c r="B50" s="19">
        <v>103274910073</v>
      </c>
      <c r="C50" s="12" t="s">
        <v>4772</v>
      </c>
      <c r="D50" s="12" t="s">
        <v>14</v>
      </c>
      <c r="E50" s="6" t="s">
        <v>36</v>
      </c>
      <c r="F50" s="5">
        <f>decoded__2[[#This Row],[FRT_DEC]]-B49</f>
        <v>11</v>
      </c>
      <c r="G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INFO]]))),G49)</f>
        <v>clid</v>
      </c>
    </row>
    <row r="51" spans="1:7" x14ac:dyDescent="0.25">
      <c r="A51" s="12" t="s">
        <v>85</v>
      </c>
      <c r="B51" s="19">
        <v>103274910083</v>
      </c>
      <c r="C51" s="12" t="s">
        <v>4773</v>
      </c>
      <c r="D51" s="12" t="s">
        <v>11</v>
      </c>
      <c r="E51" s="6" t="s">
        <v>4733</v>
      </c>
      <c r="F51" s="5">
        <f>decoded__2[[#This Row],[FRT_DEC]]-B50</f>
        <v>10</v>
      </c>
      <c r="G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INFO]]))),G50)</f>
        <v>clid</v>
      </c>
    </row>
    <row r="52" spans="1:7" x14ac:dyDescent="0.25">
      <c r="A52" s="12" t="s">
        <v>86</v>
      </c>
      <c r="B52" s="19">
        <v>103274910102</v>
      </c>
      <c r="C52" s="12" t="s">
        <v>4774</v>
      </c>
      <c r="D52" s="12" t="s">
        <v>8</v>
      </c>
      <c r="E52" s="6" t="s">
        <v>4735</v>
      </c>
      <c r="F52" s="5">
        <f>decoded__2[[#This Row],[FRT_DEC]]-B51</f>
        <v>19</v>
      </c>
      <c r="G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INFO]]))),G51)</f>
        <v>clid</v>
      </c>
    </row>
    <row r="53" spans="1:7" x14ac:dyDescent="0.25">
      <c r="A53" s="12" t="s">
        <v>87</v>
      </c>
      <c r="B53" s="19">
        <v>103274910123</v>
      </c>
      <c r="C53" s="12" t="s">
        <v>4775</v>
      </c>
      <c r="D53" s="12" t="s">
        <v>12</v>
      </c>
      <c r="E53" s="6" t="s">
        <v>4</v>
      </c>
      <c r="F53" s="5">
        <f>decoded__2[[#This Row],[FRT_DEC]]-B52</f>
        <v>21</v>
      </c>
      <c r="G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INFO]]))),G52)</f>
        <v>clid</v>
      </c>
    </row>
    <row r="54" spans="1:7" x14ac:dyDescent="0.25">
      <c r="A54" s="12" t="s">
        <v>88</v>
      </c>
      <c r="B54" s="19">
        <v>103274910132</v>
      </c>
      <c r="C54" s="12" t="s">
        <v>4776</v>
      </c>
      <c r="D54" s="12" t="s">
        <v>8</v>
      </c>
      <c r="E54" s="6" t="s">
        <v>4720</v>
      </c>
      <c r="F54" s="5">
        <f>decoded__2[[#This Row],[FRT_DEC]]-B53</f>
        <v>9</v>
      </c>
      <c r="G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INFO]]))),G53)</f>
        <v>clid</v>
      </c>
    </row>
    <row r="55" spans="1:7" x14ac:dyDescent="0.25">
      <c r="A55" s="12" t="s">
        <v>89</v>
      </c>
      <c r="B55" s="19">
        <v>103286642127</v>
      </c>
      <c r="C55" s="12" t="s">
        <v>4777</v>
      </c>
      <c r="D55" s="12" t="s">
        <v>13</v>
      </c>
      <c r="E55" s="6" t="s">
        <v>5</v>
      </c>
      <c r="F55" s="5">
        <f>decoded__2[[#This Row],[FRT_DEC]]-B54</f>
        <v>11731995</v>
      </c>
      <c r="G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INFO]]))),G54)</f>
        <v>clid</v>
      </c>
    </row>
    <row r="56" spans="1:7" x14ac:dyDescent="0.25">
      <c r="A56" s="12" t="s">
        <v>90</v>
      </c>
      <c r="B56" s="19">
        <v>103286642133</v>
      </c>
      <c r="C56" s="12" t="s">
        <v>4778</v>
      </c>
      <c r="D56" s="12" t="s">
        <v>11</v>
      </c>
      <c r="E56" s="6" t="s">
        <v>4728</v>
      </c>
      <c r="F56" s="5">
        <f>decoded__2[[#This Row],[FRT_DEC]]-B55</f>
        <v>6</v>
      </c>
      <c r="G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INFO]]))),G55)</f>
        <v>clid</v>
      </c>
    </row>
    <row r="57" spans="1:7" x14ac:dyDescent="0.25">
      <c r="A57" s="12" t="s">
        <v>91</v>
      </c>
      <c r="B57" s="19">
        <v>103286642171</v>
      </c>
      <c r="C57" s="12" t="s">
        <v>4779</v>
      </c>
      <c r="D57" s="12" t="s">
        <v>12</v>
      </c>
      <c r="E57" s="6" t="s">
        <v>4</v>
      </c>
      <c r="F57" s="5">
        <f>decoded__2[[#This Row],[FRT_DEC]]-B56</f>
        <v>38</v>
      </c>
      <c r="G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INFO]]))),G56)</f>
        <v>clid</v>
      </c>
    </row>
    <row r="58" spans="1:7" x14ac:dyDescent="0.25">
      <c r="A58" s="12" t="s">
        <v>92</v>
      </c>
      <c r="B58" s="19">
        <v>103286642176</v>
      </c>
      <c r="C58" s="12" t="s">
        <v>4780</v>
      </c>
      <c r="D58" s="12" t="s">
        <v>14</v>
      </c>
      <c r="E58" s="6" t="s">
        <v>6</v>
      </c>
      <c r="F58" s="5">
        <f>decoded__2[[#This Row],[FRT_DEC]]-B57</f>
        <v>5</v>
      </c>
      <c r="G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INFO]]))),G57)</f>
        <v>clid</v>
      </c>
    </row>
    <row r="59" spans="1:7" x14ac:dyDescent="0.25">
      <c r="A59" s="12" t="s">
        <v>1107</v>
      </c>
      <c r="B59" s="19">
        <v>103286642186</v>
      </c>
      <c r="C59" s="12" t="s">
        <v>4781</v>
      </c>
      <c r="D59" s="12" t="s">
        <v>14</v>
      </c>
      <c r="E59" s="6" t="s">
        <v>36</v>
      </c>
      <c r="F59" s="5">
        <f>decoded__2[[#This Row],[FRT_DEC]]-B58</f>
        <v>10</v>
      </c>
      <c r="G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INFO]]))),G58)</f>
        <v>clid</v>
      </c>
    </row>
    <row r="60" spans="1:7" x14ac:dyDescent="0.25">
      <c r="A60" s="12" t="s">
        <v>93</v>
      </c>
      <c r="B60" s="19">
        <v>103286642199</v>
      </c>
      <c r="C60" s="12" t="s">
        <v>4782</v>
      </c>
      <c r="D60" s="12" t="s">
        <v>11</v>
      </c>
      <c r="E60" s="6" t="s">
        <v>4733</v>
      </c>
      <c r="F60" s="5">
        <f>decoded__2[[#This Row],[FRT_DEC]]-B59</f>
        <v>13</v>
      </c>
      <c r="G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INFO]]))),G59)</f>
        <v>clid</v>
      </c>
    </row>
    <row r="61" spans="1:7" x14ac:dyDescent="0.25">
      <c r="A61" s="12" t="s">
        <v>94</v>
      </c>
      <c r="B61" s="19">
        <v>103286642218</v>
      </c>
      <c r="C61" s="12" t="s">
        <v>4783</v>
      </c>
      <c r="D61" s="12" t="s">
        <v>8</v>
      </c>
      <c r="E61" s="6" t="s">
        <v>4735</v>
      </c>
      <c r="F61" s="5">
        <f>decoded__2[[#This Row],[FRT_DEC]]-B60</f>
        <v>19</v>
      </c>
      <c r="G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INFO]]))),G60)</f>
        <v>clid</v>
      </c>
    </row>
    <row r="62" spans="1:7" x14ac:dyDescent="0.25">
      <c r="A62" s="12" t="s">
        <v>95</v>
      </c>
      <c r="B62" s="19">
        <v>103286642239</v>
      </c>
      <c r="C62" s="12" t="s">
        <v>4784</v>
      </c>
      <c r="D62" s="12" t="s">
        <v>12</v>
      </c>
      <c r="E62" s="6" t="s">
        <v>4</v>
      </c>
      <c r="F62" s="5">
        <f>decoded__2[[#This Row],[FRT_DEC]]-B61</f>
        <v>21</v>
      </c>
      <c r="G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INFO]]))),G61)</f>
        <v>clid</v>
      </c>
    </row>
    <row r="63" spans="1:7" x14ac:dyDescent="0.25">
      <c r="A63" s="12" t="s">
        <v>1108</v>
      </c>
      <c r="B63" s="19">
        <v>103286642245</v>
      </c>
      <c r="C63" s="12" t="s">
        <v>4785</v>
      </c>
      <c r="D63" s="12" t="s">
        <v>8</v>
      </c>
      <c r="E63" s="6" t="s">
        <v>4720</v>
      </c>
      <c r="F63" s="5">
        <f>decoded__2[[#This Row],[FRT_DEC]]-B62</f>
        <v>6</v>
      </c>
      <c r="G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INFO]]))),G62)</f>
        <v>clid</v>
      </c>
    </row>
    <row r="64" spans="1:7" x14ac:dyDescent="0.25">
      <c r="A64" s="12" t="s">
        <v>1109</v>
      </c>
      <c r="B64" s="19">
        <v>103298426307</v>
      </c>
      <c r="C64" s="12" t="s">
        <v>4786</v>
      </c>
      <c r="D64" s="12" t="s">
        <v>13</v>
      </c>
      <c r="E64" s="6" t="s">
        <v>5</v>
      </c>
      <c r="F64" s="5">
        <f>decoded__2[[#This Row],[FRT_DEC]]-B63</f>
        <v>11784062</v>
      </c>
      <c r="G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INFO]]))),G63)</f>
        <v>clid</v>
      </c>
    </row>
    <row r="65" spans="1:7" x14ac:dyDescent="0.25">
      <c r="A65" s="12" t="s">
        <v>1110</v>
      </c>
      <c r="B65" s="19">
        <v>103298426313</v>
      </c>
      <c r="C65" s="12" t="s">
        <v>4787</v>
      </c>
      <c r="D65" s="12" t="s">
        <v>11</v>
      </c>
      <c r="E65" s="6" t="s">
        <v>4728</v>
      </c>
      <c r="F65" s="5">
        <f>decoded__2[[#This Row],[FRT_DEC]]-B64</f>
        <v>6</v>
      </c>
      <c r="G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INFO]]))),G64)</f>
        <v>clid</v>
      </c>
    </row>
    <row r="66" spans="1:7" x14ac:dyDescent="0.25">
      <c r="A66" s="12" t="s">
        <v>814</v>
      </c>
      <c r="B66" s="19">
        <v>103298426354</v>
      </c>
      <c r="C66" s="12" t="s">
        <v>4788</v>
      </c>
      <c r="D66" s="12" t="s">
        <v>12</v>
      </c>
      <c r="E66" s="6" t="s">
        <v>4</v>
      </c>
      <c r="F66" s="5">
        <f>decoded__2[[#This Row],[FRT_DEC]]-B65</f>
        <v>41</v>
      </c>
      <c r="G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INFO]]))),G65)</f>
        <v>clid</v>
      </c>
    </row>
    <row r="67" spans="1:7" x14ac:dyDescent="0.25">
      <c r="A67" s="12" t="s">
        <v>1111</v>
      </c>
      <c r="B67" s="19">
        <v>103298426358</v>
      </c>
      <c r="C67" s="12" t="s">
        <v>4789</v>
      </c>
      <c r="D67" s="12" t="s">
        <v>14</v>
      </c>
      <c r="E67" s="6" t="s">
        <v>6</v>
      </c>
      <c r="F67" s="5">
        <f>decoded__2[[#This Row],[FRT_DEC]]-B66</f>
        <v>4</v>
      </c>
      <c r="G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INFO]]))),G66)</f>
        <v>clid</v>
      </c>
    </row>
    <row r="68" spans="1:7" x14ac:dyDescent="0.25">
      <c r="A68" s="12" t="s">
        <v>1112</v>
      </c>
      <c r="B68" s="19">
        <v>103298426369</v>
      </c>
      <c r="C68" s="12" t="s">
        <v>4790</v>
      </c>
      <c r="D68" s="12" t="s">
        <v>14</v>
      </c>
      <c r="E68" s="6" t="s">
        <v>36</v>
      </c>
      <c r="F68" s="5">
        <f>decoded__2[[#This Row],[FRT_DEC]]-B67</f>
        <v>11</v>
      </c>
      <c r="G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INFO]]))),G67)</f>
        <v>clid</v>
      </c>
    </row>
    <row r="69" spans="1:7" x14ac:dyDescent="0.25">
      <c r="A69" s="12" t="s">
        <v>96</v>
      </c>
      <c r="B69" s="19">
        <v>103298426380</v>
      </c>
      <c r="C69" s="12" t="s">
        <v>4791</v>
      </c>
      <c r="D69" s="12" t="s">
        <v>11</v>
      </c>
      <c r="E69" s="6" t="s">
        <v>4733</v>
      </c>
      <c r="F69" s="5">
        <f>decoded__2[[#This Row],[FRT_DEC]]-B68</f>
        <v>11</v>
      </c>
      <c r="G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INFO]]))),G68)</f>
        <v>clid</v>
      </c>
    </row>
    <row r="70" spans="1:7" x14ac:dyDescent="0.25">
      <c r="A70" s="12" t="s">
        <v>97</v>
      </c>
      <c r="B70" s="19">
        <v>103298426398</v>
      </c>
      <c r="C70" s="12" t="s">
        <v>4792</v>
      </c>
      <c r="D70" s="12" t="s">
        <v>8</v>
      </c>
      <c r="E70" s="6" t="s">
        <v>4735</v>
      </c>
      <c r="F70" s="5">
        <f>decoded__2[[#This Row],[FRT_DEC]]-B69</f>
        <v>18</v>
      </c>
      <c r="G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INFO]]))),G69)</f>
        <v>clid</v>
      </c>
    </row>
    <row r="71" spans="1:7" x14ac:dyDescent="0.25">
      <c r="A71" s="12" t="s">
        <v>99</v>
      </c>
      <c r="B71" s="19">
        <v>103298426420</v>
      </c>
      <c r="C71" s="12" t="s">
        <v>4793</v>
      </c>
      <c r="D71" s="12" t="s">
        <v>12</v>
      </c>
      <c r="E71" s="6" t="s">
        <v>4</v>
      </c>
      <c r="F71" s="5">
        <f>decoded__2[[#This Row],[FRT_DEC]]-B70</f>
        <v>22</v>
      </c>
      <c r="G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INFO]]))),G70)</f>
        <v>clid</v>
      </c>
    </row>
    <row r="72" spans="1:7" x14ac:dyDescent="0.25">
      <c r="A72" s="12" t="s">
        <v>1101</v>
      </c>
      <c r="B72" s="19">
        <v>103298426426</v>
      </c>
      <c r="C72" s="12" t="s">
        <v>4794</v>
      </c>
      <c r="D72" s="12" t="s">
        <v>8</v>
      </c>
      <c r="E72" s="6" t="s">
        <v>4720</v>
      </c>
      <c r="F72" s="5">
        <f>decoded__2[[#This Row],[FRT_DEC]]-B71</f>
        <v>6</v>
      </c>
      <c r="G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INFO]]))),G71)</f>
        <v>clid</v>
      </c>
    </row>
    <row r="73" spans="1:7" x14ac:dyDescent="0.25">
      <c r="A73" s="12" t="s">
        <v>1113</v>
      </c>
      <c r="B73" s="19">
        <v>103305452860</v>
      </c>
      <c r="C73" s="12" t="s">
        <v>4795</v>
      </c>
      <c r="D73" s="12" t="s">
        <v>1144</v>
      </c>
      <c r="E73" s="6" t="s">
        <v>4796</v>
      </c>
      <c r="F73" s="5">
        <f>decoded__2[[#This Row],[FRT_DEC]]-B72</f>
        <v>7026434</v>
      </c>
      <c r="G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INFO]]))),G72)</f>
        <v>clid</v>
      </c>
    </row>
    <row r="74" spans="1:7" x14ac:dyDescent="0.25">
      <c r="A74" s="12" t="s">
        <v>100</v>
      </c>
      <c r="B74" s="19">
        <v>103305452865</v>
      </c>
      <c r="C74" s="12" t="s">
        <v>4797</v>
      </c>
      <c r="D74" s="12" t="s">
        <v>98</v>
      </c>
      <c r="E74" s="6" t="s">
        <v>4798</v>
      </c>
      <c r="F74" s="5">
        <f>decoded__2[[#This Row],[FRT_DEC]]-B73</f>
        <v>5</v>
      </c>
      <c r="G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INFO]]))),G73)</f>
        <v>clid</v>
      </c>
    </row>
    <row r="75" spans="1:7" x14ac:dyDescent="0.25">
      <c r="A75" s="12" t="s">
        <v>101</v>
      </c>
      <c r="B75" s="19">
        <v>103305453012</v>
      </c>
      <c r="C75" s="12" t="s">
        <v>4799</v>
      </c>
      <c r="D75" s="12" t="s">
        <v>110</v>
      </c>
      <c r="E75" s="6" t="s">
        <v>4646</v>
      </c>
      <c r="F75" s="5">
        <f>decoded__2[[#This Row],[FRT_DEC]]-B74</f>
        <v>147</v>
      </c>
      <c r="G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INFO]]))),G74)</f>
        <v>clid</v>
      </c>
    </row>
    <row r="76" spans="1:7" x14ac:dyDescent="0.25">
      <c r="A76" s="12" t="s">
        <v>1114</v>
      </c>
      <c r="B76" s="19">
        <v>103305453027</v>
      </c>
      <c r="C76" s="12" t="s">
        <v>4800</v>
      </c>
      <c r="D76" s="12" t="s">
        <v>1144</v>
      </c>
      <c r="E76" s="6" t="s">
        <v>4801</v>
      </c>
      <c r="F76" s="5">
        <f>decoded__2[[#This Row],[FRT_DEC]]-B75</f>
        <v>15</v>
      </c>
      <c r="G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INFO]]))),G75)</f>
        <v>clid</v>
      </c>
    </row>
    <row r="77" spans="1:7" x14ac:dyDescent="0.25">
      <c r="A77" s="12" t="s">
        <v>102</v>
      </c>
      <c r="B77" s="19">
        <v>103305453033</v>
      </c>
      <c r="C77" s="12" t="s">
        <v>4802</v>
      </c>
      <c r="D77" s="12" t="s">
        <v>98</v>
      </c>
      <c r="E77" s="6" t="s">
        <v>4803</v>
      </c>
      <c r="F77" s="5">
        <f>decoded__2[[#This Row],[FRT_DEC]]-B76</f>
        <v>6</v>
      </c>
      <c r="G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INFO]]))),G76)</f>
        <v>clid</v>
      </c>
    </row>
    <row r="78" spans="1:7" x14ac:dyDescent="0.25">
      <c r="A78" s="12" t="s">
        <v>103</v>
      </c>
      <c r="B78" s="19">
        <v>103305453104</v>
      </c>
      <c r="C78" s="12" t="s">
        <v>4804</v>
      </c>
      <c r="D78" s="12" t="s">
        <v>111</v>
      </c>
      <c r="E78" s="6" t="s">
        <v>1186</v>
      </c>
      <c r="F78" s="5">
        <f>decoded__2[[#This Row],[FRT_DEC]]-B77</f>
        <v>71</v>
      </c>
      <c r="G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INFO]]))),G77)</f>
        <v>clid</v>
      </c>
    </row>
    <row r="79" spans="1:7" x14ac:dyDescent="0.25">
      <c r="A79" s="12" t="s">
        <v>104</v>
      </c>
      <c r="B79" s="19">
        <v>103305453120</v>
      </c>
      <c r="C79" s="12" t="s">
        <v>4805</v>
      </c>
      <c r="D79" s="12" t="s">
        <v>1144</v>
      </c>
      <c r="E79" s="6" t="s">
        <v>4806</v>
      </c>
      <c r="F79" s="5">
        <f>decoded__2[[#This Row],[FRT_DEC]]-B78</f>
        <v>16</v>
      </c>
      <c r="G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INFO]]))),G78)</f>
        <v>clid</v>
      </c>
    </row>
    <row r="80" spans="1:7" x14ac:dyDescent="0.25">
      <c r="A80" s="12" t="s">
        <v>105</v>
      </c>
      <c r="B80" s="19">
        <v>103305453126</v>
      </c>
      <c r="C80" s="12" t="s">
        <v>4807</v>
      </c>
      <c r="D80" s="12" t="s">
        <v>98</v>
      </c>
      <c r="E80" s="6" t="s">
        <v>4808</v>
      </c>
      <c r="F80" s="5">
        <f>decoded__2[[#This Row],[FRT_DEC]]-B79</f>
        <v>6</v>
      </c>
      <c r="G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INFO]]))),G79)</f>
        <v>clid</v>
      </c>
    </row>
    <row r="81" spans="1:7" x14ac:dyDescent="0.25">
      <c r="A81" s="12" t="s">
        <v>106</v>
      </c>
      <c r="B81" s="19">
        <v>103305453760</v>
      </c>
      <c r="C81" s="12" t="s">
        <v>4809</v>
      </c>
      <c r="D81" s="12" t="s">
        <v>113</v>
      </c>
      <c r="E81" s="6" t="s">
        <v>114</v>
      </c>
      <c r="F81" s="5">
        <f>decoded__2[[#This Row],[FRT_DEC]]-B80</f>
        <v>634</v>
      </c>
      <c r="G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INFO]]))),G80)</f>
        <v>clid</v>
      </c>
    </row>
    <row r="82" spans="1:7" x14ac:dyDescent="0.25">
      <c r="A82" s="12" t="s">
        <v>107</v>
      </c>
      <c r="B82" s="19">
        <v>103305453775</v>
      </c>
      <c r="C82" s="12" t="s">
        <v>4810</v>
      </c>
      <c r="D82" s="12" t="s">
        <v>1144</v>
      </c>
      <c r="E82" s="6" t="s">
        <v>4811</v>
      </c>
      <c r="F82" s="5">
        <f>decoded__2[[#This Row],[FRT_DEC]]-B81</f>
        <v>15</v>
      </c>
      <c r="G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INFO]]))),G81)</f>
        <v>clid</v>
      </c>
    </row>
    <row r="83" spans="1:7" x14ac:dyDescent="0.25">
      <c r="A83" s="12" t="s">
        <v>1170</v>
      </c>
      <c r="B83" s="19">
        <v>103305453780</v>
      </c>
      <c r="C83" s="12" t="s">
        <v>4812</v>
      </c>
      <c r="D83" s="12" t="s">
        <v>98</v>
      </c>
      <c r="E83" s="6" t="s">
        <v>4813</v>
      </c>
      <c r="F83" s="5">
        <f>decoded__2[[#This Row],[FRT_DEC]]-B82</f>
        <v>5</v>
      </c>
      <c r="G8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INFO]]))),G82)</f>
        <v>clid</v>
      </c>
    </row>
    <row r="84" spans="1:7" x14ac:dyDescent="0.25">
      <c r="A84" s="12" t="s">
        <v>108</v>
      </c>
      <c r="B84" s="19">
        <v>103305456776</v>
      </c>
      <c r="C84" s="12" t="s">
        <v>4814</v>
      </c>
      <c r="D84" s="12" t="s">
        <v>55</v>
      </c>
      <c r="E84" s="6" t="s">
        <v>4815</v>
      </c>
      <c r="F84" s="5">
        <f>decoded__2[[#This Row],[FRT_DEC]]-B83</f>
        <v>2996</v>
      </c>
      <c r="G8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INFO]]))),G83)</f>
        <v>clid</v>
      </c>
    </row>
    <row r="85" spans="1:7" x14ac:dyDescent="0.25">
      <c r="A85" s="12" t="s">
        <v>109</v>
      </c>
      <c r="B85" s="19">
        <v>103305456805</v>
      </c>
      <c r="C85" s="12" t="s">
        <v>4816</v>
      </c>
      <c r="D85" s="12" t="s">
        <v>1144</v>
      </c>
      <c r="E85" s="6" t="s">
        <v>4817</v>
      </c>
      <c r="F85" s="5">
        <f>decoded__2[[#This Row],[FRT_DEC]]-B84</f>
        <v>29</v>
      </c>
      <c r="G8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INFO]]))),G84)</f>
        <v>clid</v>
      </c>
    </row>
    <row r="86" spans="1:7" x14ac:dyDescent="0.25">
      <c r="A86" s="12" t="s">
        <v>1171</v>
      </c>
      <c r="B86" s="19">
        <v>103305456814</v>
      </c>
      <c r="C86" s="12" t="s">
        <v>4818</v>
      </c>
      <c r="D86" s="12" t="s">
        <v>98</v>
      </c>
      <c r="E86" s="6" t="s">
        <v>4819</v>
      </c>
      <c r="F86" s="5">
        <f>decoded__2[[#This Row],[FRT_DEC]]-B85</f>
        <v>9</v>
      </c>
      <c r="G8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INFO]]))),G85)</f>
        <v>clid</v>
      </c>
    </row>
    <row r="87" spans="1:7" x14ac:dyDescent="0.25">
      <c r="A87" s="12" t="s">
        <v>722</v>
      </c>
      <c r="B87" s="19">
        <v>103310131922</v>
      </c>
      <c r="C87" s="12" t="s">
        <v>4820</v>
      </c>
      <c r="D87" s="12" t="s">
        <v>13</v>
      </c>
      <c r="E87" s="6" t="s">
        <v>5</v>
      </c>
      <c r="F87" s="5">
        <f>decoded__2[[#This Row],[FRT_DEC]]-B86</f>
        <v>4675108</v>
      </c>
      <c r="G8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INFO]]))),G86)</f>
        <v>clid</v>
      </c>
    </row>
    <row r="88" spans="1:7" x14ac:dyDescent="0.25">
      <c r="A88" s="12" t="s">
        <v>723</v>
      </c>
      <c r="B88" s="19">
        <v>103310131927</v>
      </c>
      <c r="C88" s="12" t="s">
        <v>4821</v>
      </c>
      <c r="D88" s="12" t="s">
        <v>11</v>
      </c>
      <c r="E88" s="6" t="s">
        <v>4728</v>
      </c>
      <c r="F88" s="5">
        <f>decoded__2[[#This Row],[FRT_DEC]]-B87</f>
        <v>5</v>
      </c>
      <c r="G8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INFO]]))),G87)</f>
        <v>clid</v>
      </c>
    </row>
    <row r="89" spans="1:7" x14ac:dyDescent="0.25">
      <c r="A89" s="12" t="s">
        <v>112</v>
      </c>
      <c r="B89" s="19">
        <v>103310131966</v>
      </c>
      <c r="C89" s="12" t="s">
        <v>4822</v>
      </c>
      <c r="D89" s="12" t="s">
        <v>12</v>
      </c>
      <c r="E89" s="6" t="s">
        <v>4</v>
      </c>
      <c r="F89" s="5">
        <f>decoded__2[[#This Row],[FRT_DEC]]-B88</f>
        <v>39</v>
      </c>
      <c r="G8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INFO]]))),G88)</f>
        <v>clid</v>
      </c>
    </row>
    <row r="90" spans="1:7" x14ac:dyDescent="0.25">
      <c r="A90" s="12" t="s">
        <v>1094</v>
      </c>
      <c r="B90" s="19">
        <v>103310131971</v>
      </c>
      <c r="C90" s="12" t="s">
        <v>4823</v>
      </c>
      <c r="D90" s="12" t="s">
        <v>14</v>
      </c>
      <c r="E90" s="6" t="s">
        <v>6</v>
      </c>
      <c r="F90" s="5">
        <f>decoded__2[[#This Row],[FRT_DEC]]-B89</f>
        <v>5</v>
      </c>
      <c r="G9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INFO]]))),G89)</f>
        <v>clid</v>
      </c>
    </row>
    <row r="91" spans="1:7" x14ac:dyDescent="0.25">
      <c r="A91" s="12" t="s">
        <v>724</v>
      </c>
      <c r="B91" s="19">
        <v>103310131981</v>
      </c>
      <c r="C91" s="12" t="s">
        <v>4824</v>
      </c>
      <c r="D91" s="12" t="s">
        <v>14</v>
      </c>
      <c r="E91" s="6" t="s">
        <v>36</v>
      </c>
      <c r="F91" s="5">
        <f>decoded__2[[#This Row],[FRT_DEC]]-B90</f>
        <v>10</v>
      </c>
      <c r="G9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INFO]]))),G90)</f>
        <v>clid</v>
      </c>
    </row>
    <row r="92" spans="1:7" x14ac:dyDescent="0.25">
      <c r="A92" s="12" t="s">
        <v>1187</v>
      </c>
      <c r="B92" s="19">
        <v>103310131992</v>
      </c>
      <c r="C92" s="12" t="s">
        <v>4825</v>
      </c>
      <c r="D92" s="12" t="s">
        <v>11</v>
      </c>
      <c r="E92" s="6" t="s">
        <v>4733</v>
      </c>
      <c r="F92" s="5">
        <f>decoded__2[[#This Row],[FRT_DEC]]-B91</f>
        <v>11</v>
      </c>
      <c r="G9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INFO]]))),G91)</f>
        <v>clid</v>
      </c>
    </row>
    <row r="93" spans="1:7" x14ac:dyDescent="0.25">
      <c r="A93" s="12" t="s">
        <v>725</v>
      </c>
      <c r="B93" s="19">
        <v>103310132013</v>
      </c>
      <c r="C93" s="12" t="s">
        <v>4826</v>
      </c>
      <c r="D93" s="12" t="s">
        <v>8</v>
      </c>
      <c r="E93" s="6" t="s">
        <v>4735</v>
      </c>
      <c r="F93" s="5">
        <f>decoded__2[[#This Row],[FRT_DEC]]-B92</f>
        <v>21</v>
      </c>
      <c r="G9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INFO]]))),G92)</f>
        <v>clid</v>
      </c>
    </row>
    <row r="94" spans="1:7" x14ac:dyDescent="0.25">
      <c r="A94" s="12" t="s">
        <v>726</v>
      </c>
      <c r="B94" s="19">
        <v>103310132035</v>
      </c>
      <c r="C94" s="12" t="s">
        <v>4827</v>
      </c>
      <c r="D94" s="12" t="s">
        <v>12</v>
      </c>
      <c r="E94" s="6" t="s">
        <v>4</v>
      </c>
      <c r="F94" s="5">
        <f>decoded__2[[#This Row],[FRT_DEC]]-B93</f>
        <v>22</v>
      </c>
      <c r="G9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INFO]]))),G93)</f>
        <v>clid</v>
      </c>
    </row>
    <row r="95" spans="1:7" x14ac:dyDescent="0.25">
      <c r="A95" s="12" t="s">
        <v>727</v>
      </c>
      <c r="B95" s="19">
        <v>103310132041</v>
      </c>
      <c r="C95" s="12" t="s">
        <v>4828</v>
      </c>
      <c r="D95" s="12" t="s">
        <v>8</v>
      </c>
      <c r="E95" s="6" t="s">
        <v>4720</v>
      </c>
      <c r="F95" s="5">
        <f>decoded__2[[#This Row],[FRT_DEC]]-B94</f>
        <v>6</v>
      </c>
      <c r="G9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INFO]]))),G94)</f>
        <v>clid</v>
      </c>
    </row>
    <row r="96" spans="1:7" x14ac:dyDescent="0.25">
      <c r="A96" s="12" t="s">
        <v>728</v>
      </c>
      <c r="B96" s="19">
        <v>103321828548</v>
      </c>
      <c r="C96" s="12" t="s">
        <v>4829</v>
      </c>
      <c r="D96" s="12" t="s">
        <v>13</v>
      </c>
      <c r="E96" s="6" t="s">
        <v>5</v>
      </c>
      <c r="F96" s="5">
        <f>decoded__2[[#This Row],[FRT_DEC]]-B95</f>
        <v>11696507</v>
      </c>
      <c r="G9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INFO]]))),G95)</f>
        <v>clid</v>
      </c>
    </row>
    <row r="97" spans="1:7" x14ac:dyDescent="0.25">
      <c r="A97" s="12" t="s">
        <v>115</v>
      </c>
      <c r="B97" s="19">
        <v>103321828553</v>
      </c>
      <c r="C97" s="12" t="s">
        <v>4830</v>
      </c>
      <c r="D97" s="12" t="s">
        <v>11</v>
      </c>
      <c r="E97" s="6" t="s">
        <v>4728</v>
      </c>
      <c r="F97" s="5">
        <f>decoded__2[[#This Row],[FRT_DEC]]-B96</f>
        <v>5</v>
      </c>
      <c r="G9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INFO]]))),G96)</f>
        <v>clid</v>
      </c>
    </row>
    <row r="98" spans="1:7" x14ac:dyDescent="0.25">
      <c r="A98" s="12" t="s">
        <v>116</v>
      </c>
      <c r="B98" s="19">
        <v>103321828594</v>
      </c>
      <c r="C98" s="12" t="s">
        <v>4831</v>
      </c>
      <c r="D98" s="12" t="s">
        <v>12</v>
      </c>
      <c r="E98" s="6" t="s">
        <v>4</v>
      </c>
      <c r="F98" s="5">
        <f>decoded__2[[#This Row],[FRT_DEC]]-B97</f>
        <v>41</v>
      </c>
      <c r="G9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INFO]]))),G97)</f>
        <v>clid</v>
      </c>
    </row>
    <row r="99" spans="1:7" x14ac:dyDescent="0.25">
      <c r="A99" s="12" t="s">
        <v>117</v>
      </c>
      <c r="B99" s="19">
        <v>103321828599</v>
      </c>
      <c r="C99" s="12" t="s">
        <v>4832</v>
      </c>
      <c r="D99" s="12" t="s">
        <v>14</v>
      </c>
      <c r="E99" s="6" t="s">
        <v>6</v>
      </c>
      <c r="F99" s="5">
        <f>decoded__2[[#This Row],[FRT_DEC]]-B98</f>
        <v>5</v>
      </c>
      <c r="G9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INFO]]))),G98)</f>
        <v>clid</v>
      </c>
    </row>
    <row r="100" spans="1:7" x14ac:dyDescent="0.25">
      <c r="A100" s="12" t="s">
        <v>729</v>
      </c>
      <c r="B100" s="19">
        <v>103321828609</v>
      </c>
      <c r="C100" s="12" t="s">
        <v>4833</v>
      </c>
      <c r="D100" s="12" t="s">
        <v>14</v>
      </c>
      <c r="E100" s="6" t="s">
        <v>36</v>
      </c>
      <c r="F100" s="5">
        <f>decoded__2[[#This Row],[FRT_DEC]]-B99</f>
        <v>10</v>
      </c>
      <c r="G10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INFO]]))),G99)</f>
        <v>clid</v>
      </c>
    </row>
    <row r="101" spans="1:7" x14ac:dyDescent="0.25">
      <c r="A101" s="12" t="s">
        <v>730</v>
      </c>
      <c r="B101" s="19">
        <v>103321828620</v>
      </c>
      <c r="C101" s="12" t="s">
        <v>4834</v>
      </c>
      <c r="D101" s="12" t="s">
        <v>11</v>
      </c>
      <c r="E101" s="6" t="s">
        <v>4733</v>
      </c>
      <c r="F101" s="5">
        <f>decoded__2[[#This Row],[FRT_DEC]]-B100</f>
        <v>11</v>
      </c>
      <c r="G10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INFO]]))),G100)</f>
        <v>clid</v>
      </c>
    </row>
    <row r="102" spans="1:7" x14ac:dyDescent="0.25">
      <c r="A102" s="12" t="s">
        <v>619</v>
      </c>
      <c r="B102" s="19">
        <v>103321828639</v>
      </c>
      <c r="C102" s="12" t="s">
        <v>4835</v>
      </c>
      <c r="D102" s="12" t="s">
        <v>8</v>
      </c>
      <c r="E102" s="6" t="s">
        <v>4735</v>
      </c>
      <c r="F102" s="5">
        <f>decoded__2[[#This Row],[FRT_DEC]]-B101</f>
        <v>19</v>
      </c>
      <c r="G10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INFO]]))),G101)</f>
        <v>clid</v>
      </c>
    </row>
    <row r="103" spans="1:7" x14ac:dyDescent="0.25">
      <c r="A103" s="12" t="s">
        <v>118</v>
      </c>
      <c r="B103" s="19">
        <v>103321828659</v>
      </c>
      <c r="C103" s="12" t="s">
        <v>4836</v>
      </c>
      <c r="D103" s="12" t="s">
        <v>12</v>
      </c>
      <c r="E103" s="6" t="s">
        <v>4</v>
      </c>
      <c r="F103" s="5">
        <f>decoded__2[[#This Row],[FRT_DEC]]-B102</f>
        <v>20</v>
      </c>
      <c r="G10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INFO]]))),G102)</f>
        <v>clid</v>
      </c>
    </row>
    <row r="104" spans="1:7" x14ac:dyDescent="0.25">
      <c r="A104" s="12" t="s">
        <v>731</v>
      </c>
      <c r="B104" s="19">
        <v>103321828666</v>
      </c>
      <c r="C104" s="12" t="s">
        <v>4837</v>
      </c>
      <c r="D104" s="12" t="s">
        <v>8</v>
      </c>
      <c r="E104" s="6" t="s">
        <v>4720</v>
      </c>
      <c r="F104" s="5">
        <f>decoded__2[[#This Row],[FRT_DEC]]-B103</f>
        <v>7</v>
      </c>
      <c r="G10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INFO]]))),G103)</f>
        <v>clid</v>
      </c>
    </row>
    <row r="105" spans="1:7" x14ac:dyDescent="0.25">
      <c r="A105" s="12" t="s">
        <v>119</v>
      </c>
      <c r="B105" s="19">
        <v>103333600813</v>
      </c>
      <c r="C105" s="12" t="s">
        <v>4838</v>
      </c>
      <c r="D105" s="12" t="s">
        <v>13</v>
      </c>
      <c r="E105" s="6" t="s">
        <v>5</v>
      </c>
      <c r="F105" s="5">
        <f>decoded__2[[#This Row],[FRT_DEC]]-B104</f>
        <v>11772147</v>
      </c>
      <c r="G10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INFO]]))),G104)</f>
        <v>clid</v>
      </c>
    </row>
    <row r="106" spans="1:7" x14ac:dyDescent="0.25">
      <c r="A106" s="12" t="s">
        <v>120</v>
      </c>
      <c r="B106" s="19">
        <v>103333600818</v>
      </c>
      <c r="C106" s="12" t="s">
        <v>4839</v>
      </c>
      <c r="D106" s="12" t="s">
        <v>11</v>
      </c>
      <c r="E106" s="6" t="s">
        <v>4728</v>
      </c>
      <c r="F106" s="5">
        <f>decoded__2[[#This Row],[FRT_DEC]]-B105</f>
        <v>5</v>
      </c>
      <c r="G10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INFO]]))),G105)</f>
        <v>clid</v>
      </c>
    </row>
    <row r="107" spans="1:7" x14ac:dyDescent="0.25">
      <c r="A107" s="12" t="s">
        <v>121</v>
      </c>
      <c r="B107" s="19">
        <v>103333600857</v>
      </c>
      <c r="C107" s="12" t="s">
        <v>4840</v>
      </c>
      <c r="D107" s="12" t="s">
        <v>12</v>
      </c>
      <c r="E107" s="6" t="s">
        <v>4</v>
      </c>
      <c r="F107" s="5">
        <f>decoded__2[[#This Row],[FRT_DEC]]-B106</f>
        <v>39</v>
      </c>
      <c r="G10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INFO]]))),G106)</f>
        <v>clid</v>
      </c>
    </row>
    <row r="108" spans="1:7" x14ac:dyDescent="0.25">
      <c r="A108" s="12" t="s">
        <v>122</v>
      </c>
      <c r="B108" s="19">
        <v>103333600862</v>
      </c>
      <c r="C108" s="12" t="s">
        <v>4841</v>
      </c>
      <c r="D108" s="12" t="s">
        <v>14</v>
      </c>
      <c r="E108" s="6" t="s">
        <v>6</v>
      </c>
      <c r="F108" s="5">
        <f>decoded__2[[#This Row],[FRT_DEC]]-B107</f>
        <v>5</v>
      </c>
      <c r="G10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INFO]]))),G107)</f>
        <v>clid</v>
      </c>
    </row>
    <row r="109" spans="1:7" x14ac:dyDescent="0.25">
      <c r="A109" s="12" t="s">
        <v>123</v>
      </c>
      <c r="B109" s="19">
        <v>103333600872</v>
      </c>
      <c r="C109" s="12" t="s">
        <v>4842</v>
      </c>
      <c r="D109" s="12" t="s">
        <v>14</v>
      </c>
      <c r="E109" s="6" t="s">
        <v>36</v>
      </c>
      <c r="F109" s="5">
        <f>decoded__2[[#This Row],[FRT_DEC]]-B108</f>
        <v>10</v>
      </c>
      <c r="G10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INFO]]))),G108)</f>
        <v>clid</v>
      </c>
    </row>
    <row r="110" spans="1:7" x14ac:dyDescent="0.25">
      <c r="A110" s="12" t="s">
        <v>124</v>
      </c>
      <c r="B110" s="19">
        <v>103333600883</v>
      </c>
      <c r="C110" s="12" t="s">
        <v>4843</v>
      </c>
      <c r="D110" s="12" t="s">
        <v>11</v>
      </c>
      <c r="E110" s="6" t="s">
        <v>4733</v>
      </c>
      <c r="F110" s="5">
        <f>decoded__2[[#This Row],[FRT_DEC]]-B109</f>
        <v>11</v>
      </c>
      <c r="G1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INFO]]))),G109)</f>
        <v>clid</v>
      </c>
    </row>
    <row r="111" spans="1:7" x14ac:dyDescent="0.25">
      <c r="A111" s="12" t="s">
        <v>125</v>
      </c>
      <c r="B111" s="19">
        <v>103333600904</v>
      </c>
      <c r="C111" s="12" t="s">
        <v>4844</v>
      </c>
      <c r="D111" s="12" t="s">
        <v>8</v>
      </c>
      <c r="E111" s="6" t="s">
        <v>4735</v>
      </c>
      <c r="F111" s="5">
        <f>decoded__2[[#This Row],[FRT_DEC]]-B110</f>
        <v>21</v>
      </c>
      <c r="G1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INFO]]))),G110)</f>
        <v>clid</v>
      </c>
    </row>
    <row r="112" spans="1:7" x14ac:dyDescent="0.25">
      <c r="A112" s="12" t="s">
        <v>126</v>
      </c>
      <c r="B112" s="19">
        <v>103333600926</v>
      </c>
      <c r="C112" s="12" t="s">
        <v>4845</v>
      </c>
      <c r="D112" s="12" t="s">
        <v>12</v>
      </c>
      <c r="E112" s="6" t="s">
        <v>4</v>
      </c>
      <c r="F112" s="5">
        <f>decoded__2[[#This Row],[FRT_DEC]]-B111</f>
        <v>22</v>
      </c>
      <c r="G1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INFO]]))),G111)</f>
        <v>clid</v>
      </c>
    </row>
    <row r="113" spans="1:7" x14ac:dyDescent="0.25">
      <c r="A113" s="12" t="s">
        <v>127</v>
      </c>
      <c r="B113" s="19">
        <v>103333600932</v>
      </c>
      <c r="C113" s="12" t="s">
        <v>4846</v>
      </c>
      <c r="D113" s="12" t="s">
        <v>8</v>
      </c>
      <c r="E113" s="6" t="s">
        <v>4720</v>
      </c>
      <c r="F113" s="5">
        <f>decoded__2[[#This Row],[FRT_DEC]]-B112</f>
        <v>6</v>
      </c>
      <c r="G1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INFO]]))),G112)</f>
        <v>clid</v>
      </c>
    </row>
    <row r="114" spans="1:7" x14ac:dyDescent="0.25">
      <c r="A114" s="12" t="s">
        <v>128</v>
      </c>
      <c r="B114" s="19">
        <v>103334590470</v>
      </c>
      <c r="C114" s="12" t="s">
        <v>4847</v>
      </c>
      <c r="D114" s="12" t="s">
        <v>11</v>
      </c>
      <c r="E114" s="6" t="s">
        <v>4733</v>
      </c>
      <c r="F114" s="5">
        <f>decoded__2[[#This Row],[FRT_DEC]]-B113</f>
        <v>989538</v>
      </c>
      <c r="G1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INFO]]))),G113)</f>
        <v>clid</v>
      </c>
    </row>
    <row r="115" spans="1:7" x14ac:dyDescent="0.25">
      <c r="A115" s="12" t="s">
        <v>806</v>
      </c>
      <c r="B115" s="19">
        <v>103334590500</v>
      </c>
      <c r="C115" s="12" t="s">
        <v>4848</v>
      </c>
      <c r="D115" s="12" t="s">
        <v>12</v>
      </c>
      <c r="E115" s="6" t="s">
        <v>4</v>
      </c>
      <c r="F115" s="5">
        <f>decoded__2[[#This Row],[FRT_DEC]]-B114</f>
        <v>30</v>
      </c>
      <c r="G1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INFO]]))),G114)</f>
        <v>clid</v>
      </c>
    </row>
    <row r="116" spans="1:7" x14ac:dyDescent="0.25">
      <c r="A116" s="12" t="s">
        <v>1145</v>
      </c>
      <c r="B116" s="19">
        <v>103334590506</v>
      </c>
      <c r="C116" s="12" t="s">
        <v>4849</v>
      </c>
      <c r="D116" s="12" t="s">
        <v>8</v>
      </c>
      <c r="E116" s="6" t="s">
        <v>4720</v>
      </c>
      <c r="F116" s="5">
        <f>decoded__2[[#This Row],[FRT_DEC]]-B115</f>
        <v>6</v>
      </c>
      <c r="G1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INFO]]))),G115)</f>
        <v>clid</v>
      </c>
    </row>
    <row r="117" spans="1:7" x14ac:dyDescent="0.25">
      <c r="A117" s="12" t="s">
        <v>1146</v>
      </c>
      <c r="B117" s="19">
        <v>103339380461</v>
      </c>
      <c r="C117" s="12" t="s">
        <v>4850</v>
      </c>
      <c r="D117" s="12" t="s">
        <v>11</v>
      </c>
      <c r="E117" s="6" t="s">
        <v>4851</v>
      </c>
      <c r="F117" s="5">
        <f>decoded__2[[#This Row],[FRT_DEC]]-B116</f>
        <v>4789955</v>
      </c>
      <c r="G1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INFO]]))),G116)</f>
        <v>clid</v>
      </c>
    </row>
    <row r="118" spans="1:7" x14ac:dyDescent="0.25">
      <c r="A118" s="12" t="s">
        <v>129</v>
      </c>
      <c r="B118" s="19">
        <v>103339380503</v>
      </c>
      <c r="C118" s="12" t="s">
        <v>4852</v>
      </c>
      <c r="D118" s="12" t="s">
        <v>12</v>
      </c>
      <c r="E118" s="6" t="s">
        <v>4</v>
      </c>
      <c r="F118" s="5">
        <f>decoded__2[[#This Row],[FRT_DEC]]-B117</f>
        <v>42</v>
      </c>
      <c r="G1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INFO]]))),G117)</f>
        <v>clid</v>
      </c>
    </row>
    <row r="119" spans="1:7" x14ac:dyDescent="0.25">
      <c r="A119" s="12" t="s">
        <v>807</v>
      </c>
      <c r="B119" s="19">
        <v>103339380509</v>
      </c>
      <c r="C119" s="12" t="s">
        <v>4853</v>
      </c>
      <c r="D119" s="12" t="s">
        <v>8</v>
      </c>
      <c r="E119" s="6" t="s">
        <v>4854</v>
      </c>
      <c r="F119" s="5">
        <f>decoded__2[[#This Row],[FRT_DEC]]-B118</f>
        <v>6</v>
      </c>
      <c r="G1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INFO]]))),G118)</f>
        <v>clid</v>
      </c>
    </row>
    <row r="120" spans="1:7" x14ac:dyDescent="0.25">
      <c r="A120" s="12" t="s">
        <v>1147</v>
      </c>
      <c r="B120" s="19">
        <v>103339381929</v>
      </c>
      <c r="C120" s="12" t="s">
        <v>4855</v>
      </c>
      <c r="D120" s="12" t="s">
        <v>13</v>
      </c>
      <c r="E120" s="6" t="s">
        <v>5</v>
      </c>
      <c r="F120" s="5">
        <f>decoded__2[[#This Row],[FRT_DEC]]-B119</f>
        <v>1420</v>
      </c>
      <c r="G1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INFO]]))),G119)</f>
        <v>clid</v>
      </c>
    </row>
    <row r="121" spans="1:7" x14ac:dyDescent="0.25">
      <c r="A121" s="12" t="s">
        <v>1148</v>
      </c>
      <c r="B121" s="19">
        <v>103339381935</v>
      </c>
      <c r="C121" s="12" t="s">
        <v>4856</v>
      </c>
      <c r="D121" s="12" t="s">
        <v>11</v>
      </c>
      <c r="E121" s="6" t="s">
        <v>4857</v>
      </c>
      <c r="F121" s="5">
        <f>decoded__2[[#This Row],[FRT_DEC]]-B120</f>
        <v>6</v>
      </c>
      <c r="G1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INFO]]))),G120)</f>
        <v>clid</v>
      </c>
    </row>
    <row r="122" spans="1:7" x14ac:dyDescent="0.25">
      <c r="A122" s="12" t="s">
        <v>1149</v>
      </c>
      <c r="B122" s="19">
        <v>103339381973</v>
      </c>
      <c r="C122" s="12" t="s">
        <v>4858</v>
      </c>
      <c r="D122" s="12" t="s">
        <v>12</v>
      </c>
      <c r="E122" s="6" t="s">
        <v>4</v>
      </c>
      <c r="F122" s="5">
        <f>decoded__2[[#This Row],[FRT_DEC]]-B121</f>
        <v>38</v>
      </c>
      <c r="G1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INFO]]))),G121)</f>
        <v>clid</v>
      </c>
    </row>
    <row r="123" spans="1:7" x14ac:dyDescent="0.25">
      <c r="A123" s="12" t="s">
        <v>1150</v>
      </c>
      <c r="B123" s="19">
        <v>103339381978</v>
      </c>
      <c r="C123" s="12" t="s">
        <v>4859</v>
      </c>
      <c r="D123" s="12" t="s">
        <v>14</v>
      </c>
      <c r="E123" s="6" t="s">
        <v>6</v>
      </c>
      <c r="F123" s="5">
        <f>decoded__2[[#This Row],[FRT_DEC]]-B122</f>
        <v>5</v>
      </c>
      <c r="G1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INFO]]))),G122)</f>
        <v>clid</v>
      </c>
    </row>
    <row r="124" spans="1:7" x14ac:dyDescent="0.25">
      <c r="A124" s="12" t="s">
        <v>1151</v>
      </c>
      <c r="B124" s="19">
        <v>103339381989</v>
      </c>
      <c r="C124" s="12" t="s">
        <v>4860</v>
      </c>
      <c r="D124" s="12" t="s">
        <v>14</v>
      </c>
      <c r="E124" s="6" t="s">
        <v>2631</v>
      </c>
      <c r="F124" s="5">
        <f>decoded__2[[#This Row],[FRT_DEC]]-B123</f>
        <v>11</v>
      </c>
      <c r="G1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INFO]]))),G123)</f>
        <v>clid</v>
      </c>
    </row>
    <row r="125" spans="1:7" x14ac:dyDescent="0.25">
      <c r="A125" s="12" t="s">
        <v>1152</v>
      </c>
      <c r="B125" s="19">
        <v>103339381999</v>
      </c>
      <c r="C125" s="12" t="s">
        <v>4861</v>
      </c>
      <c r="D125" s="12" t="s">
        <v>2632</v>
      </c>
      <c r="E125" s="6" t="s">
        <v>2633</v>
      </c>
      <c r="F125" s="5">
        <f>decoded__2[[#This Row],[FRT_DEC]]-B124</f>
        <v>10</v>
      </c>
      <c r="G1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INFO]]))),G124)</f>
        <v>clid</v>
      </c>
    </row>
    <row r="126" spans="1:7" x14ac:dyDescent="0.25">
      <c r="A126" s="12" t="s">
        <v>130</v>
      </c>
      <c r="B126" s="19">
        <v>103339589600</v>
      </c>
      <c r="C126" s="12" t="s">
        <v>4862</v>
      </c>
      <c r="D126" s="12" t="s">
        <v>10</v>
      </c>
      <c r="E126" s="6" t="s">
        <v>4863</v>
      </c>
      <c r="F126" s="5">
        <f>decoded__2[[#This Row],[FRT_DEC]]-B125</f>
        <v>207601</v>
      </c>
      <c r="G1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INFO]]))),G125)</f>
        <v>clid</v>
      </c>
    </row>
    <row r="127" spans="1:7" ht="30" x14ac:dyDescent="0.25">
      <c r="A127" s="12" t="s">
        <v>131</v>
      </c>
      <c r="B127" s="19">
        <v>103339589605</v>
      </c>
      <c r="C127" s="12" t="s">
        <v>4864</v>
      </c>
      <c r="D127" s="12" t="s">
        <v>10</v>
      </c>
      <c r="E127" s="6" t="s">
        <v>4865</v>
      </c>
      <c r="F127" s="5">
        <f>decoded__2[[#This Row],[FRT_DEC]]-B126</f>
        <v>5</v>
      </c>
      <c r="G1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INFO]]))),G126)</f>
        <v>clid</v>
      </c>
    </row>
    <row r="128" spans="1:7" x14ac:dyDescent="0.25">
      <c r="A128" s="12" t="s">
        <v>808</v>
      </c>
      <c r="B128" s="19">
        <v>103339589609</v>
      </c>
      <c r="C128" s="12" t="s">
        <v>4866</v>
      </c>
      <c r="D128" s="12" t="s">
        <v>10</v>
      </c>
      <c r="E128" s="6" t="s">
        <v>4867</v>
      </c>
      <c r="F128" s="5">
        <f>decoded__2[[#This Row],[FRT_DEC]]-B127</f>
        <v>4</v>
      </c>
      <c r="G1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INFO]]))),G127)</f>
        <v>clid</v>
      </c>
    </row>
    <row r="129" spans="1:7" x14ac:dyDescent="0.25">
      <c r="A129" s="12" t="s">
        <v>1153</v>
      </c>
      <c r="B129" s="19">
        <v>103339589616</v>
      </c>
      <c r="C129" s="12" t="s">
        <v>4868</v>
      </c>
      <c r="D129" s="12" t="s">
        <v>1144</v>
      </c>
      <c r="E129" s="6" t="s">
        <v>4796</v>
      </c>
      <c r="F129" s="5">
        <f>decoded__2[[#This Row],[FRT_DEC]]-B128</f>
        <v>7</v>
      </c>
      <c r="G1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INFO]]))),G128)</f>
        <v>clid</v>
      </c>
    </row>
    <row r="130" spans="1:7" x14ac:dyDescent="0.25">
      <c r="A130" s="12" t="s">
        <v>1154</v>
      </c>
      <c r="B130" s="19">
        <v>103339589620</v>
      </c>
      <c r="C130" s="12" t="s">
        <v>4869</v>
      </c>
      <c r="D130" s="12" t="s">
        <v>1144</v>
      </c>
      <c r="E130" s="6" t="s">
        <v>4870</v>
      </c>
      <c r="F130" s="5">
        <f>decoded__2[[#This Row],[FRT_DEC]]-B129</f>
        <v>4</v>
      </c>
      <c r="G1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INFO]]))),G129)</f>
        <v>clid</v>
      </c>
    </row>
    <row r="131" spans="1:7" x14ac:dyDescent="0.25">
      <c r="A131" s="12" t="s">
        <v>132</v>
      </c>
      <c r="B131" s="19">
        <v>103339589626</v>
      </c>
      <c r="C131" s="12" t="s">
        <v>4871</v>
      </c>
      <c r="D131" s="12" t="s">
        <v>98</v>
      </c>
      <c r="E131" s="6" t="s">
        <v>4872</v>
      </c>
      <c r="F131" s="5">
        <f>decoded__2[[#This Row],[FRT_DEC]]-B130</f>
        <v>6</v>
      </c>
      <c r="G1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INFO]]))),G130)</f>
        <v>clid</v>
      </c>
    </row>
    <row r="132" spans="1:7" x14ac:dyDescent="0.25">
      <c r="A132" s="12" t="s">
        <v>809</v>
      </c>
      <c r="B132" s="19">
        <v>103339589633</v>
      </c>
      <c r="C132" s="12" t="s">
        <v>4873</v>
      </c>
      <c r="D132" s="12" t="s">
        <v>9</v>
      </c>
      <c r="E132" s="6" t="s">
        <v>4874</v>
      </c>
      <c r="F132" s="5">
        <f>decoded__2[[#This Row],[FRT_DEC]]-B131</f>
        <v>7</v>
      </c>
      <c r="G1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INFO]]))),G131)</f>
        <v>clid</v>
      </c>
    </row>
    <row r="133" spans="1:7" x14ac:dyDescent="0.25">
      <c r="A133" s="12" t="s">
        <v>1155</v>
      </c>
      <c r="B133" s="19">
        <v>103339589639</v>
      </c>
      <c r="C133" s="12" t="s">
        <v>4875</v>
      </c>
      <c r="D133" s="12" t="s">
        <v>11</v>
      </c>
      <c r="E133" s="6" t="s">
        <v>4876</v>
      </c>
      <c r="F133" s="5">
        <f>decoded__2[[#This Row],[FRT_DEC]]-B132</f>
        <v>6</v>
      </c>
      <c r="G1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INFO]]))),G132)</f>
        <v>clid</v>
      </c>
    </row>
    <row r="134" spans="1:7" x14ac:dyDescent="0.25">
      <c r="A134" s="12" t="s">
        <v>133</v>
      </c>
      <c r="B134" s="19">
        <v>103339593591</v>
      </c>
      <c r="C134" s="12" t="s">
        <v>4877</v>
      </c>
      <c r="D134" s="12" t="s">
        <v>15</v>
      </c>
      <c r="E134" s="6" t="s">
        <v>4878</v>
      </c>
      <c r="F134" s="5">
        <f>decoded__2[[#This Row],[FRT_DEC]]-B133</f>
        <v>3952</v>
      </c>
      <c r="G1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INFO]]))),G133)</f>
        <v>clid</v>
      </c>
    </row>
    <row r="135" spans="1:7" x14ac:dyDescent="0.25">
      <c r="A135" s="12" t="s">
        <v>134</v>
      </c>
      <c r="B135" s="19">
        <v>103339593594</v>
      </c>
      <c r="C135" s="12" t="s">
        <v>4879</v>
      </c>
      <c r="D135" s="12" t="s">
        <v>15</v>
      </c>
      <c r="E135" s="6" t="s">
        <v>4880</v>
      </c>
      <c r="F135" s="5">
        <f>decoded__2[[#This Row],[FRT_DEC]]-B134</f>
        <v>3</v>
      </c>
      <c r="G1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INFO]]))),G134)</f>
        <v>clid</v>
      </c>
    </row>
    <row r="136" spans="1:7" x14ac:dyDescent="0.25">
      <c r="A136" s="12" t="s">
        <v>135</v>
      </c>
      <c r="B136" s="19">
        <v>103339593634</v>
      </c>
      <c r="C136" s="12" t="s">
        <v>4881</v>
      </c>
      <c r="D136" s="12" t="s">
        <v>58</v>
      </c>
      <c r="E136" s="6" t="s">
        <v>2722</v>
      </c>
      <c r="F136" s="5">
        <f>decoded__2[[#This Row],[FRT_DEC]]-B135</f>
        <v>40</v>
      </c>
      <c r="G1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INFO]]))),G135)</f>
        <v>clid</v>
      </c>
    </row>
    <row r="137" spans="1:7" x14ac:dyDescent="0.25">
      <c r="A137" s="12" t="s">
        <v>136</v>
      </c>
      <c r="B137" s="19">
        <v>103339593638</v>
      </c>
      <c r="C137" s="12" t="s">
        <v>4882</v>
      </c>
      <c r="D137" s="12" t="s">
        <v>58</v>
      </c>
      <c r="E137" s="6" t="s">
        <v>61</v>
      </c>
      <c r="F137" s="5">
        <f>decoded__2[[#This Row],[FRT_DEC]]-B136</f>
        <v>4</v>
      </c>
      <c r="G1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INFO]]))),G136)</f>
        <v>clid</v>
      </c>
    </row>
    <row r="138" spans="1:7" x14ac:dyDescent="0.25">
      <c r="A138" s="12" t="s">
        <v>137</v>
      </c>
      <c r="B138" s="19">
        <v>103339593641</v>
      </c>
      <c r="C138" s="12" t="s">
        <v>4883</v>
      </c>
      <c r="D138" s="12" t="s">
        <v>62</v>
      </c>
      <c r="E138" s="6" t="s">
        <v>4884</v>
      </c>
      <c r="F138" s="5">
        <f>decoded__2[[#This Row],[FRT_DEC]]-B137</f>
        <v>3</v>
      </c>
      <c r="G1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INFO]]))),G137)</f>
        <v>clid</v>
      </c>
    </row>
    <row r="139" spans="1:7" x14ac:dyDescent="0.25">
      <c r="A139" s="12" t="s">
        <v>138</v>
      </c>
      <c r="B139" s="19">
        <v>103339593645</v>
      </c>
      <c r="C139" s="12" t="s">
        <v>4885</v>
      </c>
      <c r="D139" s="12" t="s">
        <v>63</v>
      </c>
      <c r="E139" s="6" t="s">
        <v>64</v>
      </c>
      <c r="F139" s="5">
        <f>decoded__2[[#This Row],[FRT_DEC]]-B138</f>
        <v>4</v>
      </c>
      <c r="G1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INFO]]))),G138)</f>
        <v>clid</v>
      </c>
    </row>
    <row r="140" spans="1:7" x14ac:dyDescent="0.25">
      <c r="A140" s="12" t="s">
        <v>139</v>
      </c>
      <c r="B140" s="19">
        <v>103339593657</v>
      </c>
      <c r="C140" s="12" t="s">
        <v>4886</v>
      </c>
      <c r="D140" s="12" t="s">
        <v>1144</v>
      </c>
      <c r="E140" s="6" t="s">
        <v>4887</v>
      </c>
      <c r="F140" s="5">
        <f>decoded__2[[#This Row],[FRT_DEC]]-B139</f>
        <v>12</v>
      </c>
      <c r="G1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INFO]]))),G139)</f>
        <v>clid</v>
      </c>
    </row>
    <row r="141" spans="1:7" x14ac:dyDescent="0.25">
      <c r="A141" s="12" t="s">
        <v>140</v>
      </c>
      <c r="B141" s="19">
        <v>103339593662</v>
      </c>
      <c r="C141" s="12" t="s">
        <v>4888</v>
      </c>
      <c r="D141" s="12" t="s">
        <v>11</v>
      </c>
      <c r="E141" s="6" t="s">
        <v>4889</v>
      </c>
      <c r="F141" s="5">
        <f>decoded__2[[#This Row],[FRT_DEC]]-B140</f>
        <v>5</v>
      </c>
      <c r="G1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INFO]]))),G140)</f>
        <v>clid</v>
      </c>
    </row>
    <row r="142" spans="1:7" x14ac:dyDescent="0.25">
      <c r="A142" s="12" t="s">
        <v>141</v>
      </c>
      <c r="B142" s="19">
        <v>103339593686</v>
      </c>
      <c r="C142" s="12" t="s">
        <v>4890</v>
      </c>
      <c r="D142" s="12" t="s">
        <v>75</v>
      </c>
      <c r="E142" s="6" t="s">
        <v>4704</v>
      </c>
      <c r="F142" s="5">
        <f>decoded__2[[#This Row],[FRT_DEC]]-B141</f>
        <v>24</v>
      </c>
      <c r="G1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INFO]]))),G141)</f>
        <v>clid</v>
      </c>
    </row>
    <row r="143" spans="1:7" x14ac:dyDescent="0.25">
      <c r="A143" s="12" t="s">
        <v>142</v>
      </c>
      <c r="B143" s="19">
        <v>103339593690</v>
      </c>
      <c r="C143" s="12" t="s">
        <v>4891</v>
      </c>
      <c r="D143" s="12" t="s">
        <v>75</v>
      </c>
      <c r="E143" s="6" t="s">
        <v>4892</v>
      </c>
      <c r="F143" s="5">
        <f>decoded__2[[#This Row],[FRT_DEC]]-B142</f>
        <v>4</v>
      </c>
      <c r="G1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INFO]]))),G142)</f>
        <v>clid</v>
      </c>
    </row>
    <row r="144" spans="1:7" x14ac:dyDescent="0.25">
      <c r="A144" s="12" t="s">
        <v>143</v>
      </c>
      <c r="B144" s="19">
        <v>103339593704</v>
      </c>
      <c r="C144" s="12" t="s">
        <v>4893</v>
      </c>
      <c r="D144" s="12" t="s">
        <v>51</v>
      </c>
      <c r="E144" s="6" t="s">
        <v>4894</v>
      </c>
      <c r="F144" s="5">
        <f>decoded__2[[#This Row],[FRT_DEC]]-B143</f>
        <v>14</v>
      </c>
      <c r="G1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INFO]]))),G143)</f>
        <v>clid</v>
      </c>
    </row>
    <row r="145" spans="1:7" x14ac:dyDescent="0.25">
      <c r="A145" s="12" t="s">
        <v>144</v>
      </c>
      <c r="B145" s="19">
        <v>103339593708</v>
      </c>
      <c r="C145" s="12" t="s">
        <v>4895</v>
      </c>
      <c r="D145" s="12" t="s">
        <v>51</v>
      </c>
      <c r="E145" s="6" t="s">
        <v>4896</v>
      </c>
      <c r="F145" s="5">
        <f>decoded__2[[#This Row],[FRT_DEC]]-B144</f>
        <v>4</v>
      </c>
      <c r="G1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INFO]]))),G144)</f>
        <v>clid</v>
      </c>
    </row>
    <row r="146" spans="1:7" x14ac:dyDescent="0.25">
      <c r="A146" s="12" t="s">
        <v>145</v>
      </c>
      <c r="B146" s="19">
        <v>103339593713</v>
      </c>
      <c r="C146" s="12" t="s">
        <v>4897</v>
      </c>
      <c r="D146" s="12" t="s">
        <v>8</v>
      </c>
      <c r="E146" s="6" t="s">
        <v>4898</v>
      </c>
      <c r="F146" s="5">
        <f>decoded__2[[#This Row],[FRT_DEC]]-B145</f>
        <v>5</v>
      </c>
      <c r="G1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INFO]]))),G145)</f>
        <v>clid</v>
      </c>
    </row>
    <row r="147" spans="1:7" x14ac:dyDescent="0.25">
      <c r="A147" s="12" t="s">
        <v>146</v>
      </c>
      <c r="B147" s="19">
        <v>103339593718</v>
      </c>
      <c r="C147" s="12" t="s">
        <v>4899</v>
      </c>
      <c r="D147" s="12" t="s">
        <v>8</v>
      </c>
      <c r="E147" s="6" t="s">
        <v>4900</v>
      </c>
      <c r="F147" s="5">
        <f>decoded__2[[#This Row],[FRT_DEC]]-B146</f>
        <v>5</v>
      </c>
      <c r="G1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INFO]]))),G146)</f>
        <v>clid</v>
      </c>
    </row>
    <row r="148" spans="1:7" x14ac:dyDescent="0.25">
      <c r="A148" s="12" t="s">
        <v>147</v>
      </c>
      <c r="B148" s="19">
        <v>103339593721</v>
      </c>
      <c r="C148" s="12" t="s">
        <v>4901</v>
      </c>
      <c r="D148" s="12" t="s">
        <v>66</v>
      </c>
      <c r="E148" s="6" t="s">
        <v>67</v>
      </c>
      <c r="F148" s="5">
        <f>decoded__2[[#This Row],[FRT_DEC]]-B147</f>
        <v>3</v>
      </c>
      <c r="G1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INFO]]))),G147)</f>
        <v>clid</v>
      </c>
    </row>
    <row r="149" spans="1:7" x14ac:dyDescent="0.25">
      <c r="A149" s="12" t="s">
        <v>148</v>
      </c>
      <c r="B149" s="19">
        <v>103339594267</v>
      </c>
      <c r="C149" s="12" t="s">
        <v>4902</v>
      </c>
      <c r="D149" s="12" t="s">
        <v>98</v>
      </c>
      <c r="E149" s="6" t="s">
        <v>4903</v>
      </c>
      <c r="F149" s="5">
        <f>decoded__2[[#This Row],[FRT_DEC]]-B148</f>
        <v>546</v>
      </c>
      <c r="G1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INFO]]))),G148)</f>
        <v>clid</v>
      </c>
    </row>
    <row r="150" spans="1:7" x14ac:dyDescent="0.25">
      <c r="A150" s="12" t="s">
        <v>149</v>
      </c>
      <c r="B150" s="19">
        <v>103339594276</v>
      </c>
      <c r="C150" s="12" t="s">
        <v>4904</v>
      </c>
      <c r="D150" s="12" t="s">
        <v>98</v>
      </c>
      <c r="E150" s="6" t="s">
        <v>4905</v>
      </c>
      <c r="F150" s="5">
        <f>decoded__2[[#This Row],[FRT_DEC]]-B149</f>
        <v>9</v>
      </c>
      <c r="G1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INFO]]))),G149)</f>
        <v>clid</v>
      </c>
    </row>
    <row r="151" spans="1:7" x14ac:dyDescent="0.25">
      <c r="A151" s="12" t="s">
        <v>150</v>
      </c>
      <c r="B151" s="19">
        <v>103339594290</v>
      </c>
      <c r="C151" s="12" t="s">
        <v>4906</v>
      </c>
      <c r="D151" s="12" t="s">
        <v>9</v>
      </c>
      <c r="E151" s="6" t="s">
        <v>4907</v>
      </c>
      <c r="F151" s="5">
        <f>decoded__2[[#This Row],[FRT_DEC]]-B150</f>
        <v>14</v>
      </c>
      <c r="G1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INFO]]))),G150)</f>
        <v>clid</v>
      </c>
    </row>
    <row r="152" spans="1:7" x14ac:dyDescent="0.25">
      <c r="A152" s="12" t="s">
        <v>815</v>
      </c>
      <c r="B152" s="19">
        <v>103339594294</v>
      </c>
      <c r="C152" s="12" t="s">
        <v>4908</v>
      </c>
      <c r="D152" s="12" t="s">
        <v>98</v>
      </c>
      <c r="E152" s="6" t="s">
        <v>4909</v>
      </c>
      <c r="F152" s="5">
        <f>decoded__2[[#This Row],[FRT_DEC]]-B151</f>
        <v>4</v>
      </c>
      <c r="G1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INFO]]))),G151)</f>
        <v>clid</v>
      </c>
    </row>
    <row r="153" spans="1:7" x14ac:dyDescent="0.25">
      <c r="A153" s="12" t="s">
        <v>810</v>
      </c>
      <c r="B153" s="19">
        <v>103339595041</v>
      </c>
      <c r="C153" s="12" t="s">
        <v>4910</v>
      </c>
      <c r="D153" s="12" t="s">
        <v>12</v>
      </c>
      <c r="E153" s="6" t="s">
        <v>4</v>
      </c>
      <c r="F153" s="5">
        <f>decoded__2[[#This Row],[FRT_DEC]]-B152</f>
        <v>747</v>
      </c>
      <c r="G1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INFO]]))),G152)</f>
        <v>clid</v>
      </c>
    </row>
    <row r="154" spans="1:7" x14ac:dyDescent="0.25">
      <c r="A154" s="12" t="s">
        <v>620</v>
      </c>
      <c r="B154" s="19">
        <v>103339595048</v>
      </c>
      <c r="C154" s="12" t="s">
        <v>4911</v>
      </c>
      <c r="D154" s="12" t="s">
        <v>8</v>
      </c>
      <c r="E154" s="6" t="s">
        <v>4912</v>
      </c>
      <c r="F154" s="5">
        <f>decoded__2[[#This Row],[FRT_DEC]]-B153</f>
        <v>7</v>
      </c>
      <c r="G1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INFO]]))),G153)</f>
        <v>clid</v>
      </c>
    </row>
    <row r="155" spans="1:7" x14ac:dyDescent="0.25">
      <c r="A155" s="12" t="s">
        <v>151</v>
      </c>
      <c r="B155" s="19">
        <v>103345342748</v>
      </c>
      <c r="C155" s="12" t="s">
        <v>4913</v>
      </c>
      <c r="D155" s="12" t="s">
        <v>13</v>
      </c>
      <c r="E155" s="6" t="s">
        <v>5</v>
      </c>
      <c r="F155" s="5">
        <f>decoded__2[[#This Row],[FRT_DEC]]-B154</f>
        <v>5747700</v>
      </c>
      <c r="G1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INFO]]))),G154)</f>
        <v>clid</v>
      </c>
    </row>
    <row r="156" spans="1:7" x14ac:dyDescent="0.25">
      <c r="A156" s="12" t="s">
        <v>816</v>
      </c>
      <c r="B156" s="19">
        <v>103345342756</v>
      </c>
      <c r="C156" s="12" t="s">
        <v>4914</v>
      </c>
      <c r="D156" s="12" t="s">
        <v>11</v>
      </c>
      <c r="E156" s="6" t="s">
        <v>4728</v>
      </c>
      <c r="F156" s="5">
        <f>decoded__2[[#This Row],[FRT_DEC]]-B155</f>
        <v>8</v>
      </c>
      <c r="G1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INFO]]))),G155)</f>
        <v>clid</v>
      </c>
    </row>
    <row r="157" spans="1:7" x14ac:dyDescent="0.25">
      <c r="A157" s="12" t="s">
        <v>817</v>
      </c>
      <c r="B157" s="19">
        <v>103345342794</v>
      </c>
      <c r="C157" s="12" t="s">
        <v>4915</v>
      </c>
      <c r="D157" s="12" t="s">
        <v>12</v>
      </c>
      <c r="E157" s="6" t="s">
        <v>4</v>
      </c>
      <c r="F157" s="5">
        <f>decoded__2[[#This Row],[FRT_DEC]]-B156</f>
        <v>38</v>
      </c>
      <c r="G1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INFO]]))),G156)</f>
        <v>clid</v>
      </c>
    </row>
    <row r="158" spans="1:7" x14ac:dyDescent="0.25">
      <c r="A158" s="12" t="s">
        <v>818</v>
      </c>
      <c r="B158" s="19">
        <v>103345342799</v>
      </c>
      <c r="C158" s="12" t="s">
        <v>4916</v>
      </c>
      <c r="D158" s="12" t="s">
        <v>14</v>
      </c>
      <c r="E158" s="6" t="s">
        <v>6</v>
      </c>
      <c r="F158" s="5">
        <f>decoded__2[[#This Row],[FRT_DEC]]-B157</f>
        <v>5</v>
      </c>
      <c r="G1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INFO]]))),G157)</f>
        <v>clid</v>
      </c>
    </row>
    <row r="159" spans="1:7" x14ac:dyDescent="0.25">
      <c r="A159" s="12" t="s">
        <v>819</v>
      </c>
      <c r="B159" s="19">
        <v>103345342810</v>
      </c>
      <c r="C159" s="12" t="s">
        <v>4917</v>
      </c>
      <c r="D159" s="12" t="s">
        <v>14</v>
      </c>
      <c r="E159" s="6" t="s">
        <v>36</v>
      </c>
      <c r="F159" s="5">
        <f>decoded__2[[#This Row],[FRT_DEC]]-B158</f>
        <v>11</v>
      </c>
      <c r="G1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INFO]]))),G158)</f>
        <v>clid</v>
      </c>
    </row>
    <row r="160" spans="1:7" x14ac:dyDescent="0.25">
      <c r="A160" s="12" t="s">
        <v>877</v>
      </c>
      <c r="B160" s="19">
        <v>103345342820</v>
      </c>
      <c r="C160" s="12" t="s">
        <v>4918</v>
      </c>
      <c r="D160" s="12" t="s">
        <v>11</v>
      </c>
      <c r="E160" s="6" t="s">
        <v>4919</v>
      </c>
      <c r="F160" s="5">
        <f>decoded__2[[#This Row],[FRT_DEC]]-B159</f>
        <v>10</v>
      </c>
      <c r="G1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INFO]]))),G159)</f>
        <v>clid</v>
      </c>
    </row>
    <row r="161" spans="1:7" x14ac:dyDescent="0.25">
      <c r="A161" s="12" t="s">
        <v>878</v>
      </c>
      <c r="B161" s="19">
        <v>103345342840</v>
      </c>
      <c r="C161" s="12" t="s">
        <v>4920</v>
      </c>
      <c r="D161" s="12" t="s">
        <v>8</v>
      </c>
      <c r="E161" s="6" t="s">
        <v>4735</v>
      </c>
      <c r="F161" s="5">
        <f>decoded__2[[#This Row],[FRT_DEC]]-B160</f>
        <v>20</v>
      </c>
      <c r="G1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INFO]]))),G160)</f>
        <v>clid</v>
      </c>
    </row>
    <row r="162" spans="1:7" x14ac:dyDescent="0.25">
      <c r="A162" s="12" t="s">
        <v>621</v>
      </c>
      <c r="B162" s="19">
        <v>103345342861</v>
      </c>
      <c r="C162" s="12" t="s">
        <v>4921</v>
      </c>
      <c r="D162" s="12" t="s">
        <v>12</v>
      </c>
      <c r="E162" s="6" t="s">
        <v>4</v>
      </c>
      <c r="F162" s="5">
        <f>decoded__2[[#This Row],[FRT_DEC]]-B161</f>
        <v>21</v>
      </c>
      <c r="G1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INFO]]))),G161)</f>
        <v>clid</v>
      </c>
    </row>
    <row r="163" spans="1:7" x14ac:dyDescent="0.25">
      <c r="A163" s="12" t="s">
        <v>152</v>
      </c>
      <c r="B163" s="19">
        <v>103345342869</v>
      </c>
      <c r="C163" s="12" t="s">
        <v>4922</v>
      </c>
      <c r="D163" s="12" t="s">
        <v>8</v>
      </c>
      <c r="E163" s="6" t="s">
        <v>4923</v>
      </c>
      <c r="F163" s="5">
        <f>decoded__2[[#This Row],[FRT_DEC]]-B162</f>
        <v>8</v>
      </c>
      <c r="G1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INFO]]))),G162)</f>
        <v>clid</v>
      </c>
    </row>
    <row r="164" spans="1:7" x14ac:dyDescent="0.25">
      <c r="A164" s="12" t="s">
        <v>879</v>
      </c>
      <c r="B164" s="19">
        <v>103347054065</v>
      </c>
      <c r="C164" s="12" t="s">
        <v>4924</v>
      </c>
      <c r="D164" s="12" t="s">
        <v>1144</v>
      </c>
      <c r="E164" s="6" t="s">
        <v>4796</v>
      </c>
      <c r="F164" s="5">
        <f>decoded__2[[#This Row],[FRT_DEC]]-B163</f>
        <v>1711196</v>
      </c>
      <c r="G1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INFO]]))),G163)</f>
        <v>clid</v>
      </c>
    </row>
    <row r="165" spans="1:7" x14ac:dyDescent="0.25">
      <c r="A165" s="12" t="s">
        <v>880</v>
      </c>
      <c r="B165" s="19">
        <v>103347054069</v>
      </c>
      <c r="C165" s="12" t="s">
        <v>4925</v>
      </c>
      <c r="D165" s="12" t="s">
        <v>98</v>
      </c>
      <c r="E165" s="6" t="s">
        <v>4798</v>
      </c>
      <c r="F165" s="5">
        <f>decoded__2[[#This Row],[FRT_DEC]]-B164</f>
        <v>4</v>
      </c>
      <c r="G1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INFO]]))),G164)</f>
        <v>clid</v>
      </c>
    </row>
    <row r="166" spans="1:7" x14ac:dyDescent="0.25">
      <c r="A166" s="12" t="s">
        <v>881</v>
      </c>
      <c r="B166" s="19">
        <v>103347054202</v>
      </c>
      <c r="C166" s="12" t="s">
        <v>4926</v>
      </c>
      <c r="D166" s="12" t="s">
        <v>110</v>
      </c>
      <c r="E166" s="6" t="s">
        <v>4669</v>
      </c>
      <c r="F166" s="5">
        <f>decoded__2[[#This Row],[FRT_DEC]]-B165</f>
        <v>133</v>
      </c>
      <c r="G1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INFO]]))),G165)</f>
        <v>clid</v>
      </c>
    </row>
    <row r="167" spans="1:7" x14ac:dyDescent="0.25">
      <c r="A167" s="12" t="s">
        <v>882</v>
      </c>
      <c r="B167" s="19">
        <v>103347054218</v>
      </c>
      <c r="C167" s="12" t="s">
        <v>4927</v>
      </c>
      <c r="D167" s="12" t="s">
        <v>1144</v>
      </c>
      <c r="E167" s="6" t="s">
        <v>4801</v>
      </c>
      <c r="F167" s="5">
        <f>decoded__2[[#This Row],[FRT_DEC]]-B166</f>
        <v>16</v>
      </c>
      <c r="G1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INFO]]))),G166)</f>
        <v>clid</v>
      </c>
    </row>
    <row r="168" spans="1:7" x14ac:dyDescent="0.25">
      <c r="A168" s="12" t="s">
        <v>153</v>
      </c>
      <c r="B168" s="19">
        <v>103347054223</v>
      </c>
      <c r="C168" s="12" t="s">
        <v>4928</v>
      </c>
      <c r="D168" s="12" t="s">
        <v>98</v>
      </c>
      <c r="E168" s="6" t="s">
        <v>4803</v>
      </c>
      <c r="F168" s="5">
        <f>decoded__2[[#This Row],[FRT_DEC]]-B167</f>
        <v>5</v>
      </c>
      <c r="G1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INFO]]))),G167)</f>
        <v>clid</v>
      </c>
    </row>
    <row r="169" spans="1:7" x14ac:dyDescent="0.25">
      <c r="A169" s="12" t="s">
        <v>883</v>
      </c>
      <c r="B169" s="19">
        <v>103347054294</v>
      </c>
      <c r="C169" s="12" t="s">
        <v>4929</v>
      </c>
      <c r="D169" s="12" t="s">
        <v>111</v>
      </c>
      <c r="E169" s="6" t="s">
        <v>297</v>
      </c>
      <c r="F169" s="5">
        <f>decoded__2[[#This Row],[FRT_DEC]]-B168</f>
        <v>71</v>
      </c>
      <c r="G1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INFO]]))),G168)</f>
        <v>clid</v>
      </c>
    </row>
    <row r="170" spans="1:7" x14ac:dyDescent="0.25">
      <c r="A170" s="12" t="s">
        <v>884</v>
      </c>
      <c r="B170" s="19">
        <v>103347054393</v>
      </c>
      <c r="C170" s="12" t="s">
        <v>4930</v>
      </c>
      <c r="D170" s="12" t="s">
        <v>1144</v>
      </c>
      <c r="E170" s="6" t="s">
        <v>4806</v>
      </c>
      <c r="F170" s="5">
        <f>decoded__2[[#This Row],[FRT_DEC]]-B169</f>
        <v>99</v>
      </c>
      <c r="G1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INFO]]))),G169)</f>
        <v>clid</v>
      </c>
    </row>
    <row r="171" spans="1:7" x14ac:dyDescent="0.25">
      <c r="A171" s="12" t="s">
        <v>885</v>
      </c>
      <c r="B171" s="19">
        <v>103347054400</v>
      </c>
      <c r="C171" s="12" t="s">
        <v>4931</v>
      </c>
      <c r="D171" s="12" t="s">
        <v>98</v>
      </c>
      <c r="E171" s="6" t="s">
        <v>2657</v>
      </c>
      <c r="F171" s="5">
        <f>decoded__2[[#This Row],[FRT_DEC]]-B170</f>
        <v>7</v>
      </c>
      <c r="G1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INFO]]))),G170)</f>
        <v>clid</v>
      </c>
    </row>
    <row r="172" spans="1:7" x14ac:dyDescent="0.25">
      <c r="A172" s="12" t="s">
        <v>154</v>
      </c>
      <c r="B172" s="19">
        <v>103357127220</v>
      </c>
      <c r="C172" s="12" t="s">
        <v>4932</v>
      </c>
      <c r="D172" s="12" t="s">
        <v>13</v>
      </c>
      <c r="E172" s="6" t="s">
        <v>5</v>
      </c>
      <c r="F172" s="5">
        <f>decoded__2[[#This Row],[FRT_DEC]]-B171</f>
        <v>10072820</v>
      </c>
      <c r="G1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INFO]]))),G171)</f>
        <v>clid</v>
      </c>
    </row>
    <row r="173" spans="1:7" x14ac:dyDescent="0.25">
      <c r="A173" s="12" t="s">
        <v>155</v>
      </c>
      <c r="B173" s="19">
        <v>103357127225</v>
      </c>
      <c r="C173" s="12" t="s">
        <v>4933</v>
      </c>
      <c r="D173" s="12" t="s">
        <v>11</v>
      </c>
      <c r="E173" s="6" t="s">
        <v>4728</v>
      </c>
      <c r="F173" s="5">
        <f>decoded__2[[#This Row],[FRT_DEC]]-B172</f>
        <v>5</v>
      </c>
      <c r="G1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INFO]]))),G172)</f>
        <v>clid</v>
      </c>
    </row>
    <row r="174" spans="1:7" x14ac:dyDescent="0.25">
      <c r="A174" s="12" t="s">
        <v>156</v>
      </c>
      <c r="B174" s="19">
        <v>103357127264</v>
      </c>
      <c r="C174" s="12" t="s">
        <v>4934</v>
      </c>
      <c r="D174" s="12" t="s">
        <v>12</v>
      </c>
      <c r="E174" s="6" t="s">
        <v>4</v>
      </c>
      <c r="F174" s="5">
        <f>decoded__2[[#This Row],[FRT_DEC]]-B173</f>
        <v>39</v>
      </c>
      <c r="G1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INFO]]))),G173)</f>
        <v>clid</v>
      </c>
    </row>
    <row r="175" spans="1:7" x14ac:dyDescent="0.25">
      <c r="A175" s="12" t="s">
        <v>157</v>
      </c>
      <c r="B175" s="19">
        <v>103357127268</v>
      </c>
      <c r="C175" s="12" t="s">
        <v>4935</v>
      </c>
      <c r="D175" s="12" t="s">
        <v>14</v>
      </c>
      <c r="E175" s="6" t="s">
        <v>6</v>
      </c>
      <c r="F175" s="5">
        <f>decoded__2[[#This Row],[FRT_DEC]]-B174</f>
        <v>4</v>
      </c>
      <c r="G1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INFO]]))),G174)</f>
        <v>clid</v>
      </c>
    </row>
    <row r="176" spans="1:7" x14ac:dyDescent="0.25">
      <c r="A176" s="12" t="s">
        <v>158</v>
      </c>
      <c r="B176" s="19">
        <v>103357127281</v>
      </c>
      <c r="C176" s="12" t="s">
        <v>4936</v>
      </c>
      <c r="D176" s="12" t="s">
        <v>14</v>
      </c>
      <c r="E176" s="6" t="s">
        <v>36</v>
      </c>
      <c r="F176" s="5">
        <f>decoded__2[[#This Row],[FRT_DEC]]-B175</f>
        <v>13</v>
      </c>
      <c r="G1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INFO]]))),G175)</f>
        <v>clid</v>
      </c>
    </row>
    <row r="177" spans="1:7" x14ac:dyDescent="0.25">
      <c r="A177" s="12" t="s">
        <v>159</v>
      </c>
      <c r="B177" s="19">
        <v>103357127292</v>
      </c>
      <c r="C177" s="12" t="s">
        <v>4937</v>
      </c>
      <c r="D177" s="12" t="s">
        <v>11</v>
      </c>
      <c r="E177" s="6" t="s">
        <v>4919</v>
      </c>
      <c r="F177" s="5">
        <f>decoded__2[[#This Row],[FRT_DEC]]-B176</f>
        <v>11</v>
      </c>
      <c r="G1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INFO]]))),G176)</f>
        <v>clid</v>
      </c>
    </row>
    <row r="178" spans="1:7" x14ac:dyDescent="0.25">
      <c r="A178" s="12" t="s">
        <v>160</v>
      </c>
      <c r="B178" s="19">
        <v>103357127310</v>
      </c>
      <c r="C178" s="12" t="s">
        <v>4938</v>
      </c>
      <c r="D178" s="12" t="s">
        <v>8</v>
      </c>
      <c r="E178" s="6" t="s">
        <v>4735</v>
      </c>
      <c r="F178" s="5">
        <f>decoded__2[[#This Row],[FRT_DEC]]-B177</f>
        <v>18</v>
      </c>
      <c r="G1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INFO]]))),G177)</f>
        <v>clid</v>
      </c>
    </row>
    <row r="179" spans="1:7" x14ac:dyDescent="0.25">
      <c r="A179" s="12" t="s">
        <v>161</v>
      </c>
      <c r="B179" s="19">
        <v>103357127331</v>
      </c>
      <c r="C179" s="12" t="s">
        <v>4939</v>
      </c>
      <c r="D179" s="12" t="s">
        <v>12</v>
      </c>
      <c r="E179" s="6" t="s">
        <v>4</v>
      </c>
      <c r="F179" s="5">
        <f>decoded__2[[#This Row],[FRT_DEC]]-B178</f>
        <v>21</v>
      </c>
      <c r="G1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INFO]]))),G178)</f>
        <v>clid</v>
      </c>
    </row>
    <row r="180" spans="1:7" x14ac:dyDescent="0.25">
      <c r="A180" s="12" t="s">
        <v>162</v>
      </c>
      <c r="B180" s="19">
        <v>103357127337</v>
      </c>
      <c r="C180" s="12" t="s">
        <v>4940</v>
      </c>
      <c r="D180" s="12" t="s">
        <v>8</v>
      </c>
      <c r="E180" s="6" t="s">
        <v>4923</v>
      </c>
      <c r="F180" s="5">
        <f>decoded__2[[#This Row],[FRT_DEC]]-B179</f>
        <v>6</v>
      </c>
      <c r="G1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INFO]]))),G179)</f>
        <v>clid</v>
      </c>
    </row>
    <row r="181" spans="1:7" x14ac:dyDescent="0.25">
      <c r="A181" s="12" t="s">
        <v>163</v>
      </c>
      <c r="B181" s="19">
        <v>103369053368</v>
      </c>
      <c r="C181" s="12" t="s">
        <v>4941</v>
      </c>
      <c r="D181" s="12" t="s">
        <v>13</v>
      </c>
      <c r="E181" s="6" t="s">
        <v>5</v>
      </c>
      <c r="F181" s="5">
        <f>decoded__2[[#This Row],[FRT_DEC]]-B180</f>
        <v>11926031</v>
      </c>
      <c r="G1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INFO]]))),G180)</f>
        <v>clid</v>
      </c>
    </row>
    <row r="182" spans="1:7" x14ac:dyDescent="0.25">
      <c r="A182" s="12" t="s">
        <v>164</v>
      </c>
      <c r="B182" s="19">
        <v>103369053376</v>
      </c>
      <c r="C182" s="12" t="s">
        <v>4942</v>
      </c>
      <c r="D182" s="12" t="s">
        <v>11</v>
      </c>
      <c r="E182" s="6" t="s">
        <v>4728</v>
      </c>
      <c r="F182" s="5">
        <f>decoded__2[[#This Row],[FRT_DEC]]-B181</f>
        <v>8</v>
      </c>
      <c r="G1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INFO]]))),G181)</f>
        <v>clid</v>
      </c>
    </row>
    <row r="183" spans="1:7" x14ac:dyDescent="0.25">
      <c r="A183" s="12" t="s">
        <v>165</v>
      </c>
      <c r="B183" s="19">
        <v>103369053415</v>
      </c>
      <c r="C183" s="12" t="s">
        <v>4943</v>
      </c>
      <c r="D183" s="12" t="s">
        <v>12</v>
      </c>
      <c r="E183" s="6" t="s">
        <v>4</v>
      </c>
      <c r="F183" s="5">
        <f>decoded__2[[#This Row],[FRT_DEC]]-B182</f>
        <v>39</v>
      </c>
      <c r="G18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INFO]]))),G182)</f>
        <v>clid</v>
      </c>
    </row>
    <row r="184" spans="1:7" x14ac:dyDescent="0.25">
      <c r="A184" s="12" t="s">
        <v>166</v>
      </c>
      <c r="B184" s="19">
        <v>103369053419</v>
      </c>
      <c r="C184" s="12" t="s">
        <v>4944</v>
      </c>
      <c r="D184" s="12" t="s">
        <v>14</v>
      </c>
      <c r="E184" s="6" t="s">
        <v>6</v>
      </c>
      <c r="F184" s="5">
        <f>decoded__2[[#This Row],[FRT_DEC]]-B183</f>
        <v>4</v>
      </c>
      <c r="G18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INFO]]))),G183)</f>
        <v>clid</v>
      </c>
    </row>
    <row r="185" spans="1:7" x14ac:dyDescent="0.25">
      <c r="A185" s="12" t="s">
        <v>167</v>
      </c>
      <c r="B185" s="19">
        <v>103369053430</v>
      </c>
      <c r="C185" s="12" t="s">
        <v>4945</v>
      </c>
      <c r="D185" s="12" t="s">
        <v>14</v>
      </c>
      <c r="E185" s="6" t="s">
        <v>36</v>
      </c>
      <c r="F185" s="5">
        <f>decoded__2[[#This Row],[FRT_DEC]]-B184</f>
        <v>11</v>
      </c>
      <c r="G18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INFO]]))),G184)</f>
        <v>clid</v>
      </c>
    </row>
    <row r="186" spans="1:7" x14ac:dyDescent="0.25">
      <c r="A186" s="12" t="s">
        <v>168</v>
      </c>
      <c r="B186" s="19">
        <v>103369053441</v>
      </c>
      <c r="C186" s="12" t="s">
        <v>4946</v>
      </c>
      <c r="D186" s="12" t="s">
        <v>11</v>
      </c>
      <c r="E186" s="6" t="s">
        <v>4919</v>
      </c>
      <c r="F186" s="5">
        <f>decoded__2[[#This Row],[FRT_DEC]]-B185</f>
        <v>11</v>
      </c>
      <c r="G18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INFO]]))),G185)</f>
        <v>clid</v>
      </c>
    </row>
    <row r="187" spans="1:7" x14ac:dyDescent="0.25">
      <c r="A187" s="12" t="s">
        <v>622</v>
      </c>
      <c r="B187" s="19">
        <v>103369053459</v>
      </c>
      <c r="C187" s="12" t="s">
        <v>4947</v>
      </c>
      <c r="D187" s="12" t="s">
        <v>8</v>
      </c>
      <c r="E187" s="6" t="s">
        <v>4735</v>
      </c>
      <c r="F187" s="5">
        <f>decoded__2[[#This Row],[FRT_DEC]]-B186</f>
        <v>18</v>
      </c>
      <c r="G18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INFO]]))),G186)</f>
        <v>clid</v>
      </c>
    </row>
    <row r="188" spans="1:7" x14ac:dyDescent="0.25">
      <c r="A188" s="12" t="s">
        <v>169</v>
      </c>
      <c r="B188" s="19">
        <v>103369053481</v>
      </c>
      <c r="C188" s="12" t="s">
        <v>4948</v>
      </c>
      <c r="D188" s="12" t="s">
        <v>12</v>
      </c>
      <c r="E188" s="6" t="s">
        <v>4</v>
      </c>
      <c r="F188" s="5">
        <f>decoded__2[[#This Row],[FRT_DEC]]-B187</f>
        <v>22</v>
      </c>
      <c r="G18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INFO]]))),G187)</f>
        <v>clid</v>
      </c>
    </row>
    <row r="189" spans="1:7" x14ac:dyDescent="0.25">
      <c r="A189" s="12" t="s">
        <v>170</v>
      </c>
      <c r="B189" s="19">
        <v>103369053489</v>
      </c>
      <c r="C189" s="12" t="s">
        <v>4949</v>
      </c>
      <c r="D189" s="12" t="s">
        <v>8</v>
      </c>
      <c r="E189" s="6" t="s">
        <v>4923</v>
      </c>
      <c r="F189" s="5">
        <f>decoded__2[[#This Row],[FRT_DEC]]-B188</f>
        <v>8</v>
      </c>
      <c r="G18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INFO]]))),G188)</f>
        <v>clid</v>
      </c>
    </row>
    <row r="190" spans="1:7" x14ac:dyDescent="0.25">
      <c r="A190" s="12" t="s">
        <v>171</v>
      </c>
      <c r="B190" s="19">
        <v>103380971659</v>
      </c>
      <c r="C190" s="12" t="s">
        <v>4950</v>
      </c>
      <c r="D190" s="12" t="s">
        <v>13</v>
      </c>
      <c r="E190" s="6" t="s">
        <v>5</v>
      </c>
      <c r="F190" s="5">
        <f>decoded__2[[#This Row],[FRT_DEC]]-B189</f>
        <v>11918170</v>
      </c>
      <c r="G19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INFO]]))),G189)</f>
        <v>clid</v>
      </c>
    </row>
    <row r="191" spans="1:7" x14ac:dyDescent="0.25">
      <c r="A191" s="12" t="s">
        <v>172</v>
      </c>
      <c r="B191" s="19">
        <v>103380971664</v>
      </c>
      <c r="C191" s="12" t="s">
        <v>4951</v>
      </c>
      <c r="D191" s="12" t="s">
        <v>11</v>
      </c>
      <c r="E191" s="6" t="s">
        <v>4728</v>
      </c>
      <c r="F191" s="5">
        <f>decoded__2[[#This Row],[FRT_DEC]]-B190</f>
        <v>5</v>
      </c>
      <c r="G19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INFO]]))),G190)</f>
        <v>clid</v>
      </c>
    </row>
    <row r="192" spans="1:7" x14ac:dyDescent="0.25">
      <c r="A192" s="12" t="s">
        <v>173</v>
      </c>
      <c r="B192" s="19">
        <v>103380971705</v>
      </c>
      <c r="C192" s="12" t="s">
        <v>4952</v>
      </c>
      <c r="D192" s="12" t="s">
        <v>12</v>
      </c>
      <c r="E192" s="6" t="s">
        <v>4</v>
      </c>
      <c r="F192" s="5">
        <f>decoded__2[[#This Row],[FRT_DEC]]-B191</f>
        <v>41</v>
      </c>
      <c r="G19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INFO]]))),G191)</f>
        <v>clid</v>
      </c>
    </row>
    <row r="193" spans="1:7" x14ac:dyDescent="0.25">
      <c r="A193" s="12" t="s">
        <v>174</v>
      </c>
      <c r="B193" s="19">
        <v>103380971710</v>
      </c>
      <c r="C193" s="12" t="s">
        <v>4953</v>
      </c>
      <c r="D193" s="12" t="s">
        <v>14</v>
      </c>
      <c r="E193" s="6" t="s">
        <v>6</v>
      </c>
      <c r="F193" s="5">
        <f>decoded__2[[#This Row],[FRT_DEC]]-B192</f>
        <v>5</v>
      </c>
      <c r="G19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INFO]]))),G192)</f>
        <v>clid</v>
      </c>
    </row>
    <row r="194" spans="1:7" x14ac:dyDescent="0.25">
      <c r="A194" s="12" t="s">
        <v>175</v>
      </c>
      <c r="B194" s="19">
        <v>103380971721</v>
      </c>
      <c r="C194" s="12" t="s">
        <v>4954</v>
      </c>
      <c r="D194" s="12" t="s">
        <v>14</v>
      </c>
      <c r="E194" s="6" t="s">
        <v>36</v>
      </c>
      <c r="F194" s="5">
        <f>decoded__2[[#This Row],[FRT_DEC]]-B193</f>
        <v>11</v>
      </c>
      <c r="G19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INFO]]))),G193)</f>
        <v>clid</v>
      </c>
    </row>
    <row r="195" spans="1:7" x14ac:dyDescent="0.25">
      <c r="A195" s="12" t="s">
        <v>176</v>
      </c>
      <c r="B195" s="19">
        <v>103380971734</v>
      </c>
      <c r="C195" s="12" t="s">
        <v>4955</v>
      </c>
      <c r="D195" s="12" t="s">
        <v>11</v>
      </c>
      <c r="E195" s="6" t="s">
        <v>4919</v>
      </c>
      <c r="F195" s="5">
        <f>decoded__2[[#This Row],[FRT_DEC]]-B194</f>
        <v>13</v>
      </c>
      <c r="G19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INFO]]))),G194)</f>
        <v>clid</v>
      </c>
    </row>
    <row r="196" spans="1:7" x14ac:dyDescent="0.25">
      <c r="A196" s="12" t="s">
        <v>177</v>
      </c>
      <c r="B196" s="19">
        <v>103380971752</v>
      </c>
      <c r="C196" s="12" t="s">
        <v>4956</v>
      </c>
      <c r="D196" s="12" t="s">
        <v>8</v>
      </c>
      <c r="E196" s="6" t="s">
        <v>4735</v>
      </c>
      <c r="F196" s="5">
        <f>decoded__2[[#This Row],[FRT_DEC]]-B195</f>
        <v>18</v>
      </c>
      <c r="G19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INFO]]))),G195)</f>
        <v>clid</v>
      </c>
    </row>
    <row r="197" spans="1:7" x14ac:dyDescent="0.25">
      <c r="A197" s="12" t="s">
        <v>178</v>
      </c>
      <c r="B197" s="19">
        <v>103380971774</v>
      </c>
      <c r="C197" s="12" t="s">
        <v>4957</v>
      </c>
      <c r="D197" s="12" t="s">
        <v>12</v>
      </c>
      <c r="E197" s="6" t="s">
        <v>4</v>
      </c>
      <c r="F197" s="5">
        <f>decoded__2[[#This Row],[FRT_DEC]]-B196</f>
        <v>22</v>
      </c>
      <c r="G19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INFO]]))),G196)</f>
        <v>clid</v>
      </c>
    </row>
    <row r="198" spans="1:7" x14ac:dyDescent="0.25">
      <c r="A198" s="12" t="s">
        <v>701</v>
      </c>
      <c r="B198" s="19">
        <v>103380971780</v>
      </c>
      <c r="C198" s="12" t="s">
        <v>4958</v>
      </c>
      <c r="D198" s="12" t="s">
        <v>8</v>
      </c>
      <c r="E198" s="6" t="s">
        <v>4923</v>
      </c>
      <c r="F198" s="5">
        <f>decoded__2[[#This Row],[FRT_DEC]]-B197</f>
        <v>6</v>
      </c>
      <c r="G19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INFO]]))),G197)</f>
        <v>clid</v>
      </c>
    </row>
    <row r="199" spans="1:7" x14ac:dyDescent="0.25">
      <c r="A199" s="12" t="s">
        <v>702</v>
      </c>
      <c r="B199" s="19">
        <v>103392744664</v>
      </c>
      <c r="C199" s="12" t="s">
        <v>4959</v>
      </c>
      <c r="D199" s="12" t="s">
        <v>13</v>
      </c>
      <c r="E199" s="6" t="s">
        <v>5</v>
      </c>
      <c r="F199" s="5">
        <f>decoded__2[[#This Row],[FRT_DEC]]-B198</f>
        <v>11772884</v>
      </c>
      <c r="G19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INFO]]))),G198)</f>
        <v>clid</v>
      </c>
    </row>
    <row r="200" spans="1:7" x14ac:dyDescent="0.25">
      <c r="A200" s="12" t="s">
        <v>179</v>
      </c>
      <c r="B200" s="19">
        <v>103392744671</v>
      </c>
      <c r="C200" s="12" t="s">
        <v>4960</v>
      </c>
      <c r="D200" s="12" t="s">
        <v>11</v>
      </c>
      <c r="E200" s="6" t="s">
        <v>4728</v>
      </c>
      <c r="F200" s="5">
        <f>decoded__2[[#This Row],[FRT_DEC]]-B199</f>
        <v>7</v>
      </c>
      <c r="G20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INFO]]))),G199)</f>
        <v>clid</v>
      </c>
    </row>
    <row r="201" spans="1:7" x14ac:dyDescent="0.25">
      <c r="A201" s="12" t="s">
        <v>180</v>
      </c>
      <c r="B201" s="19">
        <v>103392744710</v>
      </c>
      <c r="C201" s="12" t="s">
        <v>4961</v>
      </c>
      <c r="D201" s="12" t="s">
        <v>12</v>
      </c>
      <c r="E201" s="6" t="s">
        <v>4</v>
      </c>
      <c r="F201" s="5">
        <f>decoded__2[[#This Row],[FRT_DEC]]-B200</f>
        <v>39</v>
      </c>
      <c r="G20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INFO]]))),G200)</f>
        <v>clid</v>
      </c>
    </row>
    <row r="202" spans="1:7" x14ac:dyDescent="0.25">
      <c r="A202" s="12" t="s">
        <v>703</v>
      </c>
      <c r="B202" s="19">
        <v>103392744715</v>
      </c>
      <c r="C202" s="12" t="s">
        <v>4962</v>
      </c>
      <c r="D202" s="12" t="s">
        <v>14</v>
      </c>
      <c r="E202" s="6" t="s">
        <v>6</v>
      </c>
      <c r="F202" s="5">
        <f>decoded__2[[#This Row],[FRT_DEC]]-B201</f>
        <v>5</v>
      </c>
      <c r="G20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INFO]]))),G201)</f>
        <v>clid</v>
      </c>
    </row>
    <row r="203" spans="1:7" x14ac:dyDescent="0.25">
      <c r="A203" s="12" t="s">
        <v>704</v>
      </c>
      <c r="B203" s="19">
        <v>103392744725</v>
      </c>
      <c r="C203" s="12" t="s">
        <v>4963</v>
      </c>
      <c r="D203" s="12" t="s">
        <v>14</v>
      </c>
      <c r="E203" s="6" t="s">
        <v>36</v>
      </c>
      <c r="F203" s="5">
        <f>decoded__2[[#This Row],[FRT_DEC]]-B202</f>
        <v>10</v>
      </c>
      <c r="G20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INFO]]))),G202)</f>
        <v>clid</v>
      </c>
    </row>
    <row r="204" spans="1:7" x14ac:dyDescent="0.25">
      <c r="A204" s="12" t="s">
        <v>705</v>
      </c>
      <c r="B204" s="19">
        <v>103392744736</v>
      </c>
      <c r="C204" s="12" t="s">
        <v>4964</v>
      </c>
      <c r="D204" s="12" t="s">
        <v>11</v>
      </c>
      <c r="E204" s="6" t="s">
        <v>4919</v>
      </c>
      <c r="F204" s="5">
        <f>decoded__2[[#This Row],[FRT_DEC]]-B203</f>
        <v>11</v>
      </c>
      <c r="G20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INFO]]))),G203)</f>
        <v>clid</v>
      </c>
    </row>
    <row r="205" spans="1:7" x14ac:dyDescent="0.25">
      <c r="A205" s="12" t="s">
        <v>623</v>
      </c>
      <c r="B205" s="19">
        <v>103392744755</v>
      </c>
      <c r="C205" s="12" t="s">
        <v>4965</v>
      </c>
      <c r="D205" s="12" t="s">
        <v>8</v>
      </c>
      <c r="E205" s="6" t="s">
        <v>4735</v>
      </c>
      <c r="F205" s="5">
        <f>decoded__2[[#This Row],[FRT_DEC]]-B204</f>
        <v>19</v>
      </c>
      <c r="G20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INFO]]))),G204)</f>
        <v>clid</v>
      </c>
    </row>
    <row r="206" spans="1:7" x14ac:dyDescent="0.25">
      <c r="A206" s="12" t="s">
        <v>181</v>
      </c>
      <c r="B206" s="19">
        <v>103392744776</v>
      </c>
      <c r="C206" s="12" t="s">
        <v>4966</v>
      </c>
      <c r="D206" s="12" t="s">
        <v>12</v>
      </c>
      <c r="E206" s="6" t="s">
        <v>4</v>
      </c>
      <c r="F206" s="5">
        <f>decoded__2[[#This Row],[FRT_DEC]]-B205</f>
        <v>21</v>
      </c>
      <c r="G20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INFO]]))),G205)</f>
        <v>clid</v>
      </c>
    </row>
    <row r="207" spans="1:7" x14ac:dyDescent="0.25">
      <c r="A207" s="12" t="s">
        <v>624</v>
      </c>
      <c r="B207" s="19">
        <v>103392744784</v>
      </c>
      <c r="C207" s="12" t="s">
        <v>4967</v>
      </c>
      <c r="D207" s="12" t="s">
        <v>8</v>
      </c>
      <c r="E207" s="6" t="s">
        <v>4923</v>
      </c>
      <c r="F207" s="5">
        <f>decoded__2[[#This Row],[FRT_DEC]]-B206</f>
        <v>8</v>
      </c>
      <c r="G20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INFO]]))),G206)</f>
        <v>clid</v>
      </c>
    </row>
    <row r="208" spans="1:7" x14ac:dyDescent="0.25">
      <c r="A208" s="12" t="s">
        <v>625</v>
      </c>
      <c r="B208" s="19">
        <v>103394590470</v>
      </c>
      <c r="C208" s="12" t="s">
        <v>4968</v>
      </c>
      <c r="D208" s="12" t="s">
        <v>11</v>
      </c>
      <c r="E208" s="6" t="s">
        <v>4919</v>
      </c>
      <c r="F208" s="5">
        <f>decoded__2[[#This Row],[FRT_DEC]]-B207</f>
        <v>1845686</v>
      </c>
      <c r="G20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INFO]]))),G207)</f>
        <v>clid</v>
      </c>
    </row>
    <row r="209" spans="1:7" x14ac:dyDescent="0.25">
      <c r="A209" s="12" t="s">
        <v>626</v>
      </c>
      <c r="B209" s="19">
        <v>103394590500</v>
      </c>
      <c r="C209" s="12" t="s">
        <v>4969</v>
      </c>
      <c r="D209" s="12" t="s">
        <v>12</v>
      </c>
      <c r="E209" s="6" t="s">
        <v>4</v>
      </c>
      <c r="F209" s="5">
        <f>decoded__2[[#This Row],[FRT_DEC]]-B208</f>
        <v>30</v>
      </c>
      <c r="G20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INFO]]))),G208)</f>
        <v>clid</v>
      </c>
    </row>
    <row r="210" spans="1:7" x14ac:dyDescent="0.25">
      <c r="A210" s="12" t="s">
        <v>627</v>
      </c>
      <c r="B210" s="19">
        <v>103394590506</v>
      </c>
      <c r="C210" s="12" t="s">
        <v>4970</v>
      </c>
      <c r="D210" s="12" t="s">
        <v>8</v>
      </c>
      <c r="E210" s="6" t="s">
        <v>4923</v>
      </c>
      <c r="F210" s="5">
        <f>decoded__2[[#This Row],[FRT_DEC]]-B209</f>
        <v>6</v>
      </c>
      <c r="G2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INFO]]))),G209)</f>
        <v>clid</v>
      </c>
    </row>
    <row r="211" spans="1:7" x14ac:dyDescent="0.25">
      <c r="A211" s="12" t="s">
        <v>628</v>
      </c>
      <c r="B211" s="19">
        <v>103404441293</v>
      </c>
      <c r="C211" s="12" t="s">
        <v>4971</v>
      </c>
      <c r="D211" s="12" t="s">
        <v>13</v>
      </c>
      <c r="E211" s="6" t="s">
        <v>5</v>
      </c>
      <c r="F211" s="5">
        <f>decoded__2[[#This Row],[FRT_DEC]]-B210</f>
        <v>9850787</v>
      </c>
      <c r="G2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INFO]]))),G210)</f>
        <v>clid</v>
      </c>
    </row>
    <row r="212" spans="1:7" x14ac:dyDescent="0.25">
      <c r="A212" s="12" t="s">
        <v>182</v>
      </c>
      <c r="B212" s="19">
        <v>103404441298</v>
      </c>
      <c r="C212" s="12" t="s">
        <v>4972</v>
      </c>
      <c r="D212" s="12" t="s">
        <v>11</v>
      </c>
      <c r="E212" s="6" t="s">
        <v>4728</v>
      </c>
      <c r="F212" s="5">
        <f>decoded__2[[#This Row],[FRT_DEC]]-B211</f>
        <v>5</v>
      </c>
      <c r="G2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INFO]]))),G211)</f>
        <v>clid</v>
      </c>
    </row>
    <row r="213" spans="1:7" x14ac:dyDescent="0.25">
      <c r="A213" s="12" t="s">
        <v>629</v>
      </c>
      <c r="B213" s="19">
        <v>103404441339</v>
      </c>
      <c r="C213" s="12" t="s">
        <v>4973</v>
      </c>
      <c r="D213" s="12" t="s">
        <v>12</v>
      </c>
      <c r="E213" s="6" t="s">
        <v>4</v>
      </c>
      <c r="F213" s="5">
        <f>decoded__2[[#This Row],[FRT_DEC]]-B212</f>
        <v>41</v>
      </c>
      <c r="G2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INFO]]))),G212)</f>
        <v>clid</v>
      </c>
    </row>
    <row r="214" spans="1:7" x14ac:dyDescent="0.25">
      <c r="A214" s="12" t="s">
        <v>630</v>
      </c>
      <c r="B214" s="19">
        <v>103404441344</v>
      </c>
      <c r="C214" s="12" t="s">
        <v>4974</v>
      </c>
      <c r="D214" s="12" t="s">
        <v>14</v>
      </c>
      <c r="E214" s="6" t="s">
        <v>6</v>
      </c>
      <c r="F214" s="5">
        <f>decoded__2[[#This Row],[FRT_DEC]]-B213</f>
        <v>5</v>
      </c>
      <c r="G2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INFO]]))),G213)</f>
        <v>clid</v>
      </c>
    </row>
    <row r="215" spans="1:7" x14ac:dyDescent="0.25">
      <c r="A215" s="12" t="s">
        <v>631</v>
      </c>
      <c r="B215" s="19">
        <v>103404441355</v>
      </c>
      <c r="C215" s="12" t="s">
        <v>4975</v>
      </c>
      <c r="D215" s="12" t="s">
        <v>14</v>
      </c>
      <c r="E215" s="6" t="s">
        <v>36</v>
      </c>
      <c r="F215" s="5">
        <f>decoded__2[[#This Row],[FRT_DEC]]-B214</f>
        <v>11</v>
      </c>
      <c r="G2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INFO]]))),G214)</f>
        <v>clid</v>
      </c>
    </row>
    <row r="216" spans="1:7" x14ac:dyDescent="0.25">
      <c r="A216" s="12" t="s">
        <v>632</v>
      </c>
      <c r="B216" s="19">
        <v>103404441365</v>
      </c>
      <c r="C216" s="12" t="s">
        <v>4976</v>
      </c>
      <c r="D216" s="12" t="s">
        <v>11</v>
      </c>
      <c r="E216" s="6" t="s">
        <v>4919</v>
      </c>
      <c r="F216" s="5">
        <f>decoded__2[[#This Row],[FRT_DEC]]-B215</f>
        <v>10</v>
      </c>
      <c r="G2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INFO]]))),G215)</f>
        <v>clid</v>
      </c>
    </row>
    <row r="217" spans="1:7" x14ac:dyDescent="0.25">
      <c r="A217" s="12" t="s">
        <v>633</v>
      </c>
      <c r="B217" s="19">
        <v>103404441384</v>
      </c>
      <c r="C217" s="12" t="s">
        <v>4977</v>
      </c>
      <c r="D217" s="12" t="s">
        <v>8</v>
      </c>
      <c r="E217" s="6" t="s">
        <v>4735</v>
      </c>
      <c r="F217" s="5">
        <f>decoded__2[[#This Row],[FRT_DEC]]-B216</f>
        <v>19</v>
      </c>
      <c r="G2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INFO]]))),G216)</f>
        <v>clid</v>
      </c>
    </row>
    <row r="218" spans="1:7" x14ac:dyDescent="0.25">
      <c r="A218" s="12" t="s">
        <v>183</v>
      </c>
      <c r="B218" s="19">
        <v>103404441406</v>
      </c>
      <c r="C218" s="12" t="s">
        <v>4978</v>
      </c>
      <c r="D218" s="12" t="s">
        <v>12</v>
      </c>
      <c r="E218" s="6" t="s">
        <v>4</v>
      </c>
      <c r="F218" s="5">
        <f>decoded__2[[#This Row],[FRT_DEC]]-B217</f>
        <v>22</v>
      </c>
      <c r="G2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INFO]]))),G217)</f>
        <v>clid</v>
      </c>
    </row>
    <row r="219" spans="1:7" x14ac:dyDescent="0.25">
      <c r="A219" s="12" t="s">
        <v>634</v>
      </c>
      <c r="B219" s="19">
        <v>103404441412</v>
      </c>
      <c r="C219" s="12" t="s">
        <v>4979</v>
      </c>
      <c r="D219" s="12" t="s">
        <v>8</v>
      </c>
      <c r="E219" s="6" t="s">
        <v>4923</v>
      </c>
      <c r="F219" s="5">
        <f>decoded__2[[#This Row],[FRT_DEC]]-B218</f>
        <v>6</v>
      </c>
      <c r="G2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INFO]]))),G218)</f>
        <v>clid</v>
      </c>
    </row>
    <row r="220" spans="1:7" x14ac:dyDescent="0.25">
      <c r="A220" s="12" t="s">
        <v>635</v>
      </c>
      <c r="B220" s="19">
        <v>103416169985</v>
      </c>
      <c r="C220" s="12" t="s">
        <v>4980</v>
      </c>
      <c r="D220" s="12" t="s">
        <v>13</v>
      </c>
      <c r="E220" s="6" t="s">
        <v>5</v>
      </c>
      <c r="F220" s="5">
        <f>decoded__2[[#This Row],[FRT_DEC]]-B219</f>
        <v>11728573</v>
      </c>
      <c r="G2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INFO]]))),G219)</f>
        <v>clid</v>
      </c>
    </row>
    <row r="221" spans="1:7" x14ac:dyDescent="0.25">
      <c r="A221" s="12" t="s">
        <v>636</v>
      </c>
      <c r="B221" s="19">
        <v>103416169991</v>
      </c>
      <c r="C221" s="12" t="s">
        <v>4981</v>
      </c>
      <c r="D221" s="12" t="s">
        <v>11</v>
      </c>
      <c r="E221" s="6" t="s">
        <v>4728</v>
      </c>
      <c r="F221" s="5">
        <f>decoded__2[[#This Row],[FRT_DEC]]-B220</f>
        <v>6</v>
      </c>
      <c r="G2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INFO]]))),G220)</f>
        <v>clid</v>
      </c>
    </row>
    <row r="222" spans="1:7" x14ac:dyDescent="0.25">
      <c r="A222" s="12" t="s">
        <v>637</v>
      </c>
      <c r="B222" s="19">
        <v>103416170030</v>
      </c>
      <c r="C222" s="12" t="s">
        <v>4982</v>
      </c>
      <c r="D222" s="12" t="s">
        <v>12</v>
      </c>
      <c r="E222" s="6" t="s">
        <v>4</v>
      </c>
      <c r="F222" s="5">
        <f>decoded__2[[#This Row],[FRT_DEC]]-B221</f>
        <v>39</v>
      </c>
      <c r="G2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INFO]]))),G221)</f>
        <v>clid</v>
      </c>
    </row>
    <row r="223" spans="1:7" x14ac:dyDescent="0.25">
      <c r="A223" s="12" t="s">
        <v>638</v>
      </c>
      <c r="B223" s="19">
        <v>103416170035</v>
      </c>
      <c r="C223" s="12" t="s">
        <v>4983</v>
      </c>
      <c r="D223" s="12" t="s">
        <v>14</v>
      </c>
      <c r="E223" s="6" t="s">
        <v>6</v>
      </c>
      <c r="F223" s="5">
        <f>decoded__2[[#This Row],[FRT_DEC]]-B222</f>
        <v>5</v>
      </c>
      <c r="G2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INFO]]))),G222)</f>
        <v>clid</v>
      </c>
    </row>
    <row r="224" spans="1:7" x14ac:dyDescent="0.25">
      <c r="A224" s="12" t="s">
        <v>184</v>
      </c>
      <c r="B224" s="19">
        <v>103416170045</v>
      </c>
      <c r="C224" s="12" t="s">
        <v>4984</v>
      </c>
      <c r="D224" s="12" t="s">
        <v>14</v>
      </c>
      <c r="E224" s="6" t="s">
        <v>36</v>
      </c>
      <c r="F224" s="5">
        <f>decoded__2[[#This Row],[FRT_DEC]]-B223</f>
        <v>10</v>
      </c>
      <c r="G2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INFO]]))),G223)</f>
        <v>clid</v>
      </c>
    </row>
    <row r="225" spans="1:7" x14ac:dyDescent="0.25">
      <c r="A225" s="12" t="s">
        <v>639</v>
      </c>
      <c r="B225" s="19">
        <v>103416170056</v>
      </c>
      <c r="C225" s="12" t="s">
        <v>4985</v>
      </c>
      <c r="D225" s="12" t="s">
        <v>11</v>
      </c>
      <c r="E225" s="6" t="s">
        <v>4919</v>
      </c>
      <c r="F225" s="5">
        <f>decoded__2[[#This Row],[FRT_DEC]]-B224</f>
        <v>11</v>
      </c>
      <c r="G2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INFO]]))),G224)</f>
        <v>clid</v>
      </c>
    </row>
    <row r="226" spans="1:7" x14ac:dyDescent="0.25">
      <c r="A226" s="12" t="s">
        <v>640</v>
      </c>
      <c r="B226" s="19">
        <v>103416170077</v>
      </c>
      <c r="C226" s="12" t="s">
        <v>4986</v>
      </c>
      <c r="D226" s="12" t="s">
        <v>8</v>
      </c>
      <c r="E226" s="6" t="s">
        <v>4735</v>
      </c>
      <c r="F226" s="5">
        <f>decoded__2[[#This Row],[FRT_DEC]]-B225</f>
        <v>21</v>
      </c>
      <c r="G2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INFO]]))),G225)</f>
        <v>clid</v>
      </c>
    </row>
    <row r="227" spans="1:7" x14ac:dyDescent="0.25">
      <c r="A227" s="12" t="s">
        <v>641</v>
      </c>
      <c r="B227" s="19">
        <v>103416170099</v>
      </c>
      <c r="C227" s="12" t="s">
        <v>4987</v>
      </c>
      <c r="D227" s="12" t="s">
        <v>12</v>
      </c>
      <c r="E227" s="6" t="s">
        <v>4</v>
      </c>
      <c r="F227" s="5">
        <f>decoded__2[[#This Row],[FRT_DEC]]-B226</f>
        <v>22</v>
      </c>
      <c r="G2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INFO]]))),G226)</f>
        <v>clid</v>
      </c>
    </row>
    <row r="228" spans="1:7" x14ac:dyDescent="0.25">
      <c r="A228" s="12" t="s">
        <v>642</v>
      </c>
      <c r="B228" s="19">
        <v>103416170105</v>
      </c>
      <c r="C228" s="12" t="s">
        <v>4988</v>
      </c>
      <c r="D228" s="12" t="s">
        <v>8</v>
      </c>
      <c r="E228" s="6" t="s">
        <v>4923</v>
      </c>
      <c r="F228" s="5">
        <f>decoded__2[[#This Row],[FRT_DEC]]-B227</f>
        <v>6</v>
      </c>
      <c r="G2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INFO]]))),G227)</f>
        <v>clid</v>
      </c>
    </row>
    <row r="229" spans="1:7" x14ac:dyDescent="0.25">
      <c r="A229" s="12" t="s">
        <v>643</v>
      </c>
      <c r="B229" s="19">
        <v>103428053275</v>
      </c>
      <c r="C229" s="12" t="s">
        <v>4989</v>
      </c>
      <c r="D229" s="12" t="s">
        <v>13</v>
      </c>
      <c r="E229" s="6" t="s">
        <v>5</v>
      </c>
      <c r="F229" s="5">
        <f>decoded__2[[#This Row],[FRT_DEC]]-B228</f>
        <v>11883170</v>
      </c>
      <c r="G2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INFO]]))),G228)</f>
        <v>clid</v>
      </c>
    </row>
    <row r="230" spans="1:7" x14ac:dyDescent="0.25">
      <c r="A230" s="12" t="s">
        <v>185</v>
      </c>
      <c r="B230" s="19">
        <v>103428053280</v>
      </c>
      <c r="C230" s="12" t="s">
        <v>4990</v>
      </c>
      <c r="D230" s="12" t="s">
        <v>11</v>
      </c>
      <c r="E230" s="6" t="s">
        <v>4728</v>
      </c>
      <c r="F230" s="5">
        <f>decoded__2[[#This Row],[FRT_DEC]]-B229</f>
        <v>5</v>
      </c>
      <c r="G2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INFO]]))),G229)</f>
        <v>clid</v>
      </c>
    </row>
    <row r="231" spans="1:7" x14ac:dyDescent="0.25">
      <c r="A231" s="12" t="s">
        <v>186</v>
      </c>
      <c r="B231" s="19">
        <v>103428053319</v>
      </c>
      <c r="C231" s="12" t="s">
        <v>4991</v>
      </c>
      <c r="D231" s="12" t="s">
        <v>12</v>
      </c>
      <c r="E231" s="6" t="s">
        <v>4</v>
      </c>
      <c r="F231" s="5">
        <f>decoded__2[[#This Row],[FRT_DEC]]-B230</f>
        <v>39</v>
      </c>
      <c r="G2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INFO]]))),G230)</f>
        <v>clid</v>
      </c>
    </row>
    <row r="232" spans="1:7" x14ac:dyDescent="0.25">
      <c r="A232" s="12" t="s">
        <v>187</v>
      </c>
      <c r="B232" s="19">
        <v>103428053326</v>
      </c>
      <c r="C232" s="12" t="s">
        <v>4992</v>
      </c>
      <c r="D232" s="12" t="s">
        <v>14</v>
      </c>
      <c r="E232" s="6" t="s">
        <v>6</v>
      </c>
      <c r="F232" s="5">
        <f>decoded__2[[#This Row],[FRT_DEC]]-B231</f>
        <v>7</v>
      </c>
      <c r="G2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INFO]]))),G231)</f>
        <v>clid</v>
      </c>
    </row>
    <row r="233" spans="1:7" x14ac:dyDescent="0.25">
      <c r="A233" s="12" t="s">
        <v>644</v>
      </c>
      <c r="B233" s="19">
        <v>103428053336</v>
      </c>
      <c r="C233" s="12" t="s">
        <v>4993</v>
      </c>
      <c r="D233" s="12" t="s">
        <v>14</v>
      </c>
      <c r="E233" s="6" t="s">
        <v>36</v>
      </c>
      <c r="F233" s="5">
        <f>decoded__2[[#This Row],[FRT_DEC]]-B232</f>
        <v>10</v>
      </c>
      <c r="G2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INFO]]))),G232)</f>
        <v>clid</v>
      </c>
    </row>
    <row r="234" spans="1:7" x14ac:dyDescent="0.25">
      <c r="A234" s="12" t="s">
        <v>645</v>
      </c>
      <c r="B234" s="19">
        <v>103428053347</v>
      </c>
      <c r="C234" s="12" t="s">
        <v>4994</v>
      </c>
      <c r="D234" s="12" t="s">
        <v>11</v>
      </c>
      <c r="E234" s="6" t="s">
        <v>4919</v>
      </c>
      <c r="F234" s="5">
        <f>decoded__2[[#This Row],[FRT_DEC]]-B233</f>
        <v>11</v>
      </c>
      <c r="G2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INFO]]))),G233)</f>
        <v>clid</v>
      </c>
    </row>
    <row r="235" spans="1:7" x14ac:dyDescent="0.25">
      <c r="A235" s="12" t="s">
        <v>188</v>
      </c>
      <c r="B235" s="19">
        <v>103428053366</v>
      </c>
      <c r="C235" s="12" t="s">
        <v>4995</v>
      </c>
      <c r="D235" s="12" t="s">
        <v>8</v>
      </c>
      <c r="E235" s="6" t="s">
        <v>4735</v>
      </c>
      <c r="F235" s="5">
        <f>decoded__2[[#This Row],[FRT_DEC]]-B234</f>
        <v>19</v>
      </c>
      <c r="G2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INFO]]))),G234)</f>
        <v>clid</v>
      </c>
    </row>
    <row r="236" spans="1:7" x14ac:dyDescent="0.25">
      <c r="A236" s="12" t="s">
        <v>189</v>
      </c>
      <c r="B236" s="19">
        <v>103428053387</v>
      </c>
      <c r="C236" s="12" t="s">
        <v>4996</v>
      </c>
      <c r="D236" s="12" t="s">
        <v>12</v>
      </c>
      <c r="E236" s="6" t="s">
        <v>4</v>
      </c>
      <c r="F236" s="5">
        <f>decoded__2[[#This Row],[FRT_DEC]]-B235</f>
        <v>21</v>
      </c>
      <c r="G2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INFO]]))),G235)</f>
        <v>clid</v>
      </c>
    </row>
    <row r="237" spans="1:7" x14ac:dyDescent="0.25">
      <c r="A237" s="12" t="s">
        <v>646</v>
      </c>
      <c r="B237" s="19">
        <v>103428053393</v>
      </c>
      <c r="C237" s="12" t="s">
        <v>4997</v>
      </c>
      <c r="D237" s="12" t="s">
        <v>8</v>
      </c>
      <c r="E237" s="6" t="s">
        <v>4923</v>
      </c>
      <c r="F237" s="5">
        <f>decoded__2[[#This Row],[FRT_DEC]]-B236</f>
        <v>6</v>
      </c>
      <c r="G2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INFO]]))),G236)</f>
        <v>clid</v>
      </c>
    </row>
    <row r="238" spans="1:7" x14ac:dyDescent="0.25">
      <c r="A238" s="12" t="s">
        <v>190</v>
      </c>
      <c r="B238" s="19">
        <v>103440145093</v>
      </c>
      <c r="C238" s="12" t="s">
        <v>4998</v>
      </c>
      <c r="D238" s="12" t="s">
        <v>13</v>
      </c>
      <c r="E238" s="6" t="s">
        <v>5</v>
      </c>
      <c r="F238" s="5">
        <f>decoded__2[[#This Row],[FRT_DEC]]-B237</f>
        <v>12091700</v>
      </c>
      <c r="G2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INFO]]))),G237)</f>
        <v>clid</v>
      </c>
    </row>
    <row r="239" spans="1:7" x14ac:dyDescent="0.25">
      <c r="A239" s="12" t="s">
        <v>191</v>
      </c>
      <c r="B239" s="19">
        <v>103440145098</v>
      </c>
      <c r="C239" s="12" t="s">
        <v>4999</v>
      </c>
      <c r="D239" s="12" t="s">
        <v>11</v>
      </c>
      <c r="E239" s="6" t="s">
        <v>4728</v>
      </c>
      <c r="F239" s="5">
        <f>decoded__2[[#This Row],[FRT_DEC]]-B238</f>
        <v>5</v>
      </c>
      <c r="G2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INFO]]))),G238)</f>
        <v>clid</v>
      </c>
    </row>
    <row r="240" spans="1:7" x14ac:dyDescent="0.25">
      <c r="A240" s="12" t="s">
        <v>192</v>
      </c>
      <c r="B240" s="19">
        <v>103440145137</v>
      </c>
      <c r="C240" s="12" t="s">
        <v>5000</v>
      </c>
      <c r="D240" s="12" t="s">
        <v>12</v>
      </c>
      <c r="E240" s="6" t="s">
        <v>4</v>
      </c>
      <c r="F240" s="5">
        <f>decoded__2[[#This Row],[FRT_DEC]]-B239</f>
        <v>39</v>
      </c>
      <c r="G2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INFO]]))),G239)</f>
        <v>clid</v>
      </c>
    </row>
    <row r="241" spans="1:7" x14ac:dyDescent="0.25">
      <c r="A241" s="12" t="s">
        <v>193</v>
      </c>
      <c r="B241" s="19">
        <v>103440145142</v>
      </c>
      <c r="C241" s="12" t="s">
        <v>5001</v>
      </c>
      <c r="D241" s="12" t="s">
        <v>14</v>
      </c>
      <c r="E241" s="6" t="s">
        <v>6</v>
      </c>
      <c r="F241" s="5">
        <f>decoded__2[[#This Row],[FRT_DEC]]-B240</f>
        <v>5</v>
      </c>
      <c r="G2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INFO]]))),G240)</f>
        <v>clid</v>
      </c>
    </row>
    <row r="242" spans="1:7" x14ac:dyDescent="0.25">
      <c r="A242" s="12" t="s">
        <v>194</v>
      </c>
      <c r="B242" s="19">
        <v>103440145152</v>
      </c>
      <c r="C242" s="12" t="s">
        <v>5002</v>
      </c>
      <c r="D242" s="12" t="s">
        <v>14</v>
      </c>
      <c r="E242" s="6" t="s">
        <v>36</v>
      </c>
      <c r="F242" s="5">
        <f>decoded__2[[#This Row],[FRT_DEC]]-B241</f>
        <v>10</v>
      </c>
      <c r="G2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INFO]]))),G241)</f>
        <v>clid</v>
      </c>
    </row>
    <row r="243" spans="1:7" x14ac:dyDescent="0.25">
      <c r="A243" s="12" t="s">
        <v>195</v>
      </c>
      <c r="B243" s="19">
        <v>103440145163</v>
      </c>
      <c r="C243" s="12" t="s">
        <v>5003</v>
      </c>
      <c r="D243" s="12" t="s">
        <v>11</v>
      </c>
      <c r="E243" s="6" t="s">
        <v>4919</v>
      </c>
      <c r="F243" s="5">
        <f>decoded__2[[#This Row],[FRT_DEC]]-B242</f>
        <v>11</v>
      </c>
      <c r="G2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INFO]]))),G242)</f>
        <v>clid</v>
      </c>
    </row>
    <row r="244" spans="1:7" x14ac:dyDescent="0.25">
      <c r="A244" s="12" t="s">
        <v>196</v>
      </c>
      <c r="B244" s="19">
        <v>103440145183</v>
      </c>
      <c r="C244" s="12" t="s">
        <v>5004</v>
      </c>
      <c r="D244" s="12" t="s">
        <v>8</v>
      </c>
      <c r="E244" s="6" t="s">
        <v>4735</v>
      </c>
      <c r="F244" s="5">
        <f>decoded__2[[#This Row],[FRT_DEC]]-B243</f>
        <v>20</v>
      </c>
      <c r="G2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INFO]]))),G243)</f>
        <v>clid</v>
      </c>
    </row>
    <row r="245" spans="1:7" x14ac:dyDescent="0.25">
      <c r="A245" s="12" t="s">
        <v>197</v>
      </c>
      <c r="B245" s="19">
        <v>103440145206</v>
      </c>
      <c r="C245" s="12" t="s">
        <v>5005</v>
      </c>
      <c r="D245" s="12" t="s">
        <v>12</v>
      </c>
      <c r="E245" s="6" t="s">
        <v>4</v>
      </c>
      <c r="F245" s="5">
        <f>decoded__2[[#This Row],[FRT_DEC]]-B244</f>
        <v>23</v>
      </c>
      <c r="G2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INFO]]))),G244)</f>
        <v>clid</v>
      </c>
    </row>
    <row r="246" spans="1:7" x14ac:dyDescent="0.25">
      <c r="A246" s="12" t="s">
        <v>198</v>
      </c>
      <c r="B246" s="19">
        <v>103440145212</v>
      </c>
      <c r="C246" s="12" t="s">
        <v>5006</v>
      </c>
      <c r="D246" s="12" t="s">
        <v>8</v>
      </c>
      <c r="E246" s="6" t="s">
        <v>4923</v>
      </c>
      <c r="F246" s="5">
        <f>decoded__2[[#This Row],[FRT_DEC]]-B245</f>
        <v>6</v>
      </c>
      <c r="G2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INFO]]))),G245)</f>
        <v>clid</v>
      </c>
    </row>
    <row r="247" spans="1:7" x14ac:dyDescent="0.25">
      <c r="A247" s="12" t="s">
        <v>199</v>
      </c>
      <c r="B247" s="19">
        <v>103452100498</v>
      </c>
      <c r="C247" s="12" t="s">
        <v>5007</v>
      </c>
      <c r="D247" s="12" t="s">
        <v>13</v>
      </c>
      <c r="E247" s="6" t="s">
        <v>5</v>
      </c>
      <c r="F247" s="5">
        <f>decoded__2[[#This Row],[FRT_DEC]]-B246</f>
        <v>11955286</v>
      </c>
      <c r="G2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INFO]]))),G246)</f>
        <v>clid</v>
      </c>
    </row>
    <row r="248" spans="1:7" x14ac:dyDescent="0.25">
      <c r="A248" s="12" t="s">
        <v>200</v>
      </c>
      <c r="B248" s="19">
        <v>103452100504</v>
      </c>
      <c r="C248" s="12" t="s">
        <v>5008</v>
      </c>
      <c r="D248" s="12" t="s">
        <v>11</v>
      </c>
      <c r="E248" s="6" t="s">
        <v>4728</v>
      </c>
      <c r="F248" s="5">
        <f>decoded__2[[#This Row],[FRT_DEC]]-B247</f>
        <v>6</v>
      </c>
      <c r="G2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INFO]]))),G247)</f>
        <v>clid</v>
      </c>
    </row>
    <row r="249" spans="1:7" x14ac:dyDescent="0.25">
      <c r="A249" s="12" t="s">
        <v>201</v>
      </c>
      <c r="B249" s="19">
        <v>103452100542</v>
      </c>
      <c r="C249" s="12" t="s">
        <v>5009</v>
      </c>
      <c r="D249" s="12" t="s">
        <v>12</v>
      </c>
      <c r="E249" s="6" t="s">
        <v>4</v>
      </c>
      <c r="F249" s="5">
        <f>decoded__2[[#This Row],[FRT_DEC]]-B248</f>
        <v>38</v>
      </c>
      <c r="G2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INFO]]))),G248)</f>
        <v>clid</v>
      </c>
    </row>
    <row r="250" spans="1:7" x14ac:dyDescent="0.25">
      <c r="A250" s="12" t="s">
        <v>202</v>
      </c>
      <c r="B250" s="19">
        <v>103452100549</v>
      </c>
      <c r="C250" s="12" t="s">
        <v>5010</v>
      </c>
      <c r="D250" s="12" t="s">
        <v>14</v>
      </c>
      <c r="E250" s="6" t="s">
        <v>6</v>
      </c>
      <c r="F250" s="5">
        <f>decoded__2[[#This Row],[FRT_DEC]]-B249</f>
        <v>7</v>
      </c>
      <c r="G2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INFO]]))),G249)</f>
        <v>clid</v>
      </c>
    </row>
    <row r="251" spans="1:7" x14ac:dyDescent="0.25">
      <c r="A251" s="12" t="s">
        <v>203</v>
      </c>
      <c r="B251" s="19">
        <v>103452100560</v>
      </c>
      <c r="C251" s="12" t="s">
        <v>5011</v>
      </c>
      <c r="D251" s="12" t="s">
        <v>14</v>
      </c>
      <c r="E251" s="6" t="s">
        <v>36</v>
      </c>
      <c r="F251" s="5">
        <f>decoded__2[[#This Row],[FRT_DEC]]-B250</f>
        <v>11</v>
      </c>
      <c r="G2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INFO]]))),G250)</f>
        <v>clid</v>
      </c>
    </row>
    <row r="252" spans="1:7" x14ac:dyDescent="0.25">
      <c r="A252" s="12" t="s">
        <v>204</v>
      </c>
      <c r="B252" s="19">
        <v>103452100570</v>
      </c>
      <c r="C252" s="12" t="s">
        <v>5012</v>
      </c>
      <c r="D252" s="12" t="s">
        <v>11</v>
      </c>
      <c r="E252" s="6" t="s">
        <v>4919</v>
      </c>
      <c r="F252" s="5">
        <f>decoded__2[[#This Row],[FRT_DEC]]-B251</f>
        <v>10</v>
      </c>
      <c r="G2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INFO]]))),G251)</f>
        <v>clid</v>
      </c>
    </row>
    <row r="253" spans="1:7" x14ac:dyDescent="0.25">
      <c r="A253" s="12" t="s">
        <v>205</v>
      </c>
      <c r="B253" s="19">
        <v>103452100590</v>
      </c>
      <c r="C253" s="12" t="s">
        <v>5013</v>
      </c>
      <c r="D253" s="12" t="s">
        <v>8</v>
      </c>
      <c r="E253" s="6" t="s">
        <v>4735</v>
      </c>
      <c r="F253" s="5">
        <f>decoded__2[[#This Row],[FRT_DEC]]-B252</f>
        <v>20</v>
      </c>
      <c r="G2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INFO]]))),G252)</f>
        <v>clid</v>
      </c>
    </row>
    <row r="254" spans="1:7" x14ac:dyDescent="0.25">
      <c r="A254" s="12" t="s">
        <v>206</v>
      </c>
      <c r="B254" s="19">
        <v>103452100623</v>
      </c>
      <c r="C254" s="12" t="s">
        <v>5014</v>
      </c>
      <c r="D254" s="12" t="s">
        <v>12</v>
      </c>
      <c r="E254" s="6" t="s">
        <v>4</v>
      </c>
      <c r="F254" s="5">
        <f>decoded__2[[#This Row],[FRT_DEC]]-B253</f>
        <v>33</v>
      </c>
      <c r="G2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INFO]]))),G253)</f>
        <v>clid</v>
      </c>
    </row>
    <row r="255" spans="1:7" x14ac:dyDescent="0.25">
      <c r="A255" s="12" t="s">
        <v>1168</v>
      </c>
      <c r="B255" s="19">
        <v>103452100629</v>
      </c>
      <c r="C255" s="12" t="s">
        <v>5015</v>
      </c>
      <c r="D255" s="12" t="s">
        <v>8</v>
      </c>
      <c r="E255" s="6" t="s">
        <v>4923</v>
      </c>
      <c r="F255" s="5">
        <f>decoded__2[[#This Row],[FRT_DEC]]-B254</f>
        <v>6</v>
      </c>
      <c r="G2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INFO]]))),G254)</f>
        <v>clid</v>
      </c>
    </row>
    <row r="256" spans="1:7" x14ac:dyDescent="0.25">
      <c r="A256" s="12" t="s">
        <v>207</v>
      </c>
      <c r="B256" s="19">
        <v>103454590470</v>
      </c>
      <c r="C256" s="12" t="s">
        <v>5016</v>
      </c>
      <c r="D256" s="12" t="s">
        <v>11</v>
      </c>
      <c r="E256" s="6" t="s">
        <v>4919</v>
      </c>
      <c r="F256" s="5">
        <f>decoded__2[[#This Row],[FRT_DEC]]-B255</f>
        <v>2489841</v>
      </c>
      <c r="G2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INFO]]))),G255)</f>
        <v>clid</v>
      </c>
    </row>
    <row r="257" spans="1:7" x14ac:dyDescent="0.25">
      <c r="A257" s="12" t="s">
        <v>208</v>
      </c>
      <c r="B257" s="19">
        <v>103454590515</v>
      </c>
      <c r="C257" s="12" t="s">
        <v>5017</v>
      </c>
      <c r="D257" s="12" t="s">
        <v>12</v>
      </c>
      <c r="E257" s="6" t="s">
        <v>4</v>
      </c>
      <c r="F257" s="5">
        <f>decoded__2[[#This Row],[FRT_DEC]]-B256</f>
        <v>45</v>
      </c>
      <c r="G2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INFO]]))),G256)</f>
        <v>clid</v>
      </c>
    </row>
    <row r="258" spans="1:7" x14ac:dyDescent="0.25">
      <c r="A258" s="12" t="s">
        <v>209</v>
      </c>
      <c r="B258" s="19">
        <v>103454590521</v>
      </c>
      <c r="C258" s="12" t="s">
        <v>5018</v>
      </c>
      <c r="D258" s="12" t="s">
        <v>8</v>
      </c>
      <c r="E258" s="6" t="s">
        <v>4923</v>
      </c>
      <c r="F258" s="5">
        <f>decoded__2[[#This Row],[FRT_DEC]]-B257</f>
        <v>6</v>
      </c>
      <c r="G2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INFO]]))),G257)</f>
        <v>clid</v>
      </c>
    </row>
    <row r="259" spans="1:7" x14ac:dyDescent="0.25">
      <c r="A259" s="12" t="s">
        <v>210</v>
      </c>
      <c r="B259" s="19">
        <v>103459380460</v>
      </c>
      <c r="C259" s="12" t="s">
        <v>5019</v>
      </c>
      <c r="D259" s="12" t="s">
        <v>11</v>
      </c>
      <c r="E259" s="6" t="s">
        <v>5020</v>
      </c>
      <c r="F259" s="5">
        <f>decoded__2[[#This Row],[FRT_DEC]]-B258</f>
        <v>4789939</v>
      </c>
      <c r="G2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INFO]]))),G258)</f>
        <v>clid</v>
      </c>
    </row>
    <row r="260" spans="1:7" x14ac:dyDescent="0.25">
      <c r="A260" s="12" t="s">
        <v>211</v>
      </c>
      <c r="B260" s="19">
        <v>103459380501</v>
      </c>
      <c r="C260" s="12" t="s">
        <v>5021</v>
      </c>
      <c r="D260" s="12" t="s">
        <v>12</v>
      </c>
      <c r="E260" s="6" t="s">
        <v>4</v>
      </c>
      <c r="F260" s="5">
        <f>decoded__2[[#This Row],[FRT_DEC]]-B259</f>
        <v>41</v>
      </c>
      <c r="G2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INFO]]))),G259)</f>
        <v>clid</v>
      </c>
    </row>
    <row r="261" spans="1:7" x14ac:dyDescent="0.25">
      <c r="A261" s="12" t="s">
        <v>212</v>
      </c>
      <c r="B261" s="19">
        <v>103459380508</v>
      </c>
      <c r="C261" s="12" t="s">
        <v>5022</v>
      </c>
      <c r="D261" s="12" t="s">
        <v>8</v>
      </c>
      <c r="E261" s="6" t="s">
        <v>4912</v>
      </c>
      <c r="F261" s="5">
        <f>decoded__2[[#This Row],[FRT_DEC]]-B260</f>
        <v>7</v>
      </c>
      <c r="G2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INFO]]))),G260)</f>
        <v>clid</v>
      </c>
    </row>
    <row r="262" spans="1:7" x14ac:dyDescent="0.25">
      <c r="A262" s="12" t="s">
        <v>213</v>
      </c>
      <c r="B262" s="19">
        <v>103459382031</v>
      </c>
      <c r="C262" s="12" t="s">
        <v>5023</v>
      </c>
      <c r="D262" s="12" t="s">
        <v>13</v>
      </c>
      <c r="E262" s="6" t="s">
        <v>5</v>
      </c>
      <c r="F262" s="5">
        <f>decoded__2[[#This Row],[FRT_DEC]]-B261</f>
        <v>1523</v>
      </c>
      <c r="G2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INFO]]))),G261)</f>
        <v>clid</v>
      </c>
    </row>
    <row r="263" spans="1:7" x14ac:dyDescent="0.25">
      <c r="A263" s="12" t="s">
        <v>214</v>
      </c>
      <c r="B263" s="19">
        <v>103459382037</v>
      </c>
      <c r="C263" s="12" t="s">
        <v>5024</v>
      </c>
      <c r="D263" s="12" t="s">
        <v>11</v>
      </c>
      <c r="E263" s="6" t="s">
        <v>4857</v>
      </c>
      <c r="F263" s="5">
        <f>decoded__2[[#This Row],[FRT_DEC]]-B262</f>
        <v>6</v>
      </c>
      <c r="G2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INFO]]))),G262)</f>
        <v>clid</v>
      </c>
    </row>
    <row r="264" spans="1:7" x14ac:dyDescent="0.25">
      <c r="A264" s="12" t="s">
        <v>750</v>
      </c>
      <c r="B264" s="19">
        <v>103459382078</v>
      </c>
      <c r="C264" s="12" t="s">
        <v>5025</v>
      </c>
      <c r="D264" s="12" t="s">
        <v>12</v>
      </c>
      <c r="E264" s="6" t="s">
        <v>4</v>
      </c>
      <c r="F264" s="5">
        <f>decoded__2[[#This Row],[FRT_DEC]]-B263</f>
        <v>41</v>
      </c>
      <c r="G2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INFO]]))),G263)</f>
        <v>clid</v>
      </c>
    </row>
    <row r="265" spans="1:7" x14ac:dyDescent="0.25">
      <c r="A265" s="12" t="s">
        <v>751</v>
      </c>
      <c r="B265" s="19">
        <v>103459382082</v>
      </c>
      <c r="C265" s="12" t="s">
        <v>5026</v>
      </c>
      <c r="D265" s="12" t="s">
        <v>14</v>
      </c>
      <c r="E265" s="6" t="s">
        <v>6</v>
      </c>
      <c r="F265" s="5">
        <f>decoded__2[[#This Row],[FRT_DEC]]-B264</f>
        <v>4</v>
      </c>
      <c r="G2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INFO]]))),G264)</f>
        <v>clid</v>
      </c>
    </row>
    <row r="266" spans="1:7" x14ac:dyDescent="0.25">
      <c r="A266" s="12" t="s">
        <v>752</v>
      </c>
      <c r="B266" s="19">
        <v>103459382094</v>
      </c>
      <c r="C266" s="12" t="s">
        <v>5027</v>
      </c>
      <c r="D266" s="12" t="s">
        <v>14</v>
      </c>
      <c r="E266" s="6" t="s">
        <v>2631</v>
      </c>
      <c r="F266" s="5">
        <f>decoded__2[[#This Row],[FRT_DEC]]-B265</f>
        <v>12</v>
      </c>
      <c r="G2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INFO]]))),G265)</f>
        <v>clid</v>
      </c>
    </row>
    <row r="267" spans="1:7" x14ac:dyDescent="0.25">
      <c r="A267" s="12" t="s">
        <v>753</v>
      </c>
      <c r="B267" s="19">
        <v>103459382102</v>
      </c>
      <c r="C267" s="12" t="s">
        <v>5028</v>
      </c>
      <c r="D267" s="12" t="s">
        <v>2632</v>
      </c>
      <c r="E267" s="6" t="s">
        <v>2633</v>
      </c>
      <c r="F267" s="5">
        <f>decoded__2[[#This Row],[FRT_DEC]]-B266</f>
        <v>8</v>
      </c>
      <c r="G2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INFO]]))),G266)</f>
        <v>clid</v>
      </c>
    </row>
    <row r="268" spans="1:7" x14ac:dyDescent="0.25">
      <c r="A268" s="12" t="s">
        <v>754</v>
      </c>
      <c r="B268" s="19">
        <v>103459589600</v>
      </c>
      <c r="C268" s="12" t="s">
        <v>5029</v>
      </c>
      <c r="D268" s="12" t="s">
        <v>10</v>
      </c>
      <c r="E268" s="6" t="s">
        <v>5030</v>
      </c>
      <c r="F268" s="5">
        <f>decoded__2[[#This Row],[FRT_DEC]]-B267</f>
        <v>207498</v>
      </c>
      <c r="G2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INFO]]))),G267)</f>
        <v>clid</v>
      </c>
    </row>
    <row r="269" spans="1:7" ht="30" x14ac:dyDescent="0.25">
      <c r="A269" s="12" t="s">
        <v>755</v>
      </c>
      <c r="B269" s="19">
        <v>103459589604</v>
      </c>
      <c r="C269" s="12" t="s">
        <v>5031</v>
      </c>
      <c r="D269" s="12" t="s">
        <v>10</v>
      </c>
      <c r="E269" s="6" t="s">
        <v>5032</v>
      </c>
      <c r="F269" s="5">
        <f>decoded__2[[#This Row],[FRT_DEC]]-B268</f>
        <v>4</v>
      </c>
      <c r="G2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INFO]]))),G268)</f>
        <v>clid</v>
      </c>
    </row>
    <row r="270" spans="1:7" x14ac:dyDescent="0.25">
      <c r="A270" s="12" t="s">
        <v>756</v>
      </c>
      <c r="B270" s="19">
        <v>103459589609</v>
      </c>
      <c r="C270" s="12" t="s">
        <v>5033</v>
      </c>
      <c r="D270" s="12" t="s">
        <v>10</v>
      </c>
      <c r="E270" s="6" t="s">
        <v>5034</v>
      </c>
      <c r="F270" s="5">
        <f>decoded__2[[#This Row],[FRT_DEC]]-B269</f>
        <v>5</v>
      </c>
      <c r="G2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INFO]]))),G269)</f>
        <v>clid</v>
      </c>
    </row>
    <row r="271" spans="1:7" x14ac:dyDescent="0.25">
      <c r="A271" s="12" t="s">
        <v>757</v>
      </c>
      <c r="B271" s="19">
        <v>103459589617</v>
      </c>
      <c r="C271" s="12" t="s">
        <v>5035</v>
      </c>
      <c r="D271" s="12" t="s">
        <v>1144</v>
      </c>
      <c r="E271" s="6" t="s">
        <v>4796</v>
      </c>
      <c r="F271" s="5">
        <f>decoded__2[[#This Row],[FRT_DEC]]-B270</f>
        <v>8</v>
      </c>
      <c r="G2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INFO]]))),G270)</f>
        <v>clid</v>
      </c>
    </row>
    <row r="272" spans="1:7" x14ac:dyDescent="0.25">
      <c r="A272" s="12" t="s">
        <v>758</v>
      </c>
      <c r="B272" s="19">
        <v>103459589622</v>
      </c>
      <c r="C272" s="12" t="s">
        <v>5036</v>
      </c>
      <c r="D272" s="12" t="s">
        <v>1144</v>
      </c>
      <c r="E272" s="6" t="s">
        <v>4870</v>
      </c>
      <c r="F272" s="5">
        <f>decoded__2[[#This Row],[FRT_DEC]]-B271</f>
        <v>5</v>
      </c>
      <c r="G2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INFO]]))),G271)</f>
        <v>clid</v>
      </c>
    </row>
    <row r="273" spans="1:7" x14ac:dyDescent="0.25">
      <c r="A273" s="12" t="s">
        <v>759</v>
      </c>
      <c r="B273" s="19">
        <v>103459589628</v>
      </c>
      <c r="C273" s="12" t="s">
        <v>5037</v>
      </c>
      <c r="D273" s="12" t="s">
        <v>98</v>
      </c>
      <c r="E273" s="6" t="s">
        <v>4872</v>
      </c>
      <c r="F273" s="5">
        <f>decoded__2[[#This Row],[FRT_DEC]]-B272</f>
        <v>6</v>
      </c>
      <c r="G2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INFO]]))),G272)</f>
        <v>clid</v>
      </c>
    </row>
    <row r="274" spans="1:7" x14ac:dyDescent="0.25">
      <c r="A274" s="12" t="s">
        <v>760</v>
      </c>
      <c r="B274" s="19">
        <v>103459589633</v>
      </c>
      <c r="C274" s="12" t="s">
        <v>5038</v>
      </c>
      <c r="D274" s="12" t="s">
        <v>9</v>
      </c>
      <c r="E274" s="6" t="s">
        <v>4874</v>
      </c>
      <c r="F274" s="5">
        <f>decoded__2[[#This Row],[FRT_DEC]]-B273</f>
        <v>5</v>
      </c>
      <c r="G2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INFO]]))),G273)</f>
        <v>clid</v>
      </c>
    </row>
    <row r="275" spans="1:7" x14ac:dyDescent="0.25">
      <c r="A275" s="12" t="s">
        <v>761</v>
      </c>
      <c r="B275" s="19">
        <v>103459589640</v>
      </c>
      <c r="C275" s="12" t="s">
        <v>5039</v>
      </c>
      <c r="D275" s="12" t="s">
        <v>11</v>
      </c>
      <c r="E275" s="6" t="s">
        <v>5040</v>
      </c>
      <c r="F275" s="5">
        <f>decoded__2[[#This Row],[FRT_DEC]]-B274</f>
        <v>7</v>
      </c>
      <c r="G2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INFO]]))),G274)</f>
        <v>clid</v>
      </c>
    </row>
    <row r="276" spans="1:7" x14ac:dyDescent="0.25">
      <c r="A276" s="12" t="s">
        <v>762</v>
      </c>
      <c r="B276" s="19">
        <v>103459593591</v>
      </c>
      <c r="C276" s="12" t="s">
        <v>5041</v>
      </c>
      <c r="D276" s="12" t="s">
        <v>15</v>
      </c>
      <c r="E276" s="6" t="s">
        <v>5042</v>
      </c>
      <c r="F276" s="5">
        <f>decoded__2[[#This Row],[FRT_DEC]]-B275</f>
        <v>3951</v>
      </c>
      <c r="G2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INFO]]))),G275)</f>
        <v>clid</v>
      </c>
    </row>
    <row r="277" spans="1:7" x14ac:dyDescent="0.25">
      <c r="A277" s="12" t="s">
        <v>763</v>
      </c>
      <c r="B277" s="19">
        <v>103459593594</v>
      </c>
      <c r="C277" s="12" t="s">
        <v>5043</v>
      </c>
      <c r="D277" s="12" t="s">
        <v>15</v>
      </c>
      <c r="E277" s="6" t="s">
        <v>4880</v>
      </c>
      <c r="F277" s="5">
        <f>decoded__2[[#This Row],[FRT_DEC]]-B276</f>
        <v>3</v>
      </c>
      <c r="G2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INFO]]))),G276)</f>
        <v>clid</v>
      </c>
    </row>
    <row r="278" spans="1:7" x14ac:dyDescent="0.25">
      <c r="A278" s="12" t="s">
        <v>764</v>
      </c>
      <c r="B278" s="19">
        <v>103459593632</v>
      </c>
      <c r="C278" s="12" t="s">
        <v>5044</v>
      </c>
      <c r="D278" s="12" t="s">
        <v>58</v>
      </c>
      <c r="E278" s="6" t="s">
        <v>2722</v>
      </c>
      <c r="F278" s="5">
        <f>decoded__2[[#This Row],[FRT_DEC]]-B277</f>
        <v>38</v>
      </c>
      <c r="G2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INFO]]))),G277)</f>
        <v>clid</v>
      </c>
    </row>
    <row r="279" spans="1:7" x14ac:dyDescent="0.25">
      <c r="A279" s="12" t="s">
        <v>215</v>
      </c>
      <c r="B279" s="19">
        <v>103459593636</v>
      </c>
      <c r="C279" s="12" t="s">
        <v>5045</v>
      </c>
      <c r="D279" s="12" t="s">
        <v>58</v>
      </c>
      <c r="E279" s="6" t="s">
        <v>61</v>
      </c>
      <c r="F279" s="5">
        <f>decoded__2[[#This Row],[FRT_DEC]]-B278</f>
        <v>4</v>
      </c>
      <c r="G2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INFO]]))),G278)</f>
        <v>clid</v>
      </c>
    </row>
    <row r="280" spans="1:7" x14ac:dyDescent="0.25">
      <c r="A280" s="12" t="s">
        <v>216</v>
      </c>
      <c r="B280" s="19">
        <v>103459593639</v>
      </c>
      <c r="C280" s="12" t="s">
        <v>5046</v>
      </c>
      <c r="D280" s="12" t="s">
        <v>62</v>
      </c>
      <c r="E280" s="6" t="s">
        <v>5047</v>
      </c>
      <c r="F280" s="5">
        <f>decoded__2[[#This Row],[FRT_DEC]]-B279</f>
        <v>3</v>
      </c>
      <c r="G2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INFO]]))),G279)</f>
        <v>clid</v>
      </c>
    </row>
    <row r="281" spans="1:7" x14ac:dyDescent="0.25">
      <c r="A281" s="12" t="s">
        <v>217</v>
      </c>
      <c r="B281" s="19">
        <v>103459593643</v>
      </c>
      <c r="C281" s="12" t="s">
        <v>5048</v>
      </c>
      <c r="D281" s="12" t="s">
        <v>63</v>
      </c>
      <c r="E281" s="6" t="s">
        <v>64</v>
      </c>
      <c r="F281" s="5">
        <f>decoded__2[[#This Row],[FRT_DEC]]-B280</f>
        <v>4</v>
      </c>
      <c r="G2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INFO]]))),G280)</f>
        <v>clid</v>
      </c>
    </row>
    <row r="282" spans="1:7" x14ac:dyDescent="0.25">
      <c r="A282" s="12" t="s">
        <v>218</v>
      </c>
      <c r="B282" s="19">
        <v>103459593657</v>
      </c>
      <c r="C282" s="12" t="s">
        <v>5049</v>
      </c>
      <c r="D282" s="12" t="s">
        <v>1144</v>
      </c>
      <c r="E282" s="6" t="s">
        <v>4887</v>
      </c>
      <c r="F282" s="5">
        <f>decoded__2[[#This Row],[FRT_DEC]]-B281</f>
        <v>14</v>
      </c>
      <c r="G2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INFO]]))),G281)</f>
        <v>clid</v>
      </c>
    </row>
    <row r="283" spans="1:7" x14ac:dyDescent="0.25">
      <c r="A283" s="12" t="s">
        <v>219</v>
      </c>
      <c r="B283" s="19">
        <v>103459593662</v>
      </c>
      <c r="C283" s="12" t="s">
        <v>5050</v>
      </c>
      <c r="D283" s="12" t="s">
        <v>11</v>
      </c>
      <c r="E283" s="6" t="s">
        <v>5051</v>
      </c>
      <c r="F283" s="5">
        <f>decoded__2[[#This Row],[FRT_DEC]]-B282</f>
        <v>5</v>
      </c>
      <c r="G28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INFO]]))),G282)</f>
        <v>clid</v>
      </c>
    </row>
    <row r="284" spans="1:7" x14ac:dyDescent="0.25">
      <c r="A284" s="12" t="s">
        <v>220</v>
      </c>
      <c r="B284" s="19">
        <v>103459593686</v>
      </c>
      <c r="C284" s="12" t="s">
        <v>5052</v>
      </c>
      <c r="D284" s="12" t="s">
        <v>75</v>
      </c>
      <c r="E284" s="6" t="s">
        <v>4704</v>
      </c>
      <c r="F284" s="5">
        <f>decoded__2[[#This Row],[FRT_DEC]]-B283</f>
        <v>24</v>
      </c>
      <c r="G28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INFO]]))),G283)</f>
        <v>clid</v>
      </c>
    </row>
    <row r="285" spans="1:7" x14ac:dyDescent="0.25">
      <c r="A285" s="12" t="s">
        <v>647</v>
      </c>
      <c r="B285" s="19">
        <v>103459593689</v>
      </c>
      <c r="C285" s="12" t="s">
        <v>5053</v>
      </c>
      <c r="D285" s="12" t="s">
        <v>75</v>
      </c>
      <c r="E285" s="6" t="s">
        <v>5054</v>
      </c>
      <c r="F285" s="5">
        <f>decoded__2[[#This Row],[FRT_DEC]]-B284</f>
        <v>3</v>
      </c>
      <c r="G28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INFO]]))),G284)</f>
        <v>clid</v>
      </c>
    </row>
    <row r="286" spans="1:7" x14ac:dyDescent="0.25">
      <c r="A286" s="12" t="s">
        <v>221</v>
      </c>
      <c r="B286" s="19">
        <v>103459593703</v>
      </c>
      <c r="C286" s="12" t="s">
        <v>5055</v>
      </c>
      <c r="D286" s="12" t="s">
        <v>51</v>
      </c>
      <c r="E286" s="6" t="s">
        <v>5056</v>
      </c>
      <c r="F286" s="5">
        <f>decoded__2[[#This Row],[FRT_DEC]]-B285</f>
        <v>14</v>
      </c>
      <c r="G28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INFO]]))),G285)</f>
        <v>clid</v>
      </c>
    </row>
    <row r="287" spans="1:7" x14ac:dyDescent="0.25">
      <c r="A287" s="12" t="s">
        <v>222</v>
      </c>
      <c r="B287" s="19">
        <v>103459593706</v>
      </c>
      <c r="C287" s="12" t="s">
        <v>5057</v>
      </c>
      <c r="D287" s="12" t="s">
        <v>51</v>
      </c>
      <c r="E287" s="6" t="s">
        <v>5058</v>
      </c>
      <c r="F287" s="5">
        <f>decoded__2[[#This Row],[FRT_DEC]]-B286</f>
        <v>3</v>
      </c>
      <c r="G28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INFO]]))),G286)</f>
        <v>clid</v>
      </c>
    </row>
    <row r="288" spans="1:7" x14ac:dyDescent="0.25">
      <c r="A288" s="12" t="s">
        <v>223</v>
      </c>
      <c r="B288" s="19">
        <v>103459593712</v>
      </c>
      <c r="C288" s="12" t="s">
        <v>5059</v>
      </c>
      <c r="D288" s="12" t="s">
        <v>8</v>
      </c>
      <c r="E288" s="6" t="s">
        <v>5060</v>
      </c>
      <c r="F288" s="5">
        <f>decoded__2[[#This Row],[FRT_DEC]]-B287</f>
        <v>6</v>
      </c>
      <c r="G28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INFO]]))),G287)</f>
        <v>clid</v>
      </c>
    </row>
    <row r="289" spans="1:7" x14ac:dyDescent="0.25">
      <c r="A289" s="12" t="s">
        <v>224</v>
      </c>
      <c r="B289" s="19">
        <v>103459593718</v>
      </c>
      <c r="C289" s="12" t="s">
        <v>5061</v>
      </c>
      <c r="D289" s="12" t="s">
        <v>8</v>
      </c>
      <c r="E289" s="6" t="s">
        <v>4900</v>
      </c>
      <c r="F289" s="5">
        <f>decoded__2[[#This Row],[FRT_DEC]]-B288</f>
        <v>6</v>
      </c>
      <c r="G28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INFO]]))),G288)</f>
        <v>clid</v>
      </c>
    </row>
    <row r="290" spans="1:7" x14ac:dyDescent="0.25">
      <c r="A290" s="12" t="s">
        <v>225</v>
      </c>
      <c r="B290" s="19">
        <v>103459594179</v>
      </c>
      <c r="C290" s="12" t="s">
        <v>5062</v>
      </c>
      <c r="D290" s="12" t="s">
        <v>66</v>
      </c>
      <c r="E290" s="6" t="s">
        <v>67</v>
      </c>
      <c r="F290" s="5">
        <f>decoded__2[[#This Row],[FRT_DEC]]-B289</f>
        <v>461</v>
      </c>
      <c r="G29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INFO]]))),G289)</f>
        <v>clid</v>
      </c>
    </row>
    <row r="291" spans="1:7" x14ac:dyDescent="0.25">
      <c r="A291" s="12" t="s">
        <v>226</v>
      </c>
      <c r="B291" s="19">
        <v>103459594186</v>
      </c>
      <c r="C291" s="12" t="s">
        <v>5063</v>
      </c>
      <c r="D291" s="12" t="s">
        <v>98</v>
      </c>
      <c r="E291" s="6" t="s">
        <v>4903</v>
      </c>
      <c r="F291" s="5">
        <f>decoded__2[[#This Row],[FRT_DEC]]-B290</f>
        <v>7</v>
      </c>
      <c r="G29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INFO]]))),G290)</f>
        <v>clid</v>
      </c>
    </row>
    <row r="292" spans="1:7" x14ac:dyDescent="0.25">
      <c r="A292" s="12" t="s">
        <v>227</v>
      </c>
      <c r="B292" s="19">
        <v>103459594192</v>
      </c>
      <c r="C292" s="12" t="s">
        <v>5064</v>
      </c>
      <c r="D292" s="12" t="s">
        <v>98</v>
      </c>
      <c r="E292" s="6" t="s">
        <v>4905</v>
      </c>
      <c r="F292" s="5">
        <f>decoded__2[[#This Row],[FRT_DEC]]-B291</f>
        <v>6</v>
      </c>
      <c r="G29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INFO]]))),G291)</f>
        <v>clid</v>
      </c>
    </row>
    <row r="293" spans="1:7" x14ac:dyDescent="0.25">
      <c r="A293" s="12" t="s">
        <v>228</v>
      </c>
      <c r="B293" s="19">
        <v>103459594205</v>
      </c>
      <c r="C293" s="12" t="s">
        <v>5065</v>
      </c>
      <c r="D293" s="12" t="s">
        <v>9</v>
      </c>
      <c r="E293" s="6" t="s">
        <v>4907</v>
      </c>
      <c r="F293" s="5">
        <f>decoded__2[[#This Row],[FRT_DEC]]-B292</f>
        <v>13</v>
      </c>
      <c r="G29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INFO]]))),G292)</f>
        <v>clid</v>
      </c>
    </row>
    <row r="294" spans="1:7" x14ac:dyDescent="0.25">
      <c r="A294" s="12" t="s">
        <v>229</v>
      </c>
      <c r="B294" s="19">
        <v>103459594210</v>
      </c>
      <c r="C294" s="12" t="s">
        <v>5066</v>
      </c>
      <c r="D294" s="12" t="s">
        <v>98</v>
      </c>
      <c r="E294" s="6" t="s">
        <v>4909</v>
      </c>
      <c r="F294" s="5">
        <f>decoded__2[[#This Row],[FRT_DEC]]-B293</f>
        <v>5</v>
      </c>
      <c r="G29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INFO]]))),G293)</f>
        <v>clid</v>
      </c>
    </row>
    <row r="295" spans="1:7" x14ac:dyDescent="0.25">
      <c r="A295" s="12" t="s">
        <v>230</v>
      </c>
      <c r="B295" s="19">
        <v>103459594947</v>
      </c>
      <c r="C295" s="12" t="s">
        <v>5067</v>
      </c>
      <c r="D295" s="12" t="s">
        <v>12</v>
      </c>
      <c r="E295" s="6" t="s">
        <v>4</v>
      </c>
      <c r="F295" s="5">
        <f>decoded__2[[#This Row],[FRT_DEC]]-B294</f>
        <v>737</v>
      </c>
      <c r="G29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INFO]]))),G294)</f>
        <v>clid</v>
      </c>
    </row>
    <row r="296" spans="1:7" x14ac:dyDescent="0.25">
      <c r="A296" s="12" t="s">
        <v>648</v>
      </c>
      <c r="B296" s="19">
        <v>103459594956</v>
      </c>
      <c r="C296" s="12" t="s">
        <v>5068</v>
      </c>
      <c r="D296" s="12" t="s">
        <v>8</v>
      </c>
      <c r="E296" s="6" t="s">
        <v>4854</v>
      </c>
      <c r="F296" s="5">
        <f>decoded__2[[#This Row],[FRT_DEC]]-B295</f>
        <v>9</v>
      </c>
      <c r="G29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INFO]]))),G295)</f>
        <v>clid</v>
      </c>
    </row>
    <row r="297" spans="1:7" x14ac:dyDescent="0.25">
      <c r="A297" s="12" t="s">
        <v>649</v>
      </c>
      <c r="B297" s="19">
        <v>103464000473</v>
      </c>
      <c r="C297" s="12" t="s">
        <v>5069</v>
      </c>
      <c r="D297" s="12" t="s">
        <v>13</v>
      </c>
      <c r="E297" s="6" t="s">
        <v>5</v>
      </c>
      <c r="F297" s="5">
        <f>decoded__2[[#This Row],[FRT_DEC]]-B296</f>
        <v>4405517</v>
      </c>
      <c r="G29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INFO]]))),G296)</f>
        <v>clid</v>
      </c>
    </row>
    <row r="298" spans="1:7" x14ac:dyDescent="0.25">
      <c r="A298" s="12" t="s">
        <v>231</v>
      </c>
      <c r="B298" s="19">
        <v>103464000479</v>
      </c>
      <c r="C298" s="12" t="s">
        <v>5070</v>
      </c>
      <c r="D298" s="12" t="s">
        <v>11</v>
      </c>
      <c r="E298" s="6" t="s">
        <v>4728</v>
      </c>
      <c r="F298" s="5">
        <f>decoded__2[[#This Row],[FRT_DEC]]-B297</f>
        <v>6</v>
      </c>
      <c r="G29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INFO]]))),G297)</f>
        <v>clid</v>
      </c>
    </row>
    <row r="299" spans="1:7" x14ac:dyDescent="0.25">
      <c r="A299" s="12" t="s">
        <v>232</v>
      </c>
      <c r="B299" s="19">
        <v>103464000517</v>
      </c>
      <c r="C299" s="12" t="s">
        <v>5071</v>
      </c>
      <c r="D299" s="12" t="s">
        <v>12</v>
      </c>
      <c r="E299" s="6" t="s">
        <v>4</v>
      </c>
      <c r="F299" s="5">
        <f>decoded__2[[#This Row],[FRT_DEC]]-B298</f>
        <v>38</v>
      </c>
      <c r="G29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INFO]]))),G298)</f>
        <v>clid</v>
      </c>
    </row>
    <row r="300" spans="1:7" x14ac:dyDescent="0.25">
      <c r="A300" s="12" t="s">
        <v>650</v>
      </c>
      <c r="B300" s="19">
        <v>103464000522</v>
      </c>
      <c r="C300" s="12" t="s">
        <v>5072</v>
      </c>
      <c r="D300" s="12" t="s">
        <v>14</v>
      </c>
      <c r="E300" s="6" t="s">
        <v>6</v>
      </c>
      <c r="F300" s="5">
        <f>decoded__2[[#This Row],[FRT_DEC]]-B299</f>
        <v>5</v>
      </c>
      <c r="G30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INFO]]))),G299)</f>
        <v>clid</v>
      </c>
    </row>
    <row r="301" spans="1:7" x14ac:dyDescent="0.25">
      <c r="A301" s="12" t="s">
        <v>651</v>
      </c>
      <c r="B301" s="19">
        <v>103464000532</v>
      </c>
      <c r="C301" s="12" t="s">
        <v>5073</v>
      </c>
      <c r="D301" s="12" t="s">
        <v>14</v>
      </c>
      <c r="E301" s="6" t="s">
        <v>36</v>
      </c>
      <c r="F301" s="5">
        <f>decoded__2[[#This Row],[FRT_DEC]]-B300</f>
        <v>10</v>
      </c>
      <c r="G30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INFO]]))),G300)</f>
        <v>clid</v>
      </c>
    </row>
    <row r="302" spans="1:7" x14ac:dyDescent="0.25">
      <c r="A302" s="12" t="s">
        <v>652</v>
      </c>
      <c r="B302" s="19">
        <v>103464000545</v>
      </c>
      <c r="C302" s="12" t="s">
        <v>5074</v>
      </c>
      <c r="D302" s="12" t="s">
        <v>11</v>
      </c>
      <c r="E302" s="6" t="s">
        <v>4733</v>
      </c>
      <c r="F302" s="5">
        <f>decoded__2[[#This Row],[FRT_DEC]]-B301</f>
        <v>13</v>
      </c>
      <c r="G30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INFO]]))),G301)</f>
        <v>clid</v>
      </c>
    </row>
    <row r="303" spans="1:7" x14ac:dyDescent="0.25">
      <c r="A303" s="12" t="s">
        <v>653</v>
      </c>
      <c r="B303" s="19">
        <v>103464000564</v>
      </c>
      <c r="C303" s="12" t="s">
        <v>5075</v>
      </c>
      <c r="D303" s="12" t="s">
        <v>8</v>
      </c>
      <c r="E303" s="6" t="s">
        <v>4735</v>
      </c>
      <c r="F303" s="5">
        <f>decoded__2[[#This Row],[FRT_DEC]]-B302</f>
        <v>19</v>
      </c>
      <c r="G30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INFO]]))),G302)</f>
        <v>clid</v>
      </c>
    </row>
    <row r="304" spans="1:7" x14ac:dyDescent="0.25">
      <c r="A304" s="12" t="s">
        <v>654</v>
      </c>
      <c r="B304" s="19">
        <v>103464000598</v>
      </c>
      <c r="C304" s="12" t="s">
        <v>5076</v>
      </c>
      <c r="D304" s="12" t="s">
        <v>12</v>
      </c>
      <c r="E304" s="6" t="s">
        <v>4</v>
      </c>
      <c r="F304" s="5">
        <f>decoded__2[[#This Row],[FRT_DEC]]-B303</f>
        <v>34</v>
      </c>
      <c r="G30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INFO]]))),G303)</f>
        <v>clid</v>
      </c>
    </row>
    <row r="305" spans="1:7" x14ac:dyDescent="0.25">
      <c r="A305" s="12" t="s">
        <v>706</v>
      </c>
      <c r="B305" s="19">
        <v>103464000604</v>
      </c>
      <c r="C305" s="12" t="s">
        <v>5077</v>
      </c>
      <c r="D305" s="12" t="s">
        <v>8</v>
      </c>
      <c r="E305" s="6" t="s">
        <v>4720</v>
      </c>
      <c r="F305" s="5">
        <f>decoded__2[[#This Row],[FRT_DEC]]-B304</f>
        <v>6</v>
      </c>
      <c r="G30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INFO]]))),G304)</f>
        <v>clid</v>
      </c>
    </row>
    <row r="306" spans="1:7" x14ac:dyDescent="0.25">
      <c r="A306" s="12" t="s">
        <v>233</v>
      </c>
      <c r="B306" s="19">
        <v>103475919663</v>
      </c>
      <c r="C306" s="12" t="s">
        <v>5078</v>
      </c>
      <c r="D306" s="12" t="s">
        <v>13</v>
      </c>
      <c r="E306" s="6" t="s">
        <v>5</v>
      </c>
      <c r="F306" s="5">
        <f>decoded__2[[#This Row],[FRT_DEC]]-B305</f>
        <v>11919059</v>
      </c>
      <c r="G30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INFO]]))),G305)</f>
        <v>clid</v>
      </c>
    </row>
    <row r="307" spans="1:7" x14ac:dyDescent="0.25">
      <c r="A307" s="12" t="s">
        <v>820</v>
      </c>
      <c r="B307" s="19">
        <v>103475919668</v>
      </c>
      <c r="C307" s="12" t="s">
        <v>5079</v>
      </c>
      <c r="D307" s="12" t="s">
        <v>11</v>
      </c>
      <c r="E307" s="6" t="s">
        <v>4728</v>
      </c>
      <c r="F307" s="5">
        <f>decoded__2[[#This Row],[FRT_DEC]]-B306</f>
        <v>5</v>
      </c>
      <c r="G30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INFO]]))),G306)</f>
        <v>clid</v>
      </c>
    </row>
    <row r="308" spans="1:7" x14ac:dyDescent="0.25">
      <c r="A308" s="12" t="s">
        <v>821</v>
      </c>
      <c r="B308" s="19">
        <v>103475919708</v>
      </c>
      <c r="C308" s="12" t="s">
        <v>5080</v>
      </c>
      <c r="D308" s="12" t="s">
        <v>12</v>
      </c>
      <c r="E308" s="6" t="s">
        <v>4</v>
      </c>
      <c r="F308" s="5">
        <f>decoded__2[[#This Row],[FRT_DEC]]-B307</f>
        <v>40</v>
      </c>
      <c r="G30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INFO]]))),G307)</f>
        <v>clid</v>
      </c>
    </row>
    <row r="309" spans="1:7" x14ac:dyDescent="0.25">
      <c r="A309" s="12" t="s">
        <v>822</v>
      </c>
      <c r="B309" s="19">
        <v>103475919713</v>
      </c>
      <c r="C309" s="12" t="s">
        <v>5081</v>
      </c>
      <c r="D309" s="12" t="s">
        <v>14</v>
      </c>
      <c r="E309" s="6" t="s">
        <v>6</v>
      </c>
      <c r="F309" s="5">
        <f>decoded__2[[#This Row],[FRT_DEC]]-B308</f>
        <v>5</v>
      </c>
      <c r="G30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INFO]]))),G308)</f>
        <v>clid</v>
      </c>
    </row>
    <row r="310" spans="1:7" x14ac:dyDescent="0.25">
      <c r="A310" s="12" t="s">
        <v>823</v>
      </c>
      <c r="B310" s="19">
        <v>103475919724</v>
      </c>
      <c r="C310" s="12" t="s">
        <v>5082</v>
      </c>
      <c r="D310" s="12" t="s">
        <v>14</v>
      </c>
      <c r="E310" s="6" t="s">
        <v>36</v>
      </c>
      <c r="F310" s="5">
        <f>decoded__2[[#This Row],[FRT_DEC]]-B309</f>
        <v>11</v>
      </c>
      <c r="G3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INFO]]))),G309)</f>
        <v>clid</v>
      </c>
    </row>
    <row r="311" spans="1:7" x14ac:dyDescent="0.25">
      <c r="A311" s="12" t="s">
        <v>824</v>
      </c>
      <c r="B311" s="19">
        <v>103475919735</v>
      </c>
      <c r="C311" s="12" t="s">
        <v>5083</v>
      </c>
      <c r="D311" s="12" t="s">
        <v>11</v>
      </c>
      <c r="E311" s="6" t="s">
        <v>4733</v>
      </c>
      <c r="F311" s="5">
        <f>decoded__2[[#This Row],[FRT_DEC]]-B310</f>
        <v>11</v>
      </c>
      <c r="G3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INFO]]))),G310)</f>
        <v>clid</v>
      </c>
    </row>
    <row r="312" spans="1:7" x14ac:dyDescent="0.25">
      <c r="A312" s="12" t="s">
        <v>825</v>
      </c>
      <c r="B312" s="19">
        <v>103475919754</v>
      </c>
      <c r="C312" s="12" t="s">
        <v>5084</v>
      </c>
      <c r="D312" s="12" t="s">
        <v>8</v>
      </c>
      <c r="E312" s="6" t="s">
        <v>4735</v>
      </c>
      <c r="F312" s="5">
        <f>decoded__2[[#This Row],[FRT_DEC]]-B311</f>
        <v>19</v>
      </c>
      <c r="G3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INFO]]))),G311)</f>
        <v>clid</v>
      </c>
    </row>
    <row r="313" spans="1:7" x14ac:dyDescent="0.25">
      <c r="A313" s="12" t="s">
        <v>826</v>
      </c>
      <c r="B313" s="19">
        <v>103475919775</v>
      </c>
      <c r="C313" s="12" t="s">
        <v>5085</v>
      </c>
      <c r="D313" s="12" t="s">
        <v>12</v>
      </c>
      <c r="E313" s="6" t="s">
        <v>4</v>
      </c>
      <c r="F313" s="5">
        <f>decoded__2[[#This Row],[FRT_DEC]]-B312</f>
        <v>21</v>
      </c>
      <c r="G3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INFO]]))),G312)</f>
        <v>clid</v>
      </c>
    </row>
    <row r="314" spans="1:7" x14ac:dyDescent="0.25">
      <c r="A314" s="12" t="s">
        <v>860</v>
      </c>
      <c r="B314" s="19">
        <v>103475919782</v>
      </c>
      <c r="C314" s="12" t="s">
        <v>5086</v>
      </c>
      <c r="D314" s="12" t="s">
        <v>8</v>
      </c>
      <c r="E314" s="6" t="s">
        <v>4720</v>
      </c>
      <c r="F314" s="5">
        <f>decoded__2[[#This Row],[FRT_DEC]]-B313</f>
        <v>7</v>
      </c>
      <c r="G3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INFO]]))),G313)</f>
        <v>clid</v>
      </c>
    </row>
    <row r="315" spans="1:7" x14ac:dyDescent="0.25">
      <c r="A315" s="12" t="s">
        <v>827</v>
      </c>
      <c r="B315" s="19">
        <v>103487824153</v>
      </c>
      <c r="C315" s="12" t="s">
        <v>5087</v>
      </c>
      <c r="D315" s="12" t="s">
        <v>13</v>
      </c>
      <c r="E315" s="6" t="s">
        <v>5</v>
      </c>
      <c r="F315" s="5">
        <f>decoded__2[[#This Row],[FRT_DEC]]-B314</f>
        <v>11904371</v>
      </c>
      <c r="G3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INFO]]))),G314)</f>
        <v>clid</v>
      </c>
    </row>
    <row r="316" spans="1:7" x14ac:dyDescent="0.25">
      <c r="A316" s="12" t="s">
        <v>828</v>
      </c>
      <c r="B316" s="19">
        <v>103487824158</v>
      </c>
      <c r="C316" s="12" t="s">
        <v>5088</v>
      </c>
      <c r="D316" s="12" t="s">
        <v>11</v>
      </c>
      <c r="E316" s="6" t="s">
        <v>4728</v>
      </c>
      <c r="F316" s="5">
        <f>decoded__2[[#This Row],[FRT_DEC]]-B315</f>
        <v>5</v>
      </c>
      <c r="G3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INFO]]))),G315)</f>
        <v>clid</v>
      </c>
    </row>
    <row r="317" spans="1:7" x14ac:dyDescent="0.25">
      <c r="A317" s="12" t="s">
        <v>829</v>
      </c>
      <c r="B317" s="19">
        <v>103487824197</v>
      </c>
      <c r="C317" s="12" t="s">
        <v>5089</v>
      </c>
      <c r="D317" s="12" t="s">
        <v>12</v>
      </c>
      <c r="E317" s="6" t="s">
        <v>4</v>
      </c>
      <c r="F317" s="5">
        <f>decoded__2[[#This Row],[FRT_DEC]]-B316</f>
        <v>39</v>
      </c>
      <c r="G3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INFO]]))),G316)</f>
        <v>clid</v>
      </c>
    </row>
    <row r="318" spans="1:7" x14ac:dyDescent="0.25">
      <c r="A318" s="12" t="s">
        <v>830</v>
      </c>
      <c r="B318" s="19">
        <v>103487824202</v>
      </c>
      <c r="C318" s="12" t="s">
        <v>5090</v>
      </c>
      <c r="D318" s="12" t="s">
        <v>14</v>
      </c>
      <c r="E318" s="6" t="s">
        <v>6</v>
      </c>
      <c r="F318" s="5">
        <f>decoded__2[[#This Row],[FRT_DEC]]-B317</f>
        <v>5</v>
      </c>
      <c r="G3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INFO]]))),G317)</f>
        <v>clid</v>
      </c>
    </row>
    <row r="319" spans="1:7" x14ac:dyDescent="0.25">
      <c r="A319" s="12" t="s">
        <v>831</v>
      </c>
      <c r="B319" s="19">
        <v>103487824213</v>
      </c>
      <c r="C319" s="12" t="s">
        <v>5091</v>
      </c>
      <c r="D319" s="12" t="s">
        <v>14</v>
      </c>
      <c r="E319" s="6" t="s">
        <v>36</v>
      </c>
      <c r="F319" s="5">
        <f>decoded__2[[#This Row],[FRT_DEC]]-B318</f>
        <v>11</v>
      </c>
      <c r="G3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INFO]]))),G318)</f>
        <v>clid</v>
      </c>
    </row>
    <row r="320" spans="1:7" x14ac:dyDescent="0.25">
      <c r="A320" s="12" t="s">
        <v>832</v>
      </c>
      <c r="B320" s="19">
        <v>103487824223</v>
      </c>
      <c r="C320" s="12" t="s">
        <v>5092</v>
      </c>
      <c r="D320" s="12" t="s">
        <v>11</v>
      </c>
      <c r="E320" s="6" t="s">
        <v>4733</v>
      </c>
      <c r="F320" s="5">
        <f>decoded__2[[#This Row],[FRT_DEC]]-B319</f>
        <v>10</v>
      </c>
      <c r="G3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INFO]]))),G319)</f>
        <v>clid</v>
      </c>
    </row>
    <row r="321" spans="1:7" x14ac:dyDescent="0.25">
      <c r="A321" s="12" t="s">
        <v>833</v>
      </c>
      <c r="B321" s="19">
        <v>103487824244</v>
      </c>
      <c r="C321" s="12" t="s">
        <v>5093</v>
      </c>
      <c r="D321" s="12" t="s">
        <v>8</v>
      </c>
      <c r="E321" s="6" t="s">
        <v>4735</v>
      </c>
      <c r="F321" s="5">
        <f>decoded__2[[#This Row],[FRT_DEC]]-B320</f>
        <v>21</v>
      </c>
      <c r="G3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INFO]]))),G320)</f>
        <v>clid</v>
      </c>
    </row>
    <row r="322" spans="1:7" x14ac:dyDescent="0.25">
      <c r="A322" s="12" t="s">
        <v>235</v>
      </c>
      <c r="B322" s="19">
        <v>103487824266</v>
      </c>
      <c r="C322" s="12" t="s">
        <v>5094</v>
      </c>
      <c r="D322" s="12" t="s">
        <v>12</v>
      </c>
      <c r="E322" s="6" t="s">
        <v>4</v>
      </c>
      <c r="F322" s="5">
        <f>decoded__2[[#This Row],[FRT_DEC]]-B321</f>
        <v>22</v>
      </c>
      <c r="G3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INFO]]))),G321)</f>
        <v>clid</v>
      </c>
    </row>
    <row r="323" spans="1:7" x14ac:dyDescent="0.25">
      <c r="A323" s="12" t="s">
        <v>236</v>
      </c>
      <c r="B323" s="19">
        <v>103487824272</v>
      </c>
      <c r="C323" s="12" t="s">
        <v>5095</v>
      </c>
      <c r="D323" s="12" t="s">
        <v>8</v>
      </c>
      <c r="E323" s="6" t="s">
        <v>4720</v>
      </c>
      <c r="F323" s="5">
        <f>decoded__2[[#This Row],[FRT_DEC]]-B322</f>
        <v>6</v>
      </c>
      <c r="G3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INFO]]))),G322)</f>
        <v>clid</v>
      </c>
    </row>
    <row r="324" spans="1:7" x14ac:dyDescent="0.25">
      <c r="A324" s="12" t="s">
        <v>238</v>
      </c>
      <c r="B324" s="19">
        <v>103499625540</v>
      </c>
      <c r="C324" s="12" t="s">
        <v>5096</v>
      </c>
      <c r="D324" s="12" t="s">
        <v>13</v>
      </c>
      <c r="E324" s="6" t="s">
        <v>5</v>
      </c>
      <c r="F324" s="5">
        <f>decoded__2[[#This Row],[FRT_DEC]]-B323</f>
        <v>11801268</v>
      </c>
      <c r="G3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INFO]]))),G323)</f>
        <v>clid</v>
      </c>
    </row>
    <row r="325" spans="1:7" x14ac:dyDescent="0.25">
      <c r="A325" s="12" t="s">
        <v>239</v>
      </c>
      <c r="B325" s="19">
        <v>103499625545</v>
      </c>
      <c r="C325" s="12" t="s">
        <v>5097</v>
      </c>
      <c r="D325" s="12" t="s">
        <v>11</v>
      </c>
      <c r="E325" s="6" t="s">
        <v>4728</v>
      </c>
      <c r="F325" s="5">
        <f>decoded__2[[#This Row],[FRT_DEC]]-B324</f>
        <v>5</v>
      </c>
      <c r="G3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INFO]]))),G324)</f>
        <v>clid</v>
      </c>
    </row>
    <row r="326" spans="1:7" x14ac:dyDescent="0.25">
      <c r="A326" s="12" t="s">
        <v>241</v>
      </c>
      <c r="B326" s="19">
        <v>103499625584</v>
      </c>
      <c r="C326" s="12" t="s">
        <v>5098</v>
      </c>
      <c r="D326" s="12" t="s">
        <v>12</v>
      </c>
      <c r="E326" s="6" t="s">
        <v>4</v>
      </c>
      <c r="F326" s="5">
        <f>decoded__2[[#This Row],[FRT_DEC]]-B325</f>
        <v>39</v>
      </c>
      <c r="G3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INFO]]))),G325)</f>
        <v>clid</v>
      </c>
    </row>
    <row r="327" spans="1:7" x14ac:dyDescent="0.25">
      <c r="A327" s="12" t="s">
        <v>244</v>
      </c>
      <c r="B327" s="19">
        <v>103499625591</v>
      </c>
      <c r="C327" s="12" t="s">
        <v>5099</v>
      </c>
      <c r="D327" s="12" t="s">
        <v>14</v>
      </c>
      <c r="E327" s="6" t="s">
        <v>6</v>
      </c>
      <c r="F327" s="5">
        <f>decoded__2[[#This Row],[FRT_DEC]]-B326</f>
        <v>7</v>
      </c>
      <c r="G3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INFO]]))),G326)</f>
        <v>clid</v>
      </c>
    </row>
    <row r="328" spans="1:7" x14ac:dyDescent="0.25">
      <c r="A328" s="12" t="s">
        <v>246</v>
      </c>
      <c r="B328" s="19">
        <v>103499625601</v>
      </c>
      <c r="C328" s="12" t="s">
        <v>5100</v>
      </c>
      <c r="D328" s="12" t="s">
        <v>14</v>
      </c>
      <c r="E328" s="6" t="s">
        <v>36</v>
      </c>
      <c r="F328" s="5">
        <f>decoded__2[[#This Row],[FRT_DEC]]-B327</f>
        <v>10</v>
      </c>
      <c r="G3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INFO]]))),G327)</f>
        <v>clid</v>
      </c>
    </row>
    <row r="329" spans="1:7" x14ac:dyDescent="0.25">
      <c r="A329" s="12" t="s">
        <v>248</v>
      </c>
      <c r="B329" s="19">
        <v>103499625612</v>
      </c>
      <c r="C329" s="12" t="s">
        <v>5101</v>
      </c>
      <c r="D329" s="12" t="s">
        <v>11</v>
      </c>
      <c r="E329" s="6" t="s">
        <v>4733</v>
      </c>
      <c r="F329" s="5">
        <f>decoded__2[[#This Row],[FRT_DEC]]-B328</f>
        <v>11</v>
      </c>
      <c r="G3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INFO]]))),G328)</f>
        <v>clid</v>
      </c>
    </row>
    <row r="330" spans="1:7" x14ac:dyDescent="0.25">
      <c r="A330" s="12" t="s">
        <v>249</v>
      </c>
      <c r="B330" s="19">
        <v>103499625631</v>
      </c>
      <c r="C330" s="12" t="s">
        <v>5102</v>
      </c>
      <c r="D330" s="12" t="s">
        <v>8</v>
      </c>
      <c r="E330" s="6" t="s">
        <v>4735</v>
      </c>
      <c r="F330" s="5">
        <f>decoded__2[[#This Row],[FRT_DEC]]-B329</f>
        <v>19</v>
      </c>
      <c r="G3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INFO]]))),G329)</f>
        <v>clid</v>
      </c>
    </row>
    <row r="331" spans="1:7" x14ac:dyDescent="0.25">
      <c r="A331" s="12" t="s">
        <v>250</v>
      </c>
      <c r="B331" s="19">
        <v>103499625652</v>
      </c>
      <c r="C331" s="12" t="s">
        <v>5103</v>
      </c>
      <c r="D331" s="12" t="s">
        <v>12</v>
      </c>
      <c r="E331" s="6" t="s">
        <v>4</v>
      </c>
      <c r="F331" s="5">
        <f>decoded__2[[#This Row],[FRT_DEC]]-B330</f>
        <v>21</v>
      </c>
      <c r="G3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INFO]]))),G330)</f>
        <v>clid</v>
      </c>
    </row>
    <row r="332" spans="1:7" x14ac:dyDescent="0.25">
      <c r="A332" s="12" t="s">
        <v>253</v>
      </c>
      <c r="B332" s="19">
        <v>103499625658</v>
      </c>
      <c r="C332" s="12" t="s">
        <v>5104</v>
      </c>
      <c r="D332" s="12" t="s">
        <v>8</v>
      </c>
      <c r="E332" s="6" t="s">
        <v>4720</v>
      </c>
      <c r="F332" s="5">
        <f>decoded__2[[#This Row],[FRT_DEC]]-B331</f>
        <v>6</v>
      </c>
      <c r="G3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INFO]]))),G331)</f>
        <v>clid</v>
      </c>
    </row>
    <row r="333" spans="1:7" x14ac:dyDescent="0.25">
      <c r="A333" s="12" t="s">
        <v>254</v>
      </c>
      <c r="B333" s="19">
        <v>103512490501</v>
      </c>
      <c r="C333" s="12" t="s">
        <v>5105</v>
      </c>
      <c r="D333" s="12" t="s">
        <v>13</v>
      </c>
      <c r="E333" s="6" t="s">
        <v>5</v>
      </c>
      <c r="F333" s="5">
        <f>decoded__2[[#This Row],[FRT_DEC]]-B332</f>
        <v>12864843</v>
      </c>
      <c r="G3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INFO]]))),G332)</f>
        <v>clid</v>
      </c>
    </row>
    <row r="334" spans="1:7" x14ac:dyDescent="0.25">
      <c r="A334" s="12" t="s">
        <v>255</v>
      </c>
      <c r="B334" s="19">
        <v>103512490506</v>
      </c>
      <c r="C334" s="12" t="s">
        <v>5106</v>
      </c>
      <c r="D334" s="12" t="s">
        <v>11</v>
      </c>
      <c r="E334" s="6" t="s">
        <v>4728</v>
      </c>
      <c r="F334" s="5">
        <f>decoded__2[[#This Row],[FRT_DEC]]-B333</f>
        <v>5</v>
      </c>
      <c r="G3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INFO]]))),G333)</f>
        <v>clid</v>
      </c>
    </row>
    <row r="335" spans="1:7" x14ac:dyDescent="0.25">
      <c r="A335" s="12" t="s">
        <v>256</v>
      </c>
      <c r="B335" s="19">
        <v>103512490546</v>
      </c>
      <c r="C335" s="12" t="s">
        <v>5107</v>
      </c>
      <c r="D335" s="12" t="s">
        <v>12</v>
      </c>
      <c r="E335" s="6" t="s">
        <v>4</v>
      </c>
      <c r="F335" s="5">
        <f>decoded__2[[#This Row],[FRT_DEC]]-B334</f>
        <v>40</v>
      </c>
      <c r="G3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INFO]]))),G334)</f>
        <v>clid</v>
      </c>
    </row>
    <row r="336" spans="1:7" x14ac:dyDescent="0.25">
      <c r="A336" s="12" t="s">
        <v>257</v>
      </c>
      <c r="B336" s="19">
        <v>103512490550</v>
      </c>
      <c r="C336" s="12" t="s">
        <v>5108</v>
      </c>
      <c r="D336" s="12" t="s">
        <v>14</v>
      </c>
      <c r="E336" s="6" t="s">
        <v>6</v>
      </c>
      <c r="F336" s="5">
        <f>decoded__2[[#This Row],[FRT_DEC]]-B335</f>
        <v>4</v>
      </c>
      <c r="G3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INFO]]))),G335)</f>
        <v>clid</v>
      </c>
    </row>
    <row r="337" spans="1:7" x14ac:dyDescent="0.25">
      <c r="A337" s="12" t="s">
        <v>258</v>
      </c>
      <c r="B337" s="19">
        <v>103512490560</v>
      </c>
      <c r="C337" s="12" t="s">
        <v>5109</v>
      </c>
      <c r="D337" s="12" t="s">
        <v>14</v>
      </c>
      <c r="E337" s="6" t="s">
        <v>36</v>
      </c>
      <c r="F337" s="5">
        <f>decoded__2[[#This Row],[FRT_DEC]]-B336</f>
        <v>10</v>
      </c>
      <c r="G3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INFO]]))),G336)</f>
        <v>clid</v>
      </c>
    </row>
    <row r="338" spans="1:7" x14ac:dyDescent="0.25">
      <c r="A338" s="12" t="s">
        <v>259</v>
      </c>
      <c r="B338" s="19">
        <v>103512490571</v>
      </c>
      <c r="C338" s="12" t="s">
        <v>5110</v>
      </c>
      <c r="D338" s="12" t="s">
        <v>11</v>
      </c>
      <c r="E338" s="6" t="s">
        <v>4733</v>
      </c>
      <c r="F338" s="5">
        <f>decoded__2[[#This Row],[FRT_DEC]]-B337</f>
        <v>11</v>
      </c>
      <c r="G3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INFO]]))),G337)</f>
        <v>clid</v>
      </c>
    </row>
    <row r="339" spans="1:7" x14ac:dyDescent="0.25">
      <c r="A339" s="12" t="s">
        <v>260</v>
      </c>
      <c r="B339" s="19">
        <v>103512490592</v>
      </c>
      <c r="C339" s="12" t="s">
        <v>5111</v>
      </c>
      <c r="D339" s="12" t="s">
        <v>8</v>
      </c>
      <c r="E339" s="6" t="s">
        <v>4735</v>
      </c>
      <c r="F339" s="5">
        <f>decoded__2[[#This Row],[FRT_DEC]]-B338</f>
        <v>21</v>
      </c>
      <c r="G3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INFO]]))),G338)</f>
        <v>clid</v>
      </c>
    </row>
    <row r="340" spans="1:7" x14ac:dyDescent="0.25">
      <c r="A340" s="12" t="s">
        <v>261</v>
      </c>
      <c r="B340" s="19">
        <v>103512490613</v>
      </c>
      <c r="C340" s="12" t="s">
        <v>5112</v>
      </c>
      <c r="D340" s="12" t="s">
        <v>12</v>
      </c>
      <c r="E340" s="6" t="s">
        <v>4</v>
      </c>
      <c r="F340" s="5">
        <f>decoded__2[[#This Row],[FRT_DEC]]-B339</f>
        <v>21</v>
      </c>
      <c r="G3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INFO]]))),G339)</f>
        <v>clid</v>
      </c>
    </row>
    <row r="341" spans="1:7" x14ac:dyDescent="0.25">
      <c r="A341" s="12" t="s">
        <v>262</v>
      </c>
      <c r="B341" s="19">
        <v>103512490619</v>
      </c>
      <c r="C341" s="12" t="s">
        <v>5113</v>
      </c>
      <c r="D341" s="12" t="s">
        <v>8</v>
      </c>
      <c r="E341" s="6" t="s">
        <v>4720</v>
      </c>
      <c r="F341" s="5">
        <f>decoded__2[[#This Row],[FRT_DEC]]-B340</f>
        <v>6</v>
      </c>
      <c r="G3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INFO]]))),G340)</f>
        <v>clid</v>
      </c>
    </row>
    <row r="342" spans="1:7" x14ac:dyDescent="0.25">
      <c r="A342" s="12" t="s">
        <v>263</v>
      </c>
      <c r="B342" s="19">
        <v>103514590470</v>
      </c>
      <c r="C342" s="12" t="s">
        <v>5114</v>
      </c>
      <c r="D342" s="12" t="s">
        <v>11</v>
      </c>
      <c r="E342" s="6" t="s">
        <v>4733</v>
      </c>
      <c r="F342" s="5">
        <f>decoded__2[[#This Row],[FRT_DEC]]-B341</f>
        <v>2099851</v>
      </c>
      <c r="G3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INFO]]))),G341)</f>
        <v>clid</v>
      </c>
    </row>
    <row r="343" spans="1:7" x14ac:dyDescent="0.25">
      <c r="A343" s="12" t="s">
        <v>264</v>
      </c>
      <c r="B343" s="19">
        <v>103514590499</v>
      </c>
      <c r="C343" s="12" t="s">
        <v>5115</v>
      </c>
      <c r="D343" s="12" t="s">
        <v>12</v>
      </c>
      <c r="E343" s="6" t="s">
        <v>4</v>
      </c>
      <c r="F343" s="5">
        <f>decoded__2[[#This Row],[FRT_DEC]]-B342</f>
        <v>29</v>
      </c>
      <c r="G3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INFO]]))),G342)</f>
        <v>clid</v>
      </c>
    </row>
    <row r="344" spans="1:7" x14ac:dyDescent="0.25">
      <c r="A344" s="12" t="s">
        <v>265</v>
      </c>
      <c r="B344" s="19">
        <v>103514590505</v>
      </c>
      <c r="C344" s="12" t="s">
        <v>5116</v>
      </c>
      <c r="D344" s="12" t="s">
        <v>8</v>
      </c>
      <c r="E344" s="6" t="s">
        <v>4720</v>
      </c>
      <c r="F344" s="5">
        <f>decoded__2[[#This Row],[FRT_DEC]]-B343</f>
        <v>6</v>
      </c>
      <c r="G3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INFO]]))),G343)</f>
        <v>clid</v>
      </c>
    </row>
    <row r="345" spans="1:7" x14ac:dyDescent="0.25">
      <c r="A345" s="12" t="s">
        <v>266</v>
      </c>
      <c r="B345" s="19">
        <v>103519406016</v>
      </c>
      <c r="C345" s="12" t="s">
        <v>5117</v>
      </c>
      <c r="D345" s="12" t="s">
        <v>1144</v>
      </c>
      <c r="E345" s="6" t="s">
        <v>4796</v>
      </c>
      <c r="F345" s="5">
        <f>decoded__2[[#This Row],[FRT_DEC]]-B344</f>
        <v>4815511</v>
      </c>
      <c r="G3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INFO]]))),G344)</f>
        <v>clid</v>
      </c>
    </row>
    <row r="346" spans="1:7" x14ac:dyDescent="0.25">
      <c r="A346" s="12" t="s">
        <v>267</v>
      </c>
      <c r="B346" s="19">
        <v>103519406023</v>
      </c>
      <c r="C346" s="12" t="s">
        <v>5118</v>
      </c>
      <c r="D346" s="12" t="s">
        <v>98</v>
      </c>
      <c r="E346" s="6" t="s">
        <v>4798</v>
      </c>
      <c r="F346" s="5">
        <f>decoded__2[[#This Row],[FRT_DEC]]-B345</f>
        <v>7</v>
      </c>
      <c r="G3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INFO]]))),G345)</f>
        <v>clid</v>
      </c>
    </row>
    <row r="347" spans="1:7" x14ac:dyDescent="0.25">
      <c r="A347" s="12" t="s">
        <v>268</v>
      </c>
      <c r="B347" s="19">
        <v>103519406168</v>
      </c>
      <c r="C347" s="12" t="s">
        <v>5119</v>
      </c>
      <c r="D347" s="12" t="s">
        <v>110</v>
      </c>
      <c r="E347" s="6" t="s">
        <v>5120</v>
      </c>
      <c r="F347" s="5">
        <f>decoded__2[[#This Row],[FRT_DEC]]-B346</f>
        <v>145</v>
      </c>
      <c r="G3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INFO]]))),G346)</f>
        <v>clid</v>
      </c>
    </row>
    <row r="348" spans="1:7" x14ac:dyDescent="0.25">
      <c r="A348" s="12" t="s">
        <v>269</v>
      </c>
      <c r="B348" s="19">
        <v>103519406183</v>
      </c>
      <c r="C348" s="12" t="s">
        <v>5121</v>
      </c>
      <c r="D348" s="12" t="s">
        <v>1144</v>
      </c>
      <c r="E348" s="6" t="s">
        <v>4801</v>
      </c>
      <c r="F348" s="5">
        <f>decoded__2[[#This Row],[FRT_DEC]]-B347</f>
        <v>15</v>
      </c>
      <c r="G3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INFO]]))),G347)</f>
        <v>clid</v>
      </c>
    </row>
    <row r="349" spans="1:7" x14ac:dyDescent="0.25">
      <c r="A349" s="12" t="s">
        <v>270</v>
      </c>
      <c r="B349" s="19">
        <v>103519406189</v>
      </c>
      <c r="C349" s="12" t="s">
        <v>5122</v>
      </c>
      <c r="D349" s="12" t="s">
        <v>98</v>
      </c>
      <c r="E349" s="6" t="s">
        <v>4803</v>
      </c>
      <c r="F349" s="5">
        <f>decoded__2[[#This Row],[FRT_DEC]]-B348</f>
        <v>6</v>
      </c>
      <c r="G3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INFO]]))),G348)</f>
        <v>clid</v>
      </c>
    </row>
    <row r="350" spans="1:7" x14ac:dyDescent="0.25">
      <c r="A350" s="12" t="s">
        <v>272</v>
      </c>
      <c r="B350" s="19">
        <v>103519406260</v>
      </c>
      <c r="C350" s="12" t="s">
        <v>5123</v>
      </c>
      <c r="D350" s="12" t="s">
        <v>111</v>
      </c>
      <c r="E350" s="6" t="s">
        <v>1186</v>
      </c>
      <c r="F350" s="5">
        <f>decoded__2[[#This Row],[FRT_DEC]]-B349</f>
        <v>71</v>
      </c>
      <c r="G3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INFO]]))),G349)</f>
        <v>clid</v>
      </c>
    </row>
    <row r="351" spans="1:7" x14ac:dyDescent="0.25">
      <c r="A351" s="12" t="s">
        <v>274</v>
      </c>
      <c r="B351" s="19">
        <v>103519406274</v>
      </c>
      <c r="C351" s="12" t="s">
        <v>5124</v>
      </c>
      <c r="D351" s="12" t="s">
        <v>1144</v>
      </c>
      <c r="E351" s="6" t="s">
        <v>4806</v>
      </c>
      <c r="F351" s="5">
        <f>decoded__2[[#This Row],[FRT_DEC]]-B350</f>
        <v>14</v>
      </c>
      <c r="G3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INFO]]))),G350)</f>
        <v>clid</v>
      </c>
    </row>
    <row r="352" spans="1:7" x14ac:dyDescent="0.25">
      <c r="A352" s="12" t="s">
        <v>276</v>
      </c>
      <c r="B352" s="19">
        <v>103519406280</v>
      </c>
      <c r="C352" s="12" t="s">
        <v>5125</v>
      </c>
      <c r="D352" s="12" t="s">
        <v>98</v>
      </c>
      <c r="E352" s="6" t="s">
        <v>4808</v>
      </c>
      <c r="F352" s="5">
        <f>decoded__2[[#This Row],[FRT_DEC]]-B351</f>
        <v>6</v>
      </c>
      <c r="G3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INFO]]))),G351)</f>
        <v>clid</v>
      </c>
    </row>
    <row r="353" spans="1:7" x14ac:dyDescent="0.25">
      <c r="A353" s="12" t="s">
        <v>278</v>
      </c>
      <c r="B353" s="19">
        <v>103519406916</v>
      </c>
      <c r="C353" s="12" t="s">
        <v>5126</v>
      </c>
      <c r="D353" s="12" t="s">
        <v>113</v>
      </c>
      <c r="E353" s="6" t="s">
        <v>114</v>
      </c>
      <c r="F353" s="5">
        <f>decoded__2[[#This Row],[FRT_DEC]]-B352</f>
        <v>636</v>
      </c>
      <c r="G3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INFO]]))),G352)</f>
        <v>clid</v>
      </c>
    </row>
    <row r="354" spans="1:7" x14ac:dyDescent="0.25">
      <c r="A354" s="12" t="s">
        <v>279</v>
      </c>
      <c r="B354" s="19">
        <v>103519406931</v>
      </c>
      <c r="C354" s="12" t="s">
        <v>5127</v>
      </c>
      <c r="D354" s="12" t="s">
        <v>1144</v>
      </c>
      <c r="E354" s="6" t="s">
        <v>4811</v>
      </c>
      <c r="F354" s="5">
        <f>decoded__2[[#This Row],[FRT_DEC]]-B353</f>
        <v>15</v>
      </c>
      <c r="G3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INFO]]))),G353)</f>
        <v>clid</v>
      </c>
    </row>
    <row r="355" spans="1:7" x14ac:dyDescent="0.25">
      <c r="A355" s="12" t="s">
        <v>282</v>
      </c>
      <c r="B355" s="19">
        <v>103519406936</v>
      </c>
      <c r="C355" s="12" t="s">
        <v>5128</v>
      </c>
      <c r="D355" s="12" t="s">
        <v>98</v>
      </c>
      <c r="E355" s="6" t="s">
        <v>4813</v>
      </c>
      <c r="F355" s="5">
        <f>decoded__2[[#This Row],[FRT_DEC]]-B354</f>
        <v>5</v>
      </c>
      <c r="G3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INFO]]))),G354)</f>
        <v>clid</v>
      </c>
    </row>
    <row r="356" spans="1:7" x14ac:dyDescent="0.25">
      <c r="A356" s="12" t="s">
        <v>283</v>
      </c>
      <c r="B356" s="19">
        <v>103519411613</v>
      </c>
      <c r="C356" s="12" t="s">
        <v>5129</v>
      </c>
      <c r="D356" s="12" t="s">
        <v>55</v>
      </c>
      <c r="E356" s="6" t="s">
        <v>2653</v>
      </c>
      <c r="F356" s="5">
        <f>decoded__2[[#This Row],[FRT_DEC]]-B355</f>
        <v>4677</v>
      </c>
      <c r="G3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INFO]]))),G355)</f>
        <v>clid</v>
      </c>
    </row>
    <row r="357" spans="1:7" x14ac:dyDescent="0.25">
      <c r="A357" s="12" t="s">
        <v>284</v>
      </c>
      <c r="B357" s="19">
        <v>103519411642</v>
      </c>
      <c r="C357" s="12" t="s">
        <v>5130</v>
      </c>
      <c r="D357" s="12" t="s">
        <v>1144</v>
      </c>
      <c r="E357" s="6" t="s">
        <v>4817</v>
      </c>
      <c r="F357" s="5">
        <f>decoded__2[[#This Row],[FRT_DEC]]-B356</f>
        <v>29</v>
      </c>
      <c r="G3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INFO]]))),G356)</f>
        <v>clid</v>
      </c>
    </row>
    <row r="358" spans="1:7" x14ac:dyDescent="0.25">
      <c r="A358" s="12" t="s">
        <v>285</v>
      </c>
      <c r="B358" s="19">
        <v>103519411648</v>
      </c>
      <c r="C358" s="12" t="s">
        <v>5131</v>
      </c>
      <c r="D358" s="12" t="s">
        <v>98</v>
      </c>
      <c r="E358" s="6" t="s">
        <v>4819</v>
      </c>
      <c r="F358" s="5">
        <f>decoded__2[[#This Row],[FRT_DEC]]-B357</f>
        <v>6</v>
      </c>
      <c r="G3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INFO]]))),G357)</f>
        <v>clid</v>
      </c>
    </row>
    <row r="359" spans="1:7" x14ac:dyDescent="0.25">
      <c r="A359" s="12" t="s">
        <v>286</v>
      </c>
      <c r="B359" s="19">
        <v>103522944674</v>
      </c>
      <c r="C359" s="12" t="s">
        <v>5132</v>
      </c>
      <c r="D359" s="12" t="s">
        <v>1144</v>
      </c>
      <c r="E359" s="6" t="s">
        <v>4796</v>
      </c>
      <c r="F359" s="5">
        <f>decoded__2[[#This Row],[FRT_DEC]]-B358</f>
        <v>3533026</v>
      </c>
      <c r="G3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INFO]]))),G358)</f>
        <v>clid</v>
      </c>
    </row>
    <row r="360" spans="1:7" x14ac:dyDescent="0.25">
      <c r="A360" s="12" t="s">
        <v>288</v>
      </c>
      <c r="B360" s="19">
        <v>103522944679</v>
      </c>
      <c r="C360" s="12" t="s">
        <v>5133</v>
      </c>
      <c r="D360" s="12" t="s">
        <v>98</v>
      </c>
      <c r="E360" s="6" t="s">
        <v>4798</v>
      </c>
      <c r="F360" s="5">
        <f>decoded__2[[#This Row],[FRT_DEC]]-B359</f>
        <v>5</v>
      </c>
      <c r="G3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INFO]]))),G359)</f>
        <v>clid</v>
      </c>
    </row>
    <row r="361" spans="1:7" x14ac:dyDescent="0.25">
      <c r="A361" s="12" t="s">
        <v>290</v>
      </c>
      <c r="B361" s="19">
        <v>103522944826</v>
      </c>
      <c r="C361" s="12" t="s">
        <v>5134</v>
      </c>
      <c r="D361" s="12" t="s">
        <v>110</v>
      </c>
      <c r="E361" s="6" t="s">
        <v>234</v>
      </c>
      <c r="F361" s="5">
        <f>decoded__2[[#This Row],[FRT_DEC]]-B360</f>
        <v>147</v>
      </c>
      <c r="G3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INFO]]))),G360)</f>
        <v>clid</v>
      </c>
    </row>
    <row r="362" spans="1:7" x14ac:dyDescent="0.25">
      <c r="A362" s="12" t="s">
        <v>291</v>
      </c>
      <c r="B362" s="19">
        <v>103522944841</v>
      </c>
      <c r="C362" s="12" t="s">
        <v>5135</v>
      </c>
      <c r="D362" s="12" t="s">
        <v>1144</v>
      </c>
      <c r="E362" s="6" t="s">
        <v>4801</v>
      </c>
      <c r="F362" s="5">
        <f>decoded__2[[#This Row],[FRT_DEC]]-B361</f>
        <v>15</v>
      </c>
      <c r="G3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INFO]]))),G361)</f>
        <v>clid</v>
      </c>
    </row>
    <row r="363" spans="1:7" x14ac:dyDescent="0.25">
      <c r="A363" s="12" t="s">
        <v>292</v>
      </c>
      <c r="B363" s="19">
        <v>103522944847</v>
      </c>
      <c r="C363" s="12" t="s">
        <v>5136</v>
      </c>
      <c r="D363" s="12" t="s">
        <v>98</v>
      </c>
      <c r="E363" s="6" t="s">
        <v>4803</v>
      </c>
      <c r="F363" s="5">
        <f>decoded__2[[#This Row],[FRT_DEC]]-B362</f>
        <v>6</v>
      </c>
      <c r="G3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INFO]]))),G362)</f>
        <v>clid</v>
      </c>
    </row>
    <row r="364" spans="1:7" x14ac:dyDescent="0.25">
      <c r="A364" s="12" t="s">
        <v>293</v>
      </c>
      <c r="B364" s="19">
        <v>103522944918</v>
      </c>
      <c r="C364" s="12" t="s">
        <v>5137</v>
      </c>
      <c r="D364" s="12" t="s">
        <v>111</v>
      </c>
      <c r="E364" s="6" t="s">
        <v>237</v>
      </c>
      <c r="F364" s="5">
        <f>decoded__2[[#This Row],[FRT_DEC]]-B363</f>
        <v>71</v>
      </c>
      <c r="G3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INFO]]))),G363)</f>
        <v>clid</v>
      </c>
    </row>
    <row r="365" spans="1:7" x14ac:dyDescent="0.25">
      <c r="A365" s="12" t="s">
        <v>294</v>
      </c>
      <c r="B365" s="19">
        <v>103522944932</v>
      </c>
      <c r="C365" s="12" t="s">
        <v>5138</v>
      </c>
      <c r="D365" s="12" t="s">
        <v>1144</v>
      </c>
      <c r="E365" s="6" t="s">
        <v>4806</v>
      </c>
      <c r="F365" s="5">
        <f>decoded__2[[#This Row],[FRT_DEC]]-B364</f>
        <v>14</v>
      </c>
      <c r="G3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INFO]]))),G364)</f>
        <v>clid</v>
      </c>
    </row>
    <row r="366" spans="1:7" x14ac:dyDescent="0.25">
      <c r="A366" s="12" t="s">
        <v>861</v>
      </c>
      <c r="B366" s="19">
        <v>103522944940</v>
      </c>
      <c r="C366" s="12" t="s">
        <v>5139</v>
      </c>
      <c r="D366" s="12" t="s">
        <v>98</v>
      </c>
      <c r="E366" s="6" t="s">
        <v>4808</v>
      </c>
      <c r="F366" s="5">
        <f>decoded__2[[#This Row],[FRT_DEC]]-B365</f>
        <v>8</v>
      </c>
      <c r="G3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INFO]]))),G365)</f>
        <v>clid</v>
      </c>
    </row>
    <row r="367" spans="1:7" x14ac:dyDescent="0.25">
      <c r="A367" s="12" t="s">
        <v>876</v>
      </c>
      <c r="B367" s="19">
        <v>103522946229</v>
      </c>
      <c r="C367" s="12" t="s">
        <v>5140</v>
      </c>
      <c r="D367" s="12" t="s">
        <v>113</v>
      </c>
      <c r="E367" s="6" t="s">
        <v>240</v>
      </c>
      <c r="F367" s="5">
        <f>decoded__2[[#This Row],[FRT_DEC]]-B366</f>
        <v>1289</v>
      </c>
      <c r="G3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INFO]]))),G366)</f>
        <v>clid</v>
      </c>
    </row>
    <row r="368" spans="1:7" x14ac:dyDescent="0.25">
      <c r="A368" s="12" t="s">
        <v>862</v>
      </c>
      <c r="B368" s="19">
        <v>103522946328</v>
      </c>
      <c r="C368" s="12" t="s">
        <v>5141</v>
      </c>
      <c r="D368" s="12" t="s">
        <v>1144</v>
      </c>
      <c r="E368" s="6" t="s">
        <v>4811</v>
      </c>
      <c r="F368" s="5">
        <f>decoded__2[[#This Row],[FRT_DEC]]-B367</f>
        <v>99</v>
      </c>
      <c r="G3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INFO]]))),G367)</f>
        <v>clid</v>
      </c>
    </row>
    <row r="369" spans="1:7" x14ac:dyDescent="0.25">
      <c r="A369" s="12" t="s">
        <v>863</v>
      </c>
      <c r="B369" s="19">
        <v>103522946334</v>
      </c>
      <c r="C369" s="12" t="s">
        <v>5142</v>
      </c>
      <c r="D369" s="12" t="s">
        <v>98</v>
      </c>
      <c r="E369" s="6" t="s">
        <v>5143</v>
      </c>
      <c r="F369" s="5">
        <f>decoded__2[[#This Row],[FRT_DEC]]-B368</f>
        <v>6</v>
      </c>
      <c r="G3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INFO]]))),G368)</f>
        <v>clid</v>
      </c>
    </row>
    <row r="370" spans="1:7" x14ac:dyDescent="0.25">
      <c r="A370" s="12" t="s">
        <v>834</v>
      </c>
      <c r="B370" s="19">
        <v>103522948708</v>
      </c>
      <c r="C370" s="12" t="s">
        <v>5144</v>
      </c>
      <c r="D370" s="12" t="s">
        <v>1144</v>
      </c>
      <c r="E370" s="6" t="s">
        <v>4796</v>
      </c>
      <c r="F370" s="5">
        <f>decoded__2[[#This Row],[FRT_DEC]]-B369</f>
        <v>2374</v>
      </c>
      <c r="G3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INFO]]))),G369)</f>
        <v>clid</v>
      </c>
    </row>
    <row r="371" spans="1:7" x14ac:dyDescent="0.25">
      <c r="A371" s="12" t="s">
        <v>835</v>
      </c>
      <c r="B371" s="19">
        <v>103522948713</v>
      </c>
      <c r="C371" s="12" t="s">
        <v>5145</v>
      </c>
      <c r="D371" s="12" t="s">
        <v>98</v>
      </c>
      <c r="E371" s="6" t="s">
        <v>4798</v>
      </c>
      <c r="F371" s="5">
        <f>decoded__2[[#This Row],[FRT_DEC]]-B370</f>
        <v>5</v>
      </c>
      <c r="G3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INFO]]))),G370)</f>
        <v>clid</v>
      </c>
    </row>
    <row r="372" spans="1:7" x14ac:dyDescent="0.25">
      <c r="A372" s="12" t="s">
        <v>836</v>
      </c>
      <c r="B372" s="19">
        <v>103522948855</v>
      </c>
      <c r="C372" s="12" t="s">
        <v>5146</v>
      </c>
      <c r="D372" s="12" t="s">
        <v>110</v>
      </c>
      <c r="E372" s="6" t="s">
        <v>335</v>
      </c>
      <c r="F372" s="5">
        <f>decoded__2[[#This Row],[FRT_DEC]]-B371</f>
        <v>142</v>
      </c>
      <c r="G3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INFO]]))),G371)</f>
        <v>clid</v>
      </c>
    </row>
    <row r="373" spans="1:7" x14ac:dyDescent="0.25">
      <c r="A373" s="12" t="s">
        <v>864</v>
      </c>
      <c r="B373" s="19">
        <v>103522948872</v>
      </c>
      <c r="C373" s="12" t="s">
        <v>5147</v>
      </c>
      <c r="D373" s="12" t="s">
        <v>1144</v>
      </c>
      <c r="E373" s="6" t="s">
        <v>4801</v>
      </c>
      <c r="F373" s="5">
        <f>decoded__2[[#This Row],[FRT_DEC]]-B372</f>
        <v>17</v>
      </c>
      <c r="G3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INFO]]))),G372)</f>
        <v>clid</v>
      </c>
    </row>
    <row r="374" spans="1:7" x14ac:dyDescent="0.25">
      <c r="A374" s="12" t="s">
        <v>865</v>
      </c>
      <c r="B374" s="19">
        <v>103522948877</v>
      </c>
      <c r="C374" s="12" t="s">
        <v>5148</v>
      </c>
      <c r="D374" s="12" t="s">
        <v>98</v>
      </c>
      <c r="E374" s="6" t="s">
        <v>4803</v>
      </c>
      <c r="F374" s="5">
        <f>decoded__2[[#This Row],[FRT_DEC]]-B373</f>
        <v>5</v>
      </c>
      <c r="G3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INFO]]))),G373)</f>
        <v>clid</v>
      </c>
    </row>
    <row r="375" spans="1:7" x14ac:dyDescent="0.25">
      <c r="A375" s="12" t="s">
        <v>837</v>
      </c>
      <c r="B375" s="19">
        <v>103522948946</v>
      </c>
      <c r="C375" s="12" t="s">
        <v>5149</v>
      </c>
      <c r="D375" s="12" t="s">
        <v>111</v>
      </c>
      <c r="E375" s="6" t="s">
        <v>297</v>
      </c>
      <c r="F375" s="5">
        <f>decoded__2[[#This Row],[FRT_DEC]]-B374</f>
        <v>69</v>
      </c>
      <c r="G3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INFO]]))),G374)</f>
        <v>clid</v>
      </c>
    </row>
    <row r="376" spans="1:7" x14ac:dyDescent="0.25">
      <c r="A376" s="12" t="s">
        <v>838</v>
      </c>
      <c r="B376" s="19">
        <v>103522949046</v>
      </c>
      <c r="C376" s="12" t="s">
        <v>5150</v>
      </c>
      <c r="D376" s="12" t="s">
        <v>1144</v>
      </c>
      <c r="E376" s="6" t="s">
        <v>4806</v>
      </c>
      <c r="F376" s="5">
        <f>decoded__2[[#This Row],[FRT_DEC]]-B375</f>
        <v>100</v>
      </c>
      <c r="G3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INFO]]))),G375)</f>
        <v>clid</v>
      </c>
    </row>
    <row r="377" spans="1:7" x14ac:dyDescent="0.25">
      <c r="A377" s="12" t="s">
        <v>866</v>
      </c>
      <c r="B377" s="19">
        <v>103522949052</v>
      </c>
      <c r="C377" s="12" t="s">
        <v>5151</v>
      </c>
      <c r="D377" s="12" t="s">
        <v>98</v>
      </c>
      <c r="E377" s="6" t="s">
        <v>2657</v>
      </c>
      <c r="F377" s="5">
        <f>decoded__2[[#This Row],[FRT_DEC]]-B376</f>
        <v>6</v>
      </c>
      <c r="G3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INFO]]))),G376)</f>
        <v>clid</v>
      </c>
    </row>
    <row r="378" spans="1:7" x14ac:dyDescent="0.25">
      <c r="A378" s="12" t="s">
        <v>839</v>
      </c>
      <c r="B378" s="19">
        <v>103524413692</v>
      </c>
      <c r="C378" s="12" t="s">
        <v>5152</v>
      </c>
      <c r="D378" s="12" t="s">
        <v>13</v>
      </c>
      <c r="E378" s="6" t="s">
        <v>5</v>
      </c>
      <c r="F378" s="5">
        <f>decoded__2[[#This Row],[FRT_DEC]]-B377</f>
        <v>1464640</v>
      </c>
      <c r="G3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INFO]]))),G377)</f>
        <v>clid</v>
      </c>
    </row>
    <row r="379" spans="1:7" x14ac:dyDescent="0.25">
      <c r="A379" s="12" t="s">
        <v>840</v>
      </c>
      <c r="B379" s="19">
        <v>103524413697</v>
      </c>
      <c r="C379" s="12" t="s">
        <v>5153</v>
      </c>
      <c r="D379" s="12" t="s">
        <v>11</v>
      </c>
      <c r="E379" s="6" t="s">
        <v>4728</v>
      </c>
      <c r="F379" s="5">
        <f>decoded__2[[#This Row],[FRT_DEC]]-B378</f>
        <v>5</v>
      </c>
      <c r="G3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INFO]]))),G378)</f>
        <v>clid</v>
      </c>
    </row>
    <row r="380" spans="1:7" x14ac:dyDescent="0.25">
      <c r="A380" s="12" t="s">
        <v>841</v>
      </c>
      <c r="B380" s="19">
        <v>103524413738</v>
      </c>
      <c r="C380" s="12" t="s">
        <v>5154</v>
      </c>
      <c r="D380" s="12" t="s">
        <v>12</v>
      </c>
      <c r="E380" s="6" t="s">
        <v>4</v>
      </c>
      <c r="F380" s="5">
        <f>decoded__2[[#This Row],[FRT_DEC]]-B379</f>
        <v>41</v>
      </c>
      <c r="G3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INFO]]))),G379)</f>
        <v>clid</v>
      </c>
    </row>
    <row r="381" spans="1:7" x14ac:dyDescent="0.25">
      <c r="A381" s="12" t="s">
        <v>299</v>
      </c>
      <c r="B381" s="19">
        <v>103524413743</v>
      </c>
      <c r="C381" s="12" t="s">
        <v>5155</v>
      </c>
      <c r="D381" s="12" t="s">
        <v>14</v>
      </c>
      <c r="E381" s="6" t="s">
        <v>6</v>
      </c>
      <c r="F381" s="5">
        <f>decoded__2[[#This Row],[FRT_DEC]]-B380</f>
        <v>5</v>
      </c>
      <c r="G3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INFO]]))),G380)</f>
        <v>clid</v>
      </c>
    </row>
    <row r="382" spans="1:7" x14ac:dyDescent="0.25">
      <c r="A382" s="12" t="s">
        <v>300</v>
      </c>
      <c r="B382" s="19">
        <v>103524413754</v>
      </c>
      <c r="C382" s="12" t="s">
        <v>5156</v>
      </c>
      <c r="D382" s="12" t="s">
        <v>14</v>
      </c>
      <c r="E382" s="6" t="s">
        <v>36</v>
      </c>
      <c r="F382" s="5">
        <f>decoded__2[[#This Row],[FRT_DEC]]-B381</f>
        <v>11</v>
      </c>
      <c r="G3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INFO]]))),G381)</f>
        <v>clid</v>
      </c>
    </row>
    <row r="383" spans="1:7" x14ac:dyDescent="0.25">
      <c r="A383" s="12" t="s">
        <v>301</v>
      </c>
      <c r="B383" s="19">
        <v>103524413764</v>
      </c>
      <c r="C383" s="12" t="s">
        <v>5157</v>
      </c>
      <c r="D383" s="12" t="s">
        <v>11</v>
      </c>
      <c r="E383" s="6" t="s">
        <v>4733</v>
      </c>
      <c r="F383" s="5">
        <f>decoded__2[[#This Row],[FRT_DEC]]-B382</f>
        <v>10</v>
      </c>
      <c r="G38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INFO]]))),G382)</f>
        <v>clid</v>
      </c>
    </row>
    <row r="384" spans="1:7" x14ac:dyDescent="0.25">
      <c r="A384" s="12" t="s">
        <v>302</v>
      </c>
      <c r="B384" s="19">
        <v>103524413796</v>
      </c>
      <c r="C384" s="12" t="s">
        <v>5158</v>
      </c>
      <c r="D384" s="12" t="s">
        <v>8</v>
      </c>
      <c r="E384" s="6" t="s">
        <v>4735</v>
      </c>
      <c r="F384" s="5">
        <f>decoded__2[[#This Row],[FRT_DEC]]-B383</f>
        <v>32</v>
      </c>
      <c r="G38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INFO]]))),G383)</f>
        <v>clid</v>
      </c>
    </row>
    <row r="385" spans="1:7" x14ac:dyDescent="0.25">
      <c r="A385" s="12" t="s">
        <v>303</v>
      </c>
      <c r="B385" s="19">
        <v>103524413817</v>
      </c>
      <c r="C385" s="12" t="s">
        <v>5159</v>
      </c>
      <c r="D385" s="12" t="s">
        <v>12</v>
      </c>
      <c r="E385" s="6" t="s">
        <v>4</v>
      </c>
      <c r="F385" s="5">
        <f>decoded__2[[#This Row],[FRT_DEC]]-B384</f>
        <v>21</v>
      </c>
      <c r="G38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INFO]]))),G384)</f>
        <v>clid</v>
      </c>
    </row>
    <row r="386" spans="1:7" x14ac:dyDescent="0.25">
      <c r="A386" s="12" t="s">
        <v>304</v>
      </c>
      <c r="B386" s="19">
        <v>103524413824</v>
      </c>
      <c r="C386" s="12" t="s">
        <v>5160</v>
      </c>
      <c r="D386" s="12" t="s">
        <v>8</v>
      </c>
      <c r="E386" s="6" t="s">
        <v>4720</v>
      </c>
      <c r="F386" s="5">
        <f>decoded__2[[#This Row],[FRT_DEC]]-B385</f>
        <v>7</v>
      </c>
      <c r="G38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INFO]]))),G385)</f>
        <v>clid</v>
      </c>
    </row>
    <row r="387" spans="1:7" x14ac:dyDescent="0.25">
      <c r="A387" s="12" t="s">
        <v>306</v>
      </c>
      <c r="B387" s="19">
        <v>103536349304</v>
      </c>
      <c r="C387" s="12" t="s">
        <v>5161</v>
      </c>
      <c r="D387" s="12" t="s">
        <v>13</v>
      </c>
      <c r="E387" s="6" t="s">
        <v>5</v>
      </c>
      <c r="F387" s="5">
        <f>decoded__2[[#This Row],[FRT_DEC]]-B386</f>
        <v>11935480</v>
      </c>
      <c r="G38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INFO]]))),G386)</f>
        <v>clid</v>
      </c>
    </row>
    <row r="388" spans="1:7" x14ac:dyDescent="0.25">
      <c r="A388" s="12" t="s">
        <v>307</v>
      </c>
      <c r="B388" s="19">
        <v>103536349310</v>
      </c>
      <c r="C388" s="12" t="s">
        <v>5162</v>
      </c>
      <c r="D388" s="12" t="s">
        <v>11</v>
      </c>
      <c r="E388" s="6" t="s">
        <v>4728</v>
      </c>
      <c r="F388" s="5">
        <f>decoded__2[[#This Row],[FRT_DEC]]-B387</f>
        <v>6</v>
      </c>
      <c r="G38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INFO]]))),G387)</f>
        <v>clid</v>
      </c>
    </row>
    <row r="389" spans="1:7" x14ac:dyDescent="0.25">
      <c r="A389" s="12" t="s">
        <v>308</v>
      </c>
      <c r="B389" s="19">
        <v>103536349351</v>
      </c>
      <c r="C389" s="12" t="s">
        <v>5163</v>
      </c>
      <c r="D389" s="12" t="s">
        <v>12</v>
      </c>
      <c r="E389" s="6" t="s">
        <v>4</v>
      </c>
      <c r="F389" s="5">
        <f>decoded__2[[#This Row],[FRT_DEC]]-B388</f>
        <v>41</v>
      </c>
      <c r="G38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INFO]]))),G388)</f>
        <v>clid</v>
      </c>
    </row>
    <row r="390" spans="1:7" x14ac:dyDescent="0.25">
      <c r="A390" s="12" t="s">
        <v>309</v>
      </c>
      <c r="B390" s="19">
        <v>103536349355</v>
      </c>
      <c r="C390" s="12" t="s">
        <v>5164</v>
      </c>
      <c r="D390" s="12" t="s">
        <v>14</v>
      </c>
      <c r="E390" s="6" t="s">
        <v>6</v>
      </c>
      <c r="F390" s="5">
        <f>decoded__2[[#This Row],[FRT_DEC]]-B389</f>
        <v>4</v>
      </c>
      <c r="G39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INFO]]))),G389)</f>
        <v>clid</v>
      </c>
    </row>
    <row r="391" spans="1:7" x14ac:dyDescent="0.25">
      <c r="A391" s="12" t="s">
        <v>310</v>
      </c>
      <c r="B391" s="19">
        <v>103536349366</v>
      </c>
      <c r="C391" s="12" t="s">
        <v>5165</v>
      </c>
      <c r="D391" s="12" t="s">
        <v>14</v>
      </c>
      <c r="E391" s="6" t="s">
        <v>36</v>
      </c>
      <c r="F391" s="5">
        <f>decoded__2[[#This Row],[FRT_DEC]]-B390</f>
        <v>11</v>
      </c>
      <c r="G39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INFO]]))),G390)</f>
        <v>clid</v>
      </c>
    </row>
    <row r="392" spans="1:7" x14ac:dyDescent="0.25">
      <c r="A392" s="12" t="s">
        <v>311</v>
      </c>
      <c r="B392" s="19">
        <v>103536349377</v>
      </c>
      <c r="C392" s="12" t="s">
        <v>5166</v>
      </c>
      <c r="D392" s="12" t="s">
        <v>11</v>
      </c>
      <c r="E392" s="6" t="s">
        <v>4733</v>
      </c>
      <c r="F392" s="5">
        <f>decoded__2[[#This Row],[FRT_DEC]]-B391</f>
        <v>11</v>
      </c>
      <c r="G39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INFO]]))),G391)</f>
        <v>clid</v>
      </c>
    </row>
    <row r="393" spans="1:7" x14ac:dyDescent="0.25">
      <c r="A393" s="12" t="s">
        <v>312</v>
      </c>
      <c r="B393" s="19">
        <v>103536349398</v>
      </c>
      <c r="C393" s="12" t="s">
        <v>5167</v>
      </c>
      <c r="D393" s="12" t="s">
        <v>8</v>
      </c>
      <c r="E393" s="6" t="s">
        <v>4735</v>
      </c>
      <c r="F393" s="5">
        <f>decoded__2[[#This Row],[FRT_DEC]]-B392</f>
        <v>21</v>
      </c>
      <c r="G39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INFO]]))),G392)</f>
        <v>clid</v>
      </c>
    </row>
    <row r="394" spans="1:7" x14ac:dyDescent="0.25">
      <c r="A394" s="12" t="s">
        <v>313</v>
      </c>
      <c r="B394" s="19">
        <v>103536349419</v>
      </c>
      <c r="C394" s="12" t="s">
        <v>5168</v>
      </c>
      <c r="D394" s="12" t="s">
        <v>12</v>
      </c>
      <c r="E394" s="6" t="s">
        <v>4</v>
      </c>
      <c r="F394" s="5">
        <f>decoded__2[[#This Row],[FRT_DEC]]-B393</f>
        <v>21</v>
      </c>
      <c r="G39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INFO]]))),G393)</f>
        <v>clid</v>
      </c>
    </row>
    <row r="395" spans="1:7" x14ac:dyDescent="0.25">
      <c r="A395" s="12" t="s">
        <v>314</v>
      </c>
      <c r="B395" s="19">
        <v>103536349425</v>
      </c>
      <c r="C395" s="12" t="s">
        <v>5169</v>
      </c>
      <c r="D395" s="12" t="s">
        <v>8</v>
      </c>
      <c r="E395" s="6" t="s">
        <v>4720</v>
      </c>
      <c r="F395" s="5">
        <f>decoded__2[[#This Row],[FRT_DEC]]-B394</f>
        <v>6</v>
      </c>
      <c r="G39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INFO]]))),G394)</f>
        <v>clid</v>
      </c>
    </row>
    <row r="396" spans="1:7" x14ac:dyDescent="0.25">
      <c r="A396" s="12" t="s">
        <v>315</v>
      </c>
      <c r="B396" s="19">
        <v>103538335108</v>
      </c>
      <c r="C396" s="12" t="s">
        <v>5170</v>
      </c>
      <c r="D396" s="12" t="s">
        <v>1144</v>
      </c>
      <c r="E396" s="6" t="s">
        <v>4796</v>
      </c>
      <c r="F396" s="5">
        <f>decoded__2[[#This Row],[FRT_DEC]]-B395</f>
        <v>1985683</v>
      </c>
      <c r="G39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INFO]]))),G395)</f>
        <v>clid</v>
      </c>
    </row>
    <row r="397" spans="1:7" x14ac:dyDescent="0.25">
      <c r="A397" s="12" t="s">
        <v>316</v>
      </c>
      <c r="B397" s="19">
        <v>103538335113</v>
      </c>
      <c r="C397" s="12" t="s">
        <v>5171</v>
      </c>
      <c r="D397" s="12" t="s">
        <v>98</v>
      </c>
      <c r="E397" s="6" t="s">
        <v>4798</v>
      </c>
      <c r="F397" s="5">
        <f>decoded__2[[#This Row],[FRT_DEC]]-B396</f>
        <v>5</v>
      </c>
      <c r="G39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INFO]]))),G396)</f>
        <v>clid</v>
      </c>
    </row>
    <row r="398" spans="1:7" x14ac:dyDescent="0.25">
      <c r="A398" s="12" t="s">
        <v>766</v>
      </c>
      <c r="B398" s="19">
        <v>103538335260</v>
      </c>
      <c r="C398" s="12" t="s">
        <v>5172</v>
      </c>
      <c r="D398" s="12" t="s">
        <v>110</v>
      </c>
      <c r="E398" s="6" t="s">
        <v>5173</v>
      </c>
      <c r="F398" s="5">
        <f>decoded__2[[#This Row],[FRT_DEC]]-B397</f>
        <v>147</v>
      </c>
      <c r="G39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INFO]]))),G397)</f>
        <v>clid</v>
      </c>
    </row>
    <row r="399" spans="1:7" x14ac:dyDescent="0.25">
      <c r="A399" s="12" t="s">
        <v>317</v>
      </c>
      <c r="B399" s="19">
        <v>103538335275</v>
      </c>
      <c r="C399" s="12" t="s">
        <v>5174</v>
      </c>
      <c r="D399" s="12" t="s">
        <v>1144</v>
      </c>
      <c r="E399" s="6" t="s">
        <v>4801</v>
      </c>
      <c r="F399" s="5">
        <f>decoded__2[[#This Row],[FRT_DEC]]-B398</f>
        <v>15</v>
      </c>
      <c r="G39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INFO]]))),G398)</f>
        <v>clid</v>
      </c>
    </row>
    <row r="400" spans="1:7" x14ac:dyDescent="0.25">
      <c r="A400" s="12" t="s">
        <v>318</v>
      </c>
      <c r="B400" s="19">
        <v>103538335283</v>
      </c>
      <c r="C400" s="12" t="s">
        <v>5175</v>
      </c>
      <c r="D400" s="12" t="s">
        <v>98</v>
      </c>
      <c r="E400" s="6" t="s">
        <v>4803</v>
      </c>
      <c r="F400" s="5">
        <f>decoded__2[[#This Row],[FRT_DEC]]-B399</f>
        <v>8</v>
      </c>
      <c r="G40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INFO]]))),G399)</f>
        <v>clid</v>
      </c>
    </row>
    <row r="401" spans="1:7" x14ac:dyDescent="0.25">
      <c r="A401" s="12" t="s">
        <v>319</v>
      </c>
      <c r="B401" s="19">
        <v>103538335352</v>
      </c>
      <c r="C401" s="12" t="s">
        <v>5176</v>
      </c>
      <c r="D401" s="12" t="s">
        <v>111</v>
      </c>
      <c r="E401" s="6" t="s">
        <v>1186</v>
      </c>
      <c r="F401" s="5">
        <f>decoded__2[[#This Row],[FRT_DEC]]-B400</f>
        <v>69</v>
      </c>
      <c r="G40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INFO]]))),G400)</f>
        <v>clid</v>
      </c>
    </row>
    <row r="402" spans="1:7" x14ac:dyDescent="0.25">
      <c r="A402" s="12" t="s">
        <v>320</v>
      </c>
      <c r="B402" s="19">
        <v>103538335367</v>
      </c>
      <c r="C402" s="12" t="s">
        <v>5177</v>
      </c>
      <c r="D402" s="12" t="s">
        <v>1144</v>
      </c>
      <c r="E402" s="6" t="s">
        <v>4806</v>
      </c>
      <c r="F402" s="5">
        <f>decoded__2[[#This Row],[FRT_DEC]]-B401</f>
        <v>15</v>
      </c>
      <c r="G40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INFO]]))),G401)</f>
        <v>clid</v>
      </c>
    </row>
    <row r="403" spans="1:7" x14ac:dyDescent="0.25">
      <c r="A403" s="12" t="s">
        <v>321</v>
      </c>
      <c r="B403" s="19">
        <v>103538335372</v>
      </c>
      <c r="C403" s="12" t="s">
        <v>5178</v>
      </c>
      <c r="D403" s="12" t="s">
        <v>98</v>
      </c>
      <c r="E403" s="6" t="s">
        <v>4808</v>
      </c>
      <c r="F403" s="5">
        <f>decoded__2[[#This Row],[FRT_DEC]]-B402</f>
        <v>5</v>
      </c>
      <c r="G40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INFO]]))),G402)</f>
        <v>clid</v>
      </c>
    </row>
    <row r="404" spans="1:7" x14ac:dyDescent="0.25">
      <c r="A404" s="12" t="s">
        <v>322</v>
      </c>
      <c r="B404" s="19">
        <v>103538336008</v>
      </c>
      <c r="C404" s="12" t="s">
        <v>5179</v>
      </c>
      <c r="D404" s="12" t="s">
        <v>113</v>
      </c>
      <c r="E404" s="6" t="s">
        <v>114</v>
      </c>
      <c r="F404" s="5">
        <f>decoded__2[[#This Row],[FRT_DEC]]-B403</f>
        <v>636</v>
      </c>
      <c r="G40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INFO]]))),G403)</f>
        <v>clid</v>
      </c>
    </row>
    <row r="405" spans="1:7" x14ac:dyDescent="0.25">
      <c r="A405" s="12" t="s">
        <v>323</v>
      </c>
      <c r="B405" s="19">
        <v>103538336023</v>
      </c>
      <c r="C405" s="12" t="s">
        <v>5180</v>
      </c>
      <c r="D405" s="12" t="s">
        <v>1144</v>
      </c>
      <c r="E405" s="6" t="s">
        <v>4811</v>
      </c>
      <c r="F405" s="5">
        <f>decoded__2[[#This Row],[FRT_DEC]]-B404</f>
        <v>15</v>
      </c>
      <c r="G40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INFO]]))),G404)</f>
        <v>clid</v>
      </c>
    </row>
    <row r="406" spans="1:7" x14ac:dyDescent="0.25">
      <c r="A406" s="12" t="s">
        <v>324</v>
      </c>
      <c r="B406" s="19">
        <v>103538336028</v>
      </c>
      <c r="C406" s="12" t="s">
        <v>5181</v>
      </c>
      <c r="D406" s="12" t="s">
        <v>98</v>
      </c>
      <c r="E406" s="6" t="s">
        <v>4813</v>
      </c>
      <c r="F406" s="5">
        <f>decoded__2[[#This Row],[FRT_DEC]]-B405</f>
        <v>5</v>
      </c>
      <c r="G40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INFO]]))),G405)</f>
        <v>clid</v>
      </c>
    </row>
    <row r="407" spans="1:7" x14ac:dyDescent="0.25">
      <c r="A407" s="12" t="s">
        <v>325</v>
      </c>
      <c r="B407" s="19">
        <v>103538339265</v>
      </c>
      <c r="C407" s="12" t="s">
        <v>5182</v>
      </c>
      <c r="D407" s="12" t="s">
        <v>55</v>
      </c>
      <c r="E407" s="6" t="s">
        <v>5183</v>
      </c>
      <c r="F407" s="5">
        <f>decoded__2[[#This Row],[FRT_DEC]]-B406</f>
        <v>3237</v>
      </c>
      <c r="G40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INFO]]))),G406)</f>
        <v>clid</v>
      </c>
    </row>
    <row r="408" spans="1:7" x14ac:dyDescent="0.25">
      <c r="A408" s="12" t="s">
        <v>326</v>
      </c>
      <c r="B408" s="19">
        <v>103538339295</v>
      </c>
      <c r="C408" s="12" t="s">
        <v>5184</v>
      </c>
      <c r="D408" s="12" t="s">
        <v>11</v>
      </c>
      <c r="E408" s="6" t="s">
        <v>5185</v>
      </c>
      <c r="F408" s="5">
        <f>decoded__2[[#This Row],[FRT_DEC]]-B407</f>
        <v>30</v>
      </c>
      <c r="G40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INFO]]))),G407)</f>
        <v>clid</v>
      </c>
    </row>
    <row r="409" spans="1:7" x14ac:dyDescent="0.25">
      <c r="A409" s="12" t="s">
        <v>767</v>
      </c>
      <c r="B409" s="19">
        <v>103538339326</v>
      </c>
      <c r="C409" s="12" t="s">
        <v>5186</v>
      </c>
      <c r="D409" s="12" t="s">
        <v>1144</v>
      </c>
      <c r="E409" s="6" t="s">
        <v>4817</v>
      </c>
      <c r="F409" s="5">
        <f>decoded__2[[#This Row],[FRT_DEC]]-B408</f>
        <v>31</v>
      </c>
      <c r="G40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INFO]]))),G408)</f>
        <v>clid</v>
      </c>
    </row>
    <row r="410" spans="1:7" x14ac:dyDescent="0.25">
      <c r="A410" s="12" t="s">
        <v>768</v>
      </c>
      <c r="B410" s="19">
        <v>103538339333</v>
      </c>
      <c r="C410" s="12" t="s">
        <v>5187</v>
      </c>
      <c r="D410" s="12" t="s">
        <v>98</v>
      </c>
      <c r="E410" s="6" t="s">
        <v>4819</v>
      </c>
      <c r="F410" s="5">
        <f>decoded__2[[#This Row],[FRT_DEC]]-B409</f>
        <v>7</v>
      </c>
      <c r="G4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INFO]]))),G409)</f>
        <v>clid</v>
      </c>
    </row>
    <row r="411" spans="1:7" x14ac:dyDescent="0.25">
      <c r="A411" s="12" t="s">
        <v>655</v>
      </c>
      <c r="B411" s="19">
        <v>103538339528</v>
      </c>
      <c r="C411" s="12" t="s">
        <v>5188</v>
      </c>
      <c r="D411" s="12" t="s">
        <v>12</v>
      </c>
      <c r="E411" s="6" t="s">
        <v>4</v>
      </c>
      <c r="F411" s="5">
        <f>decoded__2[[#This Row],[FRT_DEC]]-B410</f>
        <v>195</v>
      </c>
      <c r="G4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INFO]]))),G410)</f>
        <v>clid</v>
      </c>
    </row>
    <row r="412" spans="1:7" x14ac:dyDescent="0.25">
      <c r="A412" s="12" t="s">
        <v>707</v>
      </c>
      <c r="B412" s="19">
        <v>103538339534</v>
      </c>
      <c r="C412" s="12" t="s">
        <v>5189</v>
      </c>
      <c r="D412" s="12" t="s">
        <v>8</v>
      </c>
      <c r="E412" s="6" t="s">
        <v>5190</v>
      </c>
      <c r="F412" s="5">
        <f>decoded__2[[#This Row],[FRT_DEC]]-B411</f>
        <v>6</v>
      </c>
      <c r="G4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INFO]]))),G411)</f>
        <v>clid</v>
      </c>
    </row>
    <row r="413" spans="1:7" x14ac:dyDescent="0.25">
      <c r="A413" s="12" t="s">
        <v>769</v>
      </c>
      <c r="B413" s="19">
        <v>103548110656</v>
      </c>
      <c r="C413" s="12" t="s">
        <v>5191</v>
      </c>
      <c r="D413" s="12" t="s">
        <v>13</v>
      </c>
      <c r="E413" s="6" t="s">
        <v>5</v>
      </c>
      <c r="F413" s="5">
        <f>decoded__2[[#This Row],[FRT_DEC]]-B412</f>
        <v>9771122</v>
      </c>
      <c r="G4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INFO]]))),G412)</f>
        <v>clid</v>
      </c>
    </row>
    <row r="414" spans="1:7" x14ac:dyDescent="0.25">
      <c r="A414" s="12" t="s">
        <v>770</v>
      </c>
      <c r="B414" s="19">
        <v>103548110661</v>
      </c>
      <c r="C414" s="12" t="s">
        <v>5192</v>
      </c>
      <c r="D414" s="12" t="s">
        <v>11</v>
      </c>
      <c r="E414" s="6" t="s">
        <v>4728</v>
      </c>
      <c r="F414" s="5">
        <f>decoded__2[[#This Row],[FRT_DEC]]-B413</f>
        <v>5</v>
      </c>
      <c r="G4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INFO]]))),G413)</f>
        <v>clid</v>
      </c>
    </row>
    <row r="415" spans="1:7" x14ac:dyDescent="0.25">
      <c r="A415" s="12" t="s">
        <v>771</v>
      </c>
      <c r="B415" s="19">
        <v>103548110700</v>
      </c>
      <c r="C415" s="12" t="s">
        <v>5193</v>
      </c>
      <c r="D415" s="12" t="s">
        <v>12</v>
      </c>
      <c r="E415" s="6" t="s">
        <v>4</v>
      </c>
      <c r="F415" s="5">
        <f>decoded__2[[#This Row],[FRT_DEC]]-B414</f>
        <v>39</v>
      </c>
      <c r="G4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INFO]]))),G414)</f>
        <v>clid</v>
      </c>
    </row>
    <row r="416" spans="1:7" x14ac:dyDescent="0.25">
      <c r="A416" s="12" t="s">
        <v>772</v>
      </c>
      <c r="B416" s="19">
        <v>103548110705</v>
      </c>
      <c r="C416" s="12" t="s">
        <v>5194</v>
      </c>
      <c r="D416" s="12" t="s">
        <v>14</v>
      </c>
      <c r="E416" s="6" t="s">
        <v>6</v>
      </c>
      <c r="F416" s="5">
        <f>decoded__2[[#This Row],[FRT_DEC]]-B415</f>
        <v>5</v>
      </c>
      <c r="G4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INFO]]))),G415)</f>
        <v>clid</v>
      </c>
    </row>
    <row r="417" spans="1:7" x14ac:dyDescent="0.25">
      <c r="A417" s="12" t="s">
        <v>656</v>
      </c>
      <c r="B417" s="19">
        <v>103548110728</v>
      </c>
      <c r="C417" s="12" t="s">
        <v>5195</v>
      </c>
      <c r="D417" s="12" t="s">
        <v>14</v>
      </c>
      <c r="E417" s="6" t="s">
        <v>36</v>
      </c>
      <c r="F417" s="5">
        <f>decoded__2[[#This Row],[FRT_DEC]]-B416</f>
        <v>23</v>
      </c>
      <c r="G4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INFO]]))),G416)</f>
        <v>clid</v>
      </c>
    </row>
    <row r="418" spans="1:7" x14ac:dyDescent="0.25">
      <c r="A418" s="12" t="s">
        <v>773</v>
      </c>
      <c r="B418" s="19">
        <v>103548111513</v>
      </c>
      <c r="C418" s="12" t="s">
        <v>5196</v>
      </c>
      <c r="D418" s="12" t="s">
        <v>11</v>
      </c>
      <c r="E418" s="6" t="s">
        <v>4733</v>
      </c>
      <c r="F418" s="5">
        <f>decoded__2[[#This Row],[FRT_DEC]]-B417</f>
        <v>785</v>
      </c>
      <c r="G4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INFO]]))),G417)</f>
        <v>clid</v>
      </c>
    </row>
    <row r="419" spans="1:7" x14ac:dyDescent="0.25">
      <c r="A419" s="12" t="s">
        <v>774</v>
      </c>
      <c r="B419" s="19">
        <v>103548111532</v>
      </c>
      <c r="C419" s="12" t="s">
        <v>5197</v>
      </c>
      <c r="D419" s="12" t="s">
        <v>8</v>
      </c>
      <c r="E419" s="6" t="s">
        <v>4735</v>
      </c>
      <c r="F419" s="5">
        <f>decoded__2[[#This Row],[FRT_DEC]]-B418</f>
        <v>19</v>
      </c>
      <c r="G4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INFO]]))),G418)</f>
        <v>clid</v>
      </c>
    </row>
    <row r="420" spans="1:7" x14ac:dyDescent="0.25">
      <c r="A420" s="12" t="s">
        <v>775</v>
      </c>
      <c r="B420" s="19">
        <v>103548111556</v>
      </c>
      <c r="C420" s="12" t="s">
        <v>5198</v>
      </c>
      <c r="D420" s="12" t="s">
        <v>12</v>
      </c>
      <c r="E420" s="6" t="s">
        <v>4</v>
      </c>
      <c r="F420" s="5">
        <f>decoded__2[[#This Row],[FRT_DEC]]-B419</f>
        <v>24</v>
      </c>
      <c r="G4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INFO]]))),G419)</f>
        <v>clid</v>
      </c>
    </row>
    <row r="421" spans="1:7" x14ac:dyDescent="0.25">
      <c r="A421" s="12" t="s">
        <v>776</v>
      </c>
      <c r="B421" s="19">
        <v>103548111562</v>
      </c>
      <c r="C421" s="12" t="s">
        <v>5199</v>
      </c>
      <c r="D421" s="12" t="s">
        <v>8</v>
      </c>
      <c r="E421" s="6" t="s">
        <v>4720</v>
      </c>
      <c r="F421" s="5">
        <f>decoded__2[[#This Row],[FRT_DEC]]-B420</f>
        <v>6</v>
      </c>
      <c r="G4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INFO]]))),G420)</f>
        <v>clid</v>
      </c>
    </row>
    <row r="422" spans="1:7" x14ac:dyDescent="0.25">
      <c r="A422" s="12" t="s">
        <v>777</v>
      </c>
      <c r="B422" s="19">
        <v>103553598404</v>
      </c>
      <c r="C422" s="12" t="s">
        <v>5200</v>
      </c>
      <c r="D422" s="12" t="s">
        <v>1144</v>
      </c>
      <c r="E422" s="6" t="s">
        <v>4796</v>
      </c>
      <c r="F422" s="5">
        <f>decoded__2[[#This Row],[FRT_DEC]]-B421</f>
        <v>5486842</v>
      </c>
      <c r="G4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INFO]]))),G421)</f>
        <v>clid</v>
      </c>
    </row>
    <row r="423" spans="1:7" x14ac:dyDescent="0.25">
      <c r="A423" s="12" t="s">
        <v>657</v>
      </c>
      <c r="B423" s="19">
        <v>103553598408</v>
      </c>
      <c r="C423" s="12" t="s">
        <v>5201</v>
      </c>
      <c r="D423" s="12" t="s">
        <v>98</v>
      </c>
      <c r="E423" s="6" t="s">
        <v>4798</v>
      </c>
      <c r="F423" s="5">
        <f>decoded__2[[#This Row],[FRT_DEC]]-B422</f>
        <v>4</v>
      </c>
      <c r="G4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INFO]]))),G422)</f>
        <v>clid</v>
      </c>
    </row>
    <row r="424" spans="1:7" x14ac:dyDescent="0.25">
      <c r="A424" s="12" t="s">
        <v>778</v>
      </c>
      <c r="B424" s="19">
        <v>103553598555</v>
      </c>
      <c r="C424" s="12" t="s">
        <v>5202</v>
      </c>
      <c r="D424" s="12" t="s">
        <v>110</v>
      </c>
      <c r="E424" s="6" t="s">
        <v>4703</v>
      </c>
      <c r="F424" s="5">
        <f>decoded__2[[#This Row],[FRT_DEC]]-B423</f>
        <v>147</v>
      </c>
      <c r="G4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INFO]]))),G423)</f>
        <v>clid</v>
      </c>
    </row>
    <row r="425" spans="1:7" x14ac:dyDescent="0.25">
      <c r="A425" s="12" t="s">
        <v>779</v>
      </c>
      <c r="B425" s="19">
        <v>103553598571</v>
      </c>
      <c r="C425" s="12" t="s">
        <v>5203</v>
      </c>
      <c r="D425" s="12" t="s">
        <v>1144</v>
      </c>
      <c r="E425" s="6" t="s">
        <v>4801</v>
      </c>
      <c r="F425" s="5">
        <f>decoded__2[[#This Row],[FRT_DEC]]-B424</f>
        <v>16</v>
      </c>
      <c r="G4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INFO]]))),G424)</f>
        <v>clid</v>
      </c>
    </row>
    <row r="426" spans="1:7" x14ac:dyDescent="0.25">
      <c r="A426" s="12" t="s">
        <v>780</v>
      </c>
      <c r="B426" s="19">
        <v>103553598578</v>
      </c>
      <c r="C426" s="12" t="s">
        <v>5204</v>
      </c>
      <c r="D426" s="12" t="s">
        <v>98</v>
      </c>
      <c r="E426" s="6" t="s">
        <v>4803</v>
      </c>
      <c r="F426" s="5">
        <f>decoded__2[[#This Row],[FRT_DEC]]-B425</f>
        <v>7</v>
      </c>
      <c r="G4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INFO]]))),G425)</f>
        <v>clid</v>
      </c>
    </row>
    <row r="427" spans="1:7" x14ac:dyDescent="0.25">
      <c r="A427" s="12" t="s">
        <v>886</v>
      </c>
      <c r="B427" s="19">
        <v>103553598647</v>
      </c>
      <c r="C427" s="12" t="s">
        <v>5205</v>
      </c>
      <c r="D427" s="12" t="s">
        <v>111</v>
      </c>
      <c r="E427" s="6" t="s">
        <v>237</v>
      </c>
      <c r="F427" s="5">
        <f>decoded__2[[#This Row],[FRT_DEC]]-B426</f>
        <v>69</v>
      </c>
      <c r="G4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INFO]]))),G426)</f>
        <v>clid</v>
      </c>
    </row>
    <row r="428" spans="1:7" x14ac:dyDescent="0.25">
      <c r="A428" s="12" t="s">
        <v>887</v>
      </c>
      <c r="B428" s="19">
        <v>103553598662</v>
      </c>
      <c r="C428" s="12" t="s">
        <v>5206</v>
      </c>
      <c r="D428" s="12" t="s">
        <v>1144</v>
      </c>
      <c r="E428" s="6" t="s">
        <v>4806</v>
      </c>
      <c r="F428" s="5">
        <f>decoded__2[[#This Row],[FRT_DEC]]-B427</f>
        <v>15</v>
      </c>
      <c r="G4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INFO]]))),G427)</f>
        <v>clid</v>
      </c>
    </row>
    <row r="429" spans="1:7" x14ac:dyDescent="0.25">
      <c r="A429" s="12" t="s">
        <v>888</v>
      </c>
      <c r="B429" s="19">
        <v>103553598668</v>
      </c>
      <c r="C429" s="12" t="s">
        <v>5207</v>
      </c>
      <c r="D429" s="12" t="s">
        <v>98</v>
      </c>
      <c r="E429" s="6" t="s">
        <v>4808</v>
      </c>
      <c r="F429" s="5">
        <f>decoded__2[[#This Row],[FRT_DEC]]-B428</f>
        <v>6</v>
      </c>
      <c r="G4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INFO]]))),G428)</f>
        <v>clid</v>
      </c>
    </row>
    <row r="430" spans="1:7" x14ac:dyDescent="0.25">
      <c r="A430" s="12" t="s">
        <v>889</v>
      </c>
      <c r="B430" s="19">
        <v>103553599959</v>
      </c>
      <c r="C430" s="12" t="s">
        <v>5208</v>
      </c>
      <c r="D430" s="12" t="s">
        <v>113</v>
      </c>
      <c r="E430" s="6" t="s">
        <v>240</v>
      </c>
      <c r="F430" s="5">
        <f>decoded__2[[#This Row],[FRT_DEC]]-B429</f>
        <v>1291</v>
      </c>
      <c r="G4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INFO]]))),G429)</f>
        <v>clid</v>
      </c>
    </row>
    <row r="431" spans="1:7" x14ac:dyDescent="0.25">
      <c r="A431" s="12" t="s">
        <v>890</v>
      </c>
      <c r="B431" s="19">
        <v>103553600058</v>
      </c>
      <c r="C431" s="12" t="s">
        <v>5209</v>
      </c>
      <c r="D431" s="12" t="s">
        <v>1144</v>
      </c>
      <c r="E431" s="6" t="s">
        <v>4811</v>
      </c>
      <c r="F431" s="5">
        <f>decoded__2[[#This Row],[FRT_DEC]]-B430</f>
        <v>99</v>
      </c>
      <c r="G4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INFO]]))),G430)</f>
        <v>clid</v>
      </c>
    </row>
    <row r="432" spans="1:7" x14ac:dyDescent="0.25">
      <c r="A432" s="12" t="s">
        <v>891</v>
      </c>
      <c r="B432" s="19">
        <v>103553600064</v>
      </c>
      <c r="C432" s="12" t="s">
        <v>5210</v>
      </c>
      <c r="D432" s="12" t="s">
        <v>98</v>
      </c>
      <c r="E432" s="6" t="s">
        <v>5143</v>
      </c>
      <c r="F432" s="5">
        <f>decoded__2[[#This Row],[FRT_DEC]]-B431</f>
        <v>6</v>
      </c>
      <c r="G4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INFO]]))),G431)</f>
        <v>clid</v>
      </c>
    </row>
    <row r="433" spans="1:7" x14ac:dyDescent="0.25">
      <c r="A433" s="12" t="s">
        <v>781</v>
      </c>
      <c r="B433" s="19">
        <v>103553603966</v>
      </c>
      <c r="C433" s="12" t="s">
        <v>5211</v>
      </c>
      <c r="D433" s="12" t="s">
        <v>1144</v>
      </c>
      <c r="E433" s="6" t="s">
        <v>4796</v>
      </c>
      <c r="F433" s="5">
        <f>decoded__2[[#This Row],[FRT_DEC]]-B432</f>
        <v>3902</v>
      </c>
      <c r="G4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INFO]]))),G432)</f>
        <v>clid</v>
      </c>
    </row>
    <row r="434" spans="1:7" x14ac:dyDescent="0.25">
      <c r="A434" s="12" t="s">
        <v>782</v>
      </c>
      <c r="B434" s="19">
        <v>103553603970</v>
      </c>
      <c r="C434" s="12" t="s">
        <v>5212</v>
      </c>
      <c r="D434" s="12" t="s">
        <v>98</v>
      </c>
      <c r="E434" s="6" t="s">
        <v>4798</v>
      </c>
      <c r="F434" s="5">
        <f>decoded__2[[#This Row],[FRT_DEC]]-B433</f>
        <v>4</v>
      </c>
      <c r="G4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INFO]]))),G433)</f>
        <v>clid</v>
      </c>
    </row>
    <row r="435" spans="1:7" x14ac:dyDescent="0.25">
      <c r="A435" s="12" t="s">
        <v>331</v>
      </c>
      <c r="B435" s="19">
        <v>103553604117</v>
      </c>
      <c r="C435" s="12" t="s">
        <v>5213</v>
      </c>
      <c r="D435" s="12" t="s">
        <v>110</v>
      </c>
      <c r="E435" s="6" t="s">
        <v>4669</v>
      </c>
      <c r="F435" s="5">
        <f>decoded__2[[#This Row],[FRT_DEC]]-B434</f>
        <v>147</v>
      </c>
      <c r="G4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INFO]]))),G434)</f>
        <v>clid</v>
      </c>
    </row>
    <row r="436" spans="1:7" x14ac:dyDescent="0.25">
      <c r="A436" s="12" t="s">
        <v>892</v>
      </c>
      <c r="B436" s="19">
        <v>103553604133</v>
      </c>
      <c r="C436" s="12" t="s">
        <v>5214</v>
      </c>
      <c r="D436" s="12" t="s">
        <v>1144</v>
      </c>
      <c r="E436" s="6" t="s">
        <v>4801</v>
      </c>
      <c r="F436" s="5">
        <f>decoded__2[[#This Row],[FRT_DEC]]-B435</f>
        <v>16</v>
      </c>
      <c r="G4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INFO]]))),G435)</f>
        <v>clid</v>
      </c>
    </row>
    <row r="437" spans="1:7" x14ac:dyDescent="0.25">
      <c r="A437" s="12" t="s">
        <v>893</v>
      </c>
      <c r="B437" s="19">
        <v>103553604138</v>
      </c>
      <c r="C437" s="12" t="s">
        <v>5215</v>
      </c>
      <c r="D437" s="12" t="s">
        <v>98</v>
      </c>
      <c r="E437" s="6" t="s">
        <v>4803</v>
      </c>
      <c r="F437" s="5">
        <f>decoded__2[[#This Row],[FRT_DEC]]-B436</f>
        <v>5</v>
      </c>
      <c r="G4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INFO]]))),G436)</f>
        <v>clid</v>
      </c>
    </row>
    <row r="438" spans="1:7" x14ac:dyDescent="0.25">
      <c r="A438" s="12" t="s">
        <v>783</v>
      </c>
      <c r="B438" s="19">
        <v>103553604209</v>
      </c>
      <c r="C438" s="12" t="s">
        <v>5216</v>
      </c>
      <c r="D438" s="12" t="s">
        <v>111</v>
      </c>
      <c r="E438" s="6" t="s">
        <v>297</v>
      </c>
      <c r="F438" s="5">
        <f>decoded__2[[#This Row],[FRT_DEC]]-B437</f>
        <v>71</v>
      </c>
      <c r="G4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INFO]]))),G437)</f>
        <v>clid</v>
      </c>
    </row>
    <row r="439" spans="1:7" x14ac:dyDescent="0.25">
      <c r="A439" s="12" t="s">
        <v>784</v>
      </c>
      <c r="B439" s="19">
        <v>103553604308</v>
      </c>
      <c r="C439" s="12" t="s">
        <v>5217</v>
      </c>
      <c r="D439" s="12" t="s">
        <v>1144</v>
      </c>
      <c r="E439" s="6" t="s">
        <v>4806</v>
      </c>
      <c r="F439" s="5">
        <f>decoded__2[[#This Row],[FRT_DEC]]-B438</f>
        <v>99</v>
      </c>
      <c r="G4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INFO]]))),G438)</f>
        <v>clid</v>
      </c>
    </row>
    <row r="440" spans="1:7" x14ac:dyDescent="0.25">
      <c r="A440" s="12" t="s">
        <v>894</v>
      </c>
      <c r="B440" s="19">
        <v>103553604317</v>
      </c>
      <c r="C440" s="12" t="s">
        <v>5218</v>
      </c>
      <c r="D440" s="12" t="s">
        <v>98</v>
      </c>
      <c r="E440" s="6" t="s">
        <v>2657</v>
      </c>
      <c r="F440" s="5">
        <f>decoded__2[[#This Row],[FRT_DEC]]-B439</f>
        <v>9</v>
      </c>
      <c r="G4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INFO]]))),G439)</f>
        <v>clid</v>
      </c>
    </row>
    <row r="441" spans="1:7" x14ac:dyDescent="0.25">
      <c r="A441" s="12" t="s">
        <v>332</v>
      </c>
      <c r="B441" s="19">
        <v>103559902953</v>
      </c>
      <c r="C441" s="12" t="s">
        <v>5219</v>
      </c>
      <c r="D441" s="12" t="s">
        <v>13</v>
      </c>
      <c r="E441" s="6" t="s">
        <v>5</v>
      </c>
      <c r="F441" s="5">
        <f>decoded__2[[#This Row],[FRT_DEC]]-B440</f>
        <v>6298636</v>
      </c>
      <c r="G4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INFO]]))),G440)</f>
        <v>clid</v>
      </c>
    </row>
    <row r="442" spans="1:7" x14ac:dyDescent="0.25">
      <c r="A442" s="12" t="s">
        <v>333</v>
      </c>
      <c r="B442" s="19">
        <v>103559902958</v>
      </c>
      <c r="C442" s="12" t="s">
        <v>5220</v>
      </c>
      <c r="D442" s="12" t="s">
        <v>11</v>
      </c>
      <c r="E442" s="6" t="s">
        <v>4728</v>
      </c>
      <c r="F442" s="5">
        <f>decoded__2[[#This Row],[FRT_DEC]]-B441</f>
        <v>5</v>
      </c>
      <c r="G4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INFO]]))),G441)</f>
        <v>clid</v>
      </c>
    </row>
    <row r="443" spans="1:7" x14ac:dyDescent="0.25">
      <c r="A443" s="12" t="s">
        <v>732</v>
      </c>
      <c r="B443" s="19">
        <v>103559902998</v>
      </c>
      <c r="C443" s="12" t="s">
        <v>5221</v>
      </c>
      <c r="D443" s="12" t="s">
        <v>12</v>
      </c>
      <c r="E443" s="6" t="s">
        <v>4</v>
      </c>
      <c r="F443" s="5">
        <f>decoded__2[[#This Row],[FRT_DEC]]-B442</f>
        <v>40</v>
      </c>
      <c r="G4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INFO]]))),G442)</f>
        <v>clid</v>
      </c>
    </row>
    <row r="444" spans="1:7" x14ac:dyDescent="0.25">
      <c r="A444" s="12" t="s">
        <v>785</v>
      </c>
      <c r="B444" s="19">
        <v>103559903002</v>
      </c>
      <c r="C444" s="12" t="s">
        <v>5222</v>
      </c>
      <c r="D444" s="12" t="s">
        <v>14</v>
      </c>
      <c r="E444" s="6" t="s">
        <v>6</v>
      </c>
      <c r="F444" s="5">
        <f>decoded__2[[#This Row],[FRT_DEC]]-B443</f>
        <v>4</v>
      </c>
      <c r="G4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INFO]]))),G443)</f>
        <v>clid</v>
      </c>
    </row>
    <row r="445" spans="1:7" x14ac:dyDescent="0.25">
      <c r="A445" s="12" t="s">
        <v>786</v>
      </c>
      <c r="B445" s="19">
        <v>103559903013</v>
      </c>
      <c r="C445" s="12" t="s">
        <v>5223</v>
      </c>
      <c r="D445" s="12" t="s">
        <v>14</v>
      </c>
      <c r="E445" s="6" t="s">
        <v>36</v>
      </c>
      <c r="F445" s="5">
        <f>decoded__2[[#This Row],[FRT_DEC]]-B444</f>
        <v>11</v>
      </c>
      <c r="G4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INFO]]))),G444)</f>
        <v>clid</v>
      </c>
    </row>
    <row r="446" spans="1:7" x14ac:dyDescent="0.25">
      <c r="A446" s="12" t="s">
        <v>733</v>
      </c>
      <c r="B446" s="19">
        <v>103559903024</v>
      </c>
      <c r="C446" s="12" t="s">
        <v>5224</v>
      </c>
      <c r="D446" s="12" t="s">
        <v>11</v>
      </c>
      <c r="E446" s="6" t="s">
        <v>4733</v>
      </c>
      <c r="F446" s="5">
        <f>decoded__2[[#This Row],[FRT_DEC]]-B445</f>
        <v>11</v>
      </c>
      <c r="G4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INFO]]))),G445)</f>
        <v>clid</v>
      </c>
    </row>
    <row r="447" spans="1:7" x14ac:dyDescent="0.25">
      <c r="A447" s="12" t="s">
        <v>749</v>
      </c>
      <c r="B447" s="19">
        <v>103559903044</v>
      </c>
      <c r="C447" s="12" t="s">
        <v>5225</v>
      </c>
      <c r="D447" s="12" t="s">
        <v>8</v>
      </c>
      <c r="E447" s="6" t="s">
        <v>4735</v>
      </c>
      <c r="F447" s="5">
        <f>decoded__2[[#This Row],[FRT_DEC]]-B446</f>
        <v>20</v>
      </c>
      <c r="G4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INFO]]))),G446)</f>
        <v>clid</v>
      </c>
    </row>
    <row r="448" spans="1:7" x14ac:dyDescent="0.25">
      <c r="A448" s="12" t="s">
        <v>787</v>
      </c>
      <c r="B448" s="19">
        <v>103559903066</v>
      </c>
      <c r="C448" s="12" t="s">
        <v>5226</v>
      </c>
      <c r="D448" s="12" t="s">
        <v>12</v>
      </c>
      <c r="E448" s="6" t="s">
        <v>4</v>
      </c>
      <c r="F448" s="5">
        <f>decoded__2[[#This Row],[FRT_DEC]]-B447</f>
        <v>22</v>
      </c>
      <c r="G4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INFO]]))),G447)</f>
        <v>clid</v>
      </c>
    </row>
    <row r="449" spans="1:7" x14ac:dyDescent="0.25">
      <c r="A449" s="12" t="s">
        <v>734</v>
      </c>
      <c r="B449" s="19">
        <v>103559903072</v>
      </c>
      <c r="C449" s="12" t="s">
        <v>5227</v>
      </c>
      <c r="D449" s="12" t="s">
        <v>8</v>
      </c>
      <c r="E449" s="6" t="s">
        <v>4720</v>
      </c>
      <c r="F449" s="5">
        <f>decoded__2[[#This Row],[FRT_DEC]]-B448</f>
        <v>6</v>
      </c>
      <c r="G4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INFO]]))),G448)</f>
        <v>clid</v>
      </c>
    </row>
    <row r="450" spans="1:7" x14ac:dyDescent="0.25">
      <c r="A450" s="12" t="s">
        <v>735</v>
      </c>
      <c r="B450" s="19">
        <v>103572370708</v>
      </c>
      <c r="C450" s="12" t="s">
        <v>5228</v>
      </c>
      <c r="D450" s="12" t="s">
        <v>13</v>
      </c>
      <c r="E450" s="6" t="s">
        <v>5</v>
      </c>
      <c r="F450" s="5">
        <f>decoded__2[[#This Row],[FRT_DEC]]-B449</f>
        <v>12467636</v>
      </c>
      <c r="G4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INFO]]))),G449)</f>
        <v>clid</v>
      </c>
    </row>
    <row r="451" spans="1:7" x14ac:dyDescent="0.25">
      <c r="A451" s="12" t="s">
        <v>736</v>
      </c>
      <c r="B451" s="19">
        <v>103572370712</v>
      </c>
      <c r="C451" s="12" t="s">
        <v>5229</v>
      </c>
      <c r="D451" s="12" t="s">
        <v>11</v>
      </c>
      <c r="E451" s="6" t="s">
        <v>4728</v>
      </c>
      <c r="F451" s="5">
        <f>decoded__2[[#This Row],[FRT_DEC]]-B450</f>
        <v>4</v>
      </c>
      <c r="G4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INFO]]))),G450)</f>
        <v>clid</v>
      </c>
    </row>
    <row r="452" spans="1:7" x14ac:dyDescent="0.25">
      <c r="A452" s="12" t="s">
        <v>737</v>
      </c>
      <c r="B452" s="19">
        <v>103572370752</v>
      </c>
      <c r="C452" s="12" t="s">
        <v>5230</v>
      </c>
      <c r="D452" s="12" t="s">
        <v>12</v>
      </c>
      <c r="E452" s="6" t="s">
        <v>4</v>
      </c>
      <c r="F452" s="5">
        <f>decoded__2[[#This Row],[FRT_DEC]]-B451</f>
        <v>40</v>
      </c>
      <c r="G4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INFO]]))),G451)</f>
        <v>clid</v>
      </c>
    </row>
    <row r="453" spans="1:7" x14ac:dyDescent="0.25">
      <c r="A453" s="12" t="s">
        <v>738</v>
      </c>
      <c r="B453" s="19">
        <v>103572370756</v>
      </c>
      <c r="C453" s="12" t="s">
        <v>5231</v>
      </c>
      <c r="D453" s="12" t="s">
        <v>14</v>
      </c>
      <c r="E453" s="6" t="s">
        <v>6</v>
      </c>
      <c r="F453" s="5">
        <f>decoded__2[[#This Row],[FRT_DEC]]-B452</f>
        <v>4</v>
      </c>
      <c r="G4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INFO]]))),G452)</f>
        <v>clid</v>
      </c>
    </row>
    <row r="454" spans="1:7" x14ac:dyDescent="0.25">
      <c r="A454" s="12" t="s">
        <v>739</v>
      </c>
      <c r="B454" s="19">
        <v>103572370765</v>
      </c>
      <c r="C454" s="12" t="s">
        <v>5232</v>
      </c>
      <c r="D454" s="12" t="s">
        <v>14</v>
      </c>
      <c r="E454" s="6" t="s">
        <v>36</v>
      </c>
      <c r="F454" s="5">
        <f>decoded__2[[#This Row],[FRT_DEC]]-B453</f>
        <v>9</v>
      </c>
      <c r="G4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INFO]]))),G453)</f>
        <v>clid</v>
      </c>
    </row>
    <row r="455" spans="1:7" x14ac:dyDescent="0.25">
      <c r="A455" s="12" t="s">
        <v>740</v>
      </c>
      <c r="B455" s="19">
        <v>103572371423</v>
      </c>
      <c r="C455" s="12" t="s">
        <v>5233</v>
      </c>
      <c r="D455" s="12" t="s">
        <v>11</v>
      </c>
      <c r="E455" s="6" t="s">
        <v>4733</v>
      </c>
      <c r="F455" s="5">
        <f>decoded__2[[#This Row],[FRT_DEC]]-B454</f>
        <v>658</v>
      </c>
      <c r="G4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INFO]]))),G454)</f>
        <v>clid</v>
      </c>
    </row>
    <row r="456" spans="1:7" x14ac:dyDescent="0.25">
      <c r="A456" s="12" t="s">
        <v>741</v>
      </c>
      <c r="B456" s="19">
        <v>103572371455</v>
      </c>
      <c r="C456" s="12" t="s">
        <v>5234</v>
      </c>
      <c r="D456" s="12" t="s">
        <v>8</v>
      </c>
      <c r="E456" s="6" t="s">
        <v>4735</v>
      </c>
      <c r="F456" s="5">
        <f>decoded__2[[#This Row],[FRT_DEC]]-B455</f>
        <v>32</v>
      </c>
      <c r="G4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INFO]]))),G455)</f>
        <v>clid</v>
      </c>
    </row>
    <row r="457" spans="1:7" x14ac:dyDescent="0.25">
      <c r="A457" s="12" t="s">
        <v>742</v>
      </c>
      <c r="B457" s="19">
        <v>103572371476</v>
      </c>
      <c r="C457" s="12" t="s">
        <v>5235</v>
      </c>
      <c r="D457" s="12" t="s">
        <v>12</v>
      </c>
      <c r="E457" s="6" t="s">
        <v>4</v>
      </c>
      <c r="F457" s="5">
        <f>decoded__2[[#This Row],[FRT_DEC]]-B456</f>
        <v>21</v>
      </c>
      <c r="G4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INFO]]))),G456)</f>
        <v>clid</v>
      </c>
    </row>
    <row r="458" spans="1:7" x14ac:dyDescent="0.25">
      <c r="A458" s="12" t="s">
        <v>336</v>
      </c>
      <c r="B458" s="19">
        <v>103572371482</v>
      </c>
      <c r="C458" s="12" t="s">
        <v>5236</v>
      </c>
      <c r="D458" s="12" t="s">
        <v>8</v>
      </c>
      <c r="E458" s="6" t="s">
        <v>4720</v>
      </c>
      <c r="F458" s="5">
        <f>decoded__2[[#This Row],[FRT_DEC]]-B457</f>
        <v>6</v>
      </c>
      <c r="G4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INFO]]))),G457)</f>
        <v>clid</v>
      </c>
    </row>
    <row r="459" spans="1:7" x14ac:dyDescent="0.25">
      <c r="A459" s="12" t="s">
        <v>337</v>
      </c>
      <c r="B459" s="19">
        <v>103574590473</v>
      </c>
      <c r="C459" s="12" t="s">
        <v>5237</v>
      </c>
      <c r="D459" s="12" t="s">
        <v>11</v>
      </c>
      <c r="E459" s="6" t="s">
        <v>4733</v>
      </c>
      <c r="F459" s="5">
        <f>decoded__2[[#This Row],[FRT_DEC]]-B458</f>
        <v>2218991</v>
      </c>
      <c r="G4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INFO]]))),G458)</f>
        <v>clid</v>
      </c>
    </row>
    <row r="460" spans="1:7" x14ac:dyDescent="0.25">
      <c r="A460" s="12" t="s">
        <v>338</v>
      </c>
      <c r="B460" s="19">
        <v>103574590503</v>
      </c>
      <c r="C460" s="12" t="s">
        <v>5238</v>
      </c>
      <c r="D460" s="12" t="s">
        <v>12</v>
      </c>
      <c r="E460" s="6" t="s">
        <v>4</v>
      </c>
      <c r="F460" s="5">
        <f>decoded__2[[#This Row],[FRT_DEC]]-B459</f>
        <v>30</v>
      </c>
      <c r="G4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INFO]]))),G459)</f>
        <v>clid</v>
      </c>
    </row>
    <row r="461" spans="1:7" x14ac:dyDescent="0.25">
      <c r="A461" s="12" t="s">
        <v>339</v>
      </c>
      <c r="B461" s="19">
        <v>103574590509</v>
      </c>
      <c r="C461" s="12" t="s">
        <v>5239</v>
      </c>
      <c r="D461" s="12" t="s">
        <v>8</v>
      </c>
      <c r="E461" s="6" t="s">
        <v>4720</v>
      </c>
      <c r="F461" s="5">
        <f>decoded__2[[#This Row],[FRT_DEC]]-B460</f>
        <v>6</v>
      </c>
      <c r="G4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INFO]]))),G460)</f>
        <v>clid</v>
      </c>
    </row>
    <row r="462" spans="1:7" x14ac:dyDescent="0.25">
      <c r="A462" s="12" t="s">
        <v>340</v>
      </c>
      <c r="B462" s="19">
        <v>103579380461</v>
      </c>
      <c r="C462" s="12" t="s">
        <v>5240</v>
      </c>
      <c r="D462" s="12" t="s">
        <v>11</v>
      </c>
      <c r="E462" s="6" t="s">
        <v>4851</v>
      </c>
      <c r="F462" s="5">
        <f>decoded__2[[#This Row],[FRT_DEC]]-B461</f>
        <v>4789952</v>
      </c>
      <c r="G4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INFO]]))),G461)</f>
        <v>clid</v>
      </c>
    </row>
    <row r="463" spans="1:7" x14ac:dyDescent="0.25">
      <c r="A463" s="12" t="s">
        <v>342</v>
      </c>
      <c r="B463" s="19">
        <v>103579380489</v>
      </c>
      <c r="C463" s="12" t="s">
        <v>5241</v>
      </c>
      <c r="D463" s="12" t="s">
        <v>12</v>
      </c>
      <c r="E463" s="6" t="s">
        <v>4</v>
      </c>
      <c r="F463" s="5">
        <f>decoded__2[[#This Row],[FRT_DEC]]-B462</f>
        <v>28</v>
      </c>
      <c r="G4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INFO]]))),G462)</f>
        <v>clid</v>
      </c>
    </row>
    <row r="464" spans="1:7" x14ac:dyDescent="0.25">
      <c r="A464" s="12" t="s">
        <v>343</v>
      </c>
      <c r="B464" s="19">
        <v>103579380495</v>
      </c>
      <c r="C464" s="12" t="s">
        <v>5242</v>
      </c>
      <c r="D464" s="12" t="s">
        <v>8</v>
      </c>
      <c r="E464" s="6" t="s">
        <v>4854</v>
      </c>
      <c r="F464" s="5">
        <f>decoded__2[[#This Row],[FRT_DEC]]-B463</f>
        <v>6</v>
      </c>
      <c r="G4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INFO]]))),G463)</f>
        <v>clid</v>
      </c>
    </row>
    <row r="465" spans="1:7" x14ac:dyDescent="0.25">
      <c r="A465" s="12" t="s">
        <v>344</v>
      </c>
      <c r="B465" s="19">
        <v>103579381948</v>
      </c>
      <c r="C465" s="12" t="s">
        <v>5243</v>
      </c>
      <c r="D465" s="12" t="s">
        <v>13</v>
      </c>
      <c r="E465" s="6" t="s">
        <v>5</v>
      </c>
      <c r="F465" s="5">
        <f>decoded__2[[#This Row],[FRT_DEC]]-B464</f>
        <v>1453</v>
      </c>
      <c r="G4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INFO]]))),G464)</f>
        <v>clid</v>
      </c>
    </row>
    <row r="466" spans="1:7" x14ac:dyDescent="0.25">
      <c r="A466" s="12" t="s">
        <v>345</v>
      </c>
      <c r="B466" s="19">
        <v>103579381955</v>
      </c>
      <c r="C466" s="12" t="s">
        <v>5244</v>
      </c>
      <c r="D466" s="12" t="s">
        <v>11</v>
      </c>
      <c r="E466" s="6" t="s">
        <v>4857</v>
      </c>
      <c r="F466" s="5">
        <f>decoded__2[[#This Row],[FRT_DEC]]-B465</f>
        <v>7</v>
      </c>
      <c r="G4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INFO]]))),G465)</f>
        <v>clid</v>
      </c>
    </row>
    <row r="467" spans="1:7" x14ac:dyDescent="0.25">
      <c r="A467" s="12" t="s">
        <v>346</v>
      </c>
      <c r="B467" s="19">
        <v>103579381994</v>
      </c>
      <c r="C467" s="12" t="s">
        <v>5245</v>
      </c>
      <c r="D467" s="12" t="s">
        <v>12</v>
      </c>
      <c r="E467" s="6" t="s">
        <v>4</v>
      </c>
      <c r="F467" s="5">
        <f>decoded__2[[#This Row],[FRT_DEC]]-B466</f>
        <v>39</v>
      </c>
      <c r="G4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INFO]]))),G466)</f>
        <v>clid</v>
      </c>
    </row>
    <row r="468" spans="1:7" x14ac:dyDescent="0.25">
      <c r="A468" s="12" t="s">
        <v>347</v>
      </c>
      <c r="B468" s="19">
        <v>103579381998</v>
      </c>
      <c r="C468" s="12" t="s">
        <v>5246</v>
      </c>
      <c r="D468" s="12" t="s">
        <v>14</v>
      </c>
      <c r="E468" s="6" t="s">
        <v>6</v>
      </c>
      <c r="F468" s="5">
        <f>decoded__2[[#This Row],[FRT_DEC]]-B467</f>
        <v>4</v>
      </c>
      <c r="G4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INFO]]))),G467)</f>
        <v>clid</v>
      </c>
    </row>
    <row r="469" spans="1:7" x14ac:dyDescent="0.25">
      <c r="A469" s="12" t="s">
        <v>348</v>
      </c>
      <c r="B469" s="19">
        <v>103579382011</v>
      </c>
      <c r="C469" s="12" t="s">
        <v>5247</v>
      </c>
      <c r="D469" s="12" t="s">
        <v>14</v>
      </c>
      <c r="E469" s="6" t="s">
        <v>2631</v>
      </c>
      <c r="F469" s="5">
        <f>decoded__2[[#This Row],[FRT_DEC]]-B468</f>
        <v>13</v>
      </c>
      <c r="G4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INFO]]))),G468)</f>
        <v>clid</v>
      </c>
    </row>
    <row r="470" spans="1:7" x14ac:dyDescent="0.25">
      <c r="A470" s="12" t="s">
        <v>349</v>
      </c>
      <c r="B470" s="19">
        <v>103579382018</v>
      </c>
      <c r="C470" s="12" t="s">
        <v>5248</v>
      </c>
      <c r="D470" s="12" t="s">
        <v>2632</v>
      </c>
      <c r="E470" s="6" t="s">
        <v>2633</v>
      </c>
      <c r="F470" s="5">
        <f>decoded__2[[#This Row],[FRT_DEC]]-B469</f>
        <v>7</v>
      </c>
      <c r="G4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INFO]]))),G469)</f>
        <v>clid</v>
      </c>
    </row>
    <row r="471" spans="1:7" x14ac:dyDescent="0.25">
      <c r="A471" s="12" t="s">
        <v>350</v>
      </c>
      <c r="B471" s="19">
        <v>103579589600</v>
      </c>
      <c r="C471" s="12" t="s">
        <v>5249</v>
      </c>
      <c r="D471" s="12" t="s">
        <v>10</v>
      </c>
      <c r="E471" s="6" t="s">
        <v>5250</v>
      </c>
      <c r="F471" s="5">
        <f>decoded__2[[#This Row],[FRT_DEC]]-B470</f>
        <v>207582</v>
      </c>
      <c r="G4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INFO]]))),G470)</f>
        <v>clid</v>
      </c>
    </row>
    <row r="472" spans="1:7" ht="30" x14ac:dyDescent="0.25">
      <c r="A472" s="12" t="s">
        <v>351</v>
      </c>
      <c r="B472" s="19">
        <v>103579589604</v>
      </c>
      <c r="C472" s="12" t="s">
        <v>5251</v>
      </c>
      <c r="D472" s="12" t="s">
        <v>10</v>
      </c>
      <c r="E472" s="6" t="s">
        <v>5252</v>
      </c>
      <c r="F472" s="5">
        <f>decoded__2[[#This Row],[FRT_DEC]]-B471</f>
        <v>4</v>
      </c>
      <c r="G4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INFO]]))),G471)</f>
        <v>clid</v>
      </c>
    </row>
    <row r="473" spans="1:7" x14ac:dyDescent="0.25">
      <c r="A473" s="12" t="s">
        <v>352</v>
      </c>
      <c r="B473" s="19">
        <v>103579589610</v>
      </c>
      <c r="C473" s="12" t="s">
        <v>5253</v>
      </c>
      <c r="D473" s="12" t="s">
        <v>10</v>
      </c>
      <c r="E473" s="6" t="s">
        <v>5254</v>
      </c>
      <c r="F473" s="5">
        <f>decoded__2[[#This Row],[FRT_DEC]]-B472</f>
        <v>6</v>
      </c>
      <c r="G4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INFO]]))),G472)</f>
        <v>clid</v>
      </c>
    </row>
    <row r="474" spans="1:7" x14ac:dyDescent="0.25">
      <c r="A474" s="12" t="s">
        <v>353</v>
      </c>
      <c r="B474" s="19">
        <v>103579589617</v>
      </c>
      <c r="C474" s="12" t="s">
        <v>5255</v>
      </c>
      <c r="D474" s="12" t="s">
        <v>1144</v>
      </c>
      <c r="E474" s="6" t="s">
        <v>4796</v>
      </c>
      <c r="F474" s="5">
        <f>decoded__2[[#This Row],[FRT_DEC]]-B473</f>
        <v>7</v>
      </c>
      <c r="G4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INFO]]))),G473)</f>
        <v>clid</v>
      </c>
    </row>
    <row r="475" spans="1:7" x14ac:dyDescent="0.25">
      <c r="A475" s="12" t="s">
        <v>354</v>
      </c>
      <c r="B475" s="19">
        <v>103579589621</v>
      </c>
      <c r="C475" s="12" t="s">
        <v>5256</v>
      </c>
      <c r="D475" s="12" t="s">
        <v>1144</v>
      </c>
      <c r="E475" s="6" t="s">
        <v>4870</v>
      </c>
      <c r="F475" s="5">
        <f>decoded__2[[#This Row],[FRT_DEC]]-B474</f>
        <v>4</v>
      </c>
      <c r="G4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INFO]]))),G474)</f>
        <v>clid</v>
      </c>
    </row>
    <row r="476" spans="1:7" x14ac:dyDescent="0.25">
      <c r="A476" s="12" t="s">
        <v>355</v>
      </c>
      <c r="B476" s="19">
        <v>103579589627</v>
      </c>
      <c r="C476" s="12" t="s">
        <v>5257</v>
      </c>
      <c r="D476" s="12" t="s">
        <v>98</v>
      </c>
      <c r="E476" s="6" t="s">
        <v>4872</v>
      </c>
      <c r="F476" s="5">
        <f>decoded__2[[#This Row],[FRT_DEC]]-B475</f>
        <v>6</v>
      </c>
      <c r="G4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INFO]]))),G475)</f>
        <v>clid</v>
      </c>
    </row>
    <row r="477" spans="1:7" x14ac:dyDescent="0.25">
      <c r="A477" s="12" t="s">
        <v>356</v>
      </c>
      <c r="B477" s="19">
        <v>103579589633</v>
      </c>
      <c r="C477" s="12" t="s">
        <v>5258</v>
      </c>
      <c r="D477" s="12" t="s">
        <v>9</v>
      </c>
      <c r="E477" s="6" t="s">
        <v>4874</v>
      </c>
      <c r="F477" s="5">
        <f>decoded__2[[#This Row],[FRT_DEC]]-B476</f>
        <v>6</v>
      </c>
      <c r="G4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INFO]]))),G476)</f>
        <v>clid</v>
      </c>
    </row>
    <row r="478" spans="1:7" x14ac:dyDescent="0.25">
      <c r="A478" s="12" t="s">
        <v>357</v>
      </c>
      <c r="B478" s="19">
        <v>103579589639</v>
      </c>
      <c r="C478" s="12" t="s">
        <v>5259</v>
      </c>
      <c r="D478" s="12" t="s">
        <v>11</v>
      </c>
      <c r="E478" s="6" t="s">
        <v>4876</v>
      </c>
      <c r="F478" s="5">
        <f>decoded__2[[#This Row],[FRT_DEC]]-B477</f>
        <v>6</v>
      </c>
      <c r="G4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INFO]]))),G477)</f>
        <v>clid</v>
      </c>
    </row>
    <row r="479" spans="1:7" x14ac:dyDescent="0.25">
      <c r="A479" s="12" t="s">
        <v>358</v>
      </c>
      <c r="B479" s="19">
        <v>103579593591</v>
      </c>
      <c r="C479" s="12" t="s">
        <v>5260</v>
      </c>
      <c r="D479" s="12" t="s">
        <v>15</v>
      </c>
      <c r="E479" s="6" t="s">
        <v>5261</v>
      </c>
      <c r="F479" s="5">
        <f>decoded__2[[#This Row],[FRT_DEC]]-B478</f>
        <v>3952</v>
      </c>
      <c r="G4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INFO]]))),G478)</f>
        <v>clid</v>
      </c>
    </row>
    <row r="480" spans="1:7" x14ac:dyDescent="0.25">
      <c r="A480" s="12" t="s">
        <v>359</v>
      </c>
      <c r="B480" s="19">
        <v>103579593594</v>
      </c>
      <c r="C480" s="12" t="s">
        <v>5262</v>
      </c>
      <c r="D480" s="12" t="s">
        <v>15</v>
      </c>
      <c r="E480" s="6" t="s">
        <v>4880</v>
      </c>
      <c r="F480" s="5">
        <f>decoded__2[[#This Row],[FRT_DEC]]-B479</f>
        <v>3</v>
      </c>
      <c r="G4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INFO]]))),G479)</f>
        <v>clid</v>
      </c>
    </row>
    <row r="481" spans="1:7" x14ac:dyDescent="0.25">
      <c r="A481" s="12" t="s">
        <v>360</v>
      </c>
      <c r="B481" s="19">
        <v>103579593632</v>
      </c>
      <c r="C481" s="12" t="s">
        <v>5263</v>
      </c>
      <c r="D481" s="12" t="s">
        <v>58</v>
      </c>
      <c r="E481" s="6" t="s">
        <v>2722</v>
      </c>
      <c r="F481" s="5">
        <f>decoded__2[[#This Row],[FRT_DEC]]-B480</f>
        <v>38</v>
      </c>
      <c r="G4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INFO]]))),G480)</f>
        <v>clid</v>
      </c>
    </row>
    <row r="482" spans="1:7" x14ac:dyDescent="0.25">
      <c r="A482" s="12" t="s">
        <v>361</v>
      </c>
      <c r="B482" s="19">
        <v>103579593636</v>
      </c>
      <c r="C482" s="12" t="s">
        <v>5264</v>
      </c>
      <c r="D482" s="12" t="s">
        <v>58</v>
      </c>
      <c r="E482" s="6" t="s">
        <v>61</v>
      </c>
      <c r="F482" s="5">
        <f>decoded__2[[#This Row],[FRT_DEC]]-B481</f>
        <v>4</v>
      </c>
      <c r="G4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INFO]]))),G481)</f>
        <v>clid</v>
      </c>
    </row>
    <row r="483" spans="1:7" x14ac:dyDescent="0.25">
      <c r="A483" s="12" t="s">
        <v>362</v>
      </c>
      <c r="B483" s="19">
        <v>103579593639</v>
      </c>
      <c r="C483" s="12" t="s">
        <v>5265</v>
      </c>
      <c r="D483" s="12" t="s">
        <v>62</v>
      </c>
      <c r="E483" s="6" t="s">
        <v>5266</v>
      </c>
      <c r="F483" s="5">
        <f>decoded__2[[#This Row],[FRT_DEC]]-B482</f>
        <v>3</v>
      </c>
      <c r="G48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INFO]]))),G482)</f>
        <v>clid</v>
      </c>
    </row>
    <row r="484" spans="1:7" x14ac:dyDescent="0.25">
      <c r="A484" s="12" t="s">
        <v>363</v>
      </c>
      <c r="B484" s="19">
        <v>103579593645</v>
      </c>
      <c r="C484" s="12" t="s">
        <v>5267</v>
      </c>
      <c r="D484" s="12" t="s">
        <v>63</v>
      </c>
      <c r="E484" s="6" t="s">
        <v>64</v>
      </c>
      <c r="F484" s="5">
        <f>decoded__2[[#This Row],[FRT_DEC]]-B483</f>
        <v>6</v>
      </c>
      <c r="G48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INFO]]))),G483)</f>
        <v>clid</v>
      </c>
    </row>
    <row r="485" spans="1:7" x14ac:dyDescent="0.25">
      <c r="A485" s="12" t="s">
        <v>364</v>
      </c>
      <c r="B485" s="19">
        <v>103579593657</v>
      </c>
      <c r="C485" s="12" t="s">
        <v>5268</v>
      </c>
      <c r="D485" s="12" t="s">
        <v>1144</v>
      </c>
      <c r="E485" s="6" t="s">
        <v>4887</v>
      </c>
      <c r="F485" s="5">
        <f>decoded__2[[#This Row],[FRT_DEC]]-B484</f>
        <v>12</v>
      </c>
      <c r="G48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INFO]]))),G484)</f>
        <v>clid</v>
      </c>
    </row>
    <row r="486" spans="1:7" x14ac:dyDescent="0.25">
      <c r="A486" s="12" t="s">
        <v>365</v>
      </c>
      <c r="B486" s="19">
        <v>103579593662</v>
      </c>
      <c r="C486" s="12" t="s">
        <v>5269</v>
      </c>
      <c r="D486" s="12" t="s">
        <v>11</v>
      </c>
      <c r="E486" s="6" t="s">
        <v>4889</v>
      </c>
      <c r="F486" s="5">
        <f>decoded__2[[#This Row],[FRT_DEC]]-B485</f>
        <v>5</v>
      </c>
      <c r="G48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INFO]]))),G485)</f>
        <v>clid</v>
      </c>
    </row>
    <row r="487" spans="1:7" x14ac:dyDescent="0.25">
      <c r="A487" s="12" t="s">
        <v>366</v>
      </c>
      <c r="B487" s="19">
        <v>103579593686</v>
      </c>
      <c r="C487" s="12" t="s">
        <v>5270</v>
      </c>
      <c r="D487" s="12" t="s">
        <v>75</v>
      </c>
      <c r="E487" s="6" t="s">
        <v>4704</v>
      </c>
      <c r="F487" s="5">
        <f>decoded__2[[#This Row],[FRT_DEC]]-B486</f>
        <v>24</v>
      </c>
      <c r="G48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INFO]]))),G486)</f>
        <v>clid</v>
      </c>
    </row>
    <row r="488" spans="1:7" x14ac:dyDescent="0.25">
      <c r="A488" s="12" t="s">
        <v>368</v>
      </c>
      <c r="B488" s="19">
        <v>103579593689</v>
      </c>
      <c r="C488" s="12" t="s">
        <v>5271</v>
      </c>
      <c r="D488" s="12" t="s">
        <v>75</v>
      </c>
      <c r="E488" s="6" t="s">
        <v>5272</v>
      </c>
      <c r="F488" s="5">
        <f>decoded__2[[#This Row],[FRT_DEC]]-B487</f>
        <v>3</v>
      </c>
      <c r="G48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INFO]]))),G487)</f>
        <v>clid</v>
      </c>
    </row>
    <row r="489" spans="1:7" x14ac:dyDescent="0.25">
      <c r="A489" s="12" t="s">
        <v>370</v>
      </c>
      <c r="B489" s="19">
        <v>103579593702</v>
      </c>
      <c r="C489" s="12" t="s">
        <v>5273</v>
      </c>
      <c r="D489" s="12" t="s">
        <v>51</v>
      </c>
      <c r="E489" s="6" t="s">
        <v>5056</v>
      </c>
      <c r="F489" s="5">
        <f>decoded__2[[#This Row],[FRT_DEC]]-B488</f>
        <v>13</v>
      </c>
      <c r="G48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INFO]]))),G488)</f>
        <v>clid</v>
      </c>
    </row>
    <row r="490" spans="1:7" x14ac:dyDescent="0.25">
      <c r="A490" s="12" t="s">
        <v>371</v>
      </c>
      <c r="B490" s="19">
        <v>103579593706</v>
      </c>
      <c r="C490" s="12" t="s">
        <v>5274</v>
      </c>
      <c r="D490" s="12" t="s">
        <v>51</v>
      </c>
      <c r="E490" s="6" t="s">
        <v>5275</v>
      </c>
      <c r="F490" s="5">
        <f>decoded__2[[#This Row],[FRT_DEC]]-B489</f>
        <v>4</v>
      </c>
      <c r="G49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INFO]]))),G489)</f>
        <v>clid</v>
      </c>
    </row>
    <row r="491" spans="1:7" x14ac:dyDescent="0.25">
      <c r="A491" s="12" t="s">
        <v>372</v>
      </c>
      <c r="B491" s="19">
        <v>103579593713</v>
      </c>
      <c r="C491" s="12" t="s">
        <v>5276</v>
      </c>
      <c r="D491" s="12" t="s">
        <v>8</v>
      </c>
      <c r="E491" s="6" t="s">
        <v>4898</v>
      </c>
      <c r="F491" s="5">
        <f>decoded__2[[#This Row],[FRT_DEC]]-B490</f>
        <v>7</v>
      </c>
      <c r="G49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INFO]]))),G490)</f>
        <v>clid</v>
      </c>
    </row>
    <row r="492" spans="1:7" x14ac:dyDescent="0.25">
      <c r="A492" s="12" t="s">
        <v>373</v>
      </c>
      <c r="B492" s="19">
        <v>103579593718</v>
      </c>
      <c r="C492" s="12" t="s">
        <v>5277</v>
      </c>
      <c r="D492" s="12" t="s">
        <v>8</v>
      </c>
      <c r="E492" s="6" t="s">
        <v>4900</v>
      </c>
      <c r="F492" s="5">
        <f>decoded__2[[#This Row],[FRT_DEC]]-B491</f>
        <v>5</v>
      </c>
      <c r="G49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INFO]]))),G491)</f>
        <v>clid</v>
      </c>
    </row>
    <row r="493" spans="1:7" x14ac:dyDescent="0.25">
      <c r="A493" s="12" t="s">
        <v>374</v>
      </c>
      <c r="B493" s="19">
        <v>103579594179</v>
      </c>
      <c r="C493" s="12" t="s">
        <v>5278</v>
      </c>
      <c r="D493" s="12" t="s">
        <v>66</v>
      </c>
      <c r="E493" s="6" t="s">
        <v>67</v>
      </c>
      <c r="F493" s="5">
        <f>decoded__2[[#This Row],[FRT_DEC]]-B492</f>
        <v>461</v>
      </c>
      <c r="G49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INFO]]))),G492)</f>
        <v>clid</v>
      </c>
    </row>
    <row r="494" spans="1:7" x14ac:dyDescent="0.25">
      <c r="A494" s="12" t="s">
        <v>375</v>
      </c>
      <c r="B494" s="19">
        <v>103579594198</v>
      </c>
      <c r="C494" s="12" t="s">
        <v>5279</v>
      </c>
      <c r="D494" s="12" t="s">
        <v>98</v>
      </c>
      <c r="E494" s="6" t="s">
        <v>4903</v>
      </c>
      <c r="F494" s="5">
        <f>decoded__2[[#This Row],[FRT_DEC]]-B493</f>
        <v>19</v>
      </c>
      <c r="G49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INFO]]))),G493)</f>
        <v>clid</v>
      </c>
    </row>
    <row r="495" spans="1:7" x14ac:dyDescent="0.25">
      <c r="A495" s="12" t="s">
        <v>376</v>
      </c>
      <c r="B495" s="19">
        <v>103579594204</v>
      </c>
      <c r="C495" s="12" t="s">
        <v>5280</v>
      </c>
      <c r="D495" s="12" t="s">
        <v>98</v>
      </c>
      <c r="E495" s="6" t="s">
        <v>4905</v>
      </c>
      <c r="F495" s="5">
        <f>decoded__2[[#This Row],[FRT_DEC]]-B494</f>
        <v>6</v>
      </c>
      <c r="G49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INFO]]))),G494)</f>
        <v>clid</v>
      </c>
    </row>
    <row r="496" spans="1:7" x14ac:dyDescent="0.25">
      <c r="A496" s="12" t="s">
        <v>788</v>
      </c>
      <c r="B496" s="19">
        <v>103579594218</v>
      </c>
      <c r="C496" s="12" t="s">
        <v>5281</v>
      </c>
      <c r="D496" s="12" t="s">
        <v>9</v>
      </c>
      <c r="E496" s="6" t="s">
        <v>4907</v>
      </c>
      <c r="F496" s="5">
        <f>decoded__2[[#This Row],[FRT_DEC]]-B495</f>
        <v>14</v>
      </c>
      <c r="G49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INFO]]))),G495)</f>
        <v>clid</v>
      </c>
    </row>
    <row r="497" spans="1:7" x14ac:dyDescent="0.25">
      <c r="A497" s="12" t="s">
        <v>378</v>
      </c>
      <c r="B497" s="19">
        <v>103579594223</v>
      </c>
      <c r="C497" s="12" t="s">
        <v>5282</v>
      </c>
      <c r="D497" s="12" t="s">
        <v>98</v>
      </c>
      <c r="E497" s="6" t="s">
        <v>4909</v>
      </c>
      <c r="F497" s="5">
        <f>decoded__2[[#This Row],[FRT_DEC]]-B496</f>
        <v>5</v>
      </c>
      <c r="G49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INFO]]))),G496)</f>
        <v>clid</v>
      </c>
    </row>
    <row r="498" spans="1:7" x14ac:dyDescent="0.25">
      <c r="A498" s="12" t="s">
        <v>380</v>
      </c>
      <c r="B498" s="19">
        <v>103579594949</v>
      </c>
      <c r="C498" s="12" t="s">
        <v>5283</v>
      </c>
      <c r="D498" s="12" t="s">
        <v>12</v>
      </c>
      <c r="E498" s="6" t="s">
        <v>4</v>
      </c>
      <c r="F498" s="5">
        <f>decoded__2[[#This Row],[FRT_DEC]]-B497</f>
        <v>726</v>
      </c>
      <c r="G49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INFO]]))),G497)</f>
        <v>clid</v>
      </c>
    </row>
    <row r="499" spans="1:7" x14ac:dyDescent="0.25">
      <c r="A499" s="12" t="s">
        <v>381</v>
      </c>
      <c r="B499" s="19">
        <v>103579594955</v>
      </c>
      <c r="C499" s="12" t="s">
        <v>5284</v>
      </c>
      <c r="D499" s="12" t="s">
        <v>8</v>
      </c>
      <c r="E499" s="6" t="s">
        <v>4912</v>
      </c>
      <c r="F499" s="5">
        <f>decoded__2[[#This Row],[FRT_DEC]]-B498</f>
        <v>6</v>
      </c>
      <c r="G49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INFO]]))),G498)</f>
        <v>clid</v>
      </c>
    </row>
    <row r="500" spans="1:7" x14ac:dyDescent="0.25">
      <c r="A500" s="12" t="s">
        <v>382</v>
      </c>
      <c r="B500" s="19">
        <v>103584549636</v>
      </c>
      <c r="C500" s="12" t="s">
        <v>5285</v>
      </c>
      <c r="D500" s="12" t="s">
        <v>13</v>
      </c>
      <c r="E500" s="6" t="s">
        <v>5</v>
      </c>
      <c r="F500" s="5">
        <f>decoded__2[[#This Row],[FRT_DEC]]-B499</f>
        <v>4954681</v>
      </c>
      <c r="G50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INFO]]))),G499)</f>
        <v>clid</v>
      </c>
    </row>
    <row r="501" spans="1:7" x14ac:dyDescent="0.25">
      <c r="A501" s="12" t="s">
        <v>383</v>
      </c>
      <c r="B501" s="19">
        <v>103584549641</v>
      </c>
      <c r="C501" s="12" t="s">
        <v>5286</v>
      </c>
      <c r="D501" s="12" t="s">
        <v>11</v>
      </c>
      <c r="E501" s="6" t="s">
        <v>4728</v>
      </c>
      <c r="F501" s="5">
        <f>decoded__2[[#This Row],[FRT_DEC]]-B500</f>
        <v>5</v>
      </c>
      <c r="G50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INFO]]))),G500)</f>
        <v>clid</v>
      </c>
    </row>
    <row r="502" spans="1:7" x14ac:dyDescent="0.25">
      <c r="A502" s="12" t="s">
        <v>384</v>
      </c>
      <c r="B502" s="19">
        <v>103584549680</v>
      </c>
      <c r="C502" s="12" t="s">
        <v>5287</v>
      </c>
      <c r="D502" s="12" t="s">
        <v>12</v>
      </c>
      <c r="E502" s="6" t="s">
        <v>4</v>
      </c>
      <c r="F502" s="5">
        <f>decoded__2[[#This Row],[FRT_DEC]]-B501</f>
        <v>39</v>
      </c>
      <c r="G50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INFO]]))),G501)</f>
        <v>clid</v>
      </c>
    </row>
    <row r="503" spans="1:7" x14ac:dyDescent="0.25">
      <c r="A503" s="12" t="s">
        <v>385</v>
      </c>
      <c r="B503" s="19">
        <v>103584549685</v>
      </c>
      <c r="C503" s="12" t="s">
        <v>5288</v>
      </c>
      <c r="D503" s="12" t="s">
        <v>14</v>
      </c>
      <c r="E503" s="6" t="s">
        <v>6</v>
      </c>
      <c r="F503" s="5">
        <f>decoded__2[[#This Row],[FRT_DEC]]-B502</f>
        <v>5</v>
      </c>
      <c r="G50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INFO]]))),G502)</f>
        <v>clid</v>
      </c>
    </row>
    <row r="504" spans="1:7" x14ac:dyDescent="0.25">
      <c r="A504" s="12" t="s">
        <v>386</v>
      </c>
      <c r="B504" s="19">
        <v>103584549697</v>
      </c>
      <c r="C504" s="12" t="s">
        <v>5289</v>
      </c>
      <c r="D504" s="12" t="s">
        <v>14</v>
      </c>
      <c r="E504" s="6" t="s">
        <v>36</v>
      </c>
      <c r="F504" s="5">
        <f>decoded__2[[#This Row],[FRT_DEC]]-B503</f>
        <v>12</v>
      </c>
      <c r="G50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INFO]]))),G503)</f>
        <v>clid</v>
      </c>
    </row>
    <row r="505" spans="1:7" x14ac:dyDescent="0.25">
      <c r="A505" s="12" t="s">
        <v>387</v>
      </c>
      <c r="B505" s="19">
        <v>103584549707</v>
      </c>
      <c r="C505" s="12" t="s">
        <v>5290</v>
      </c>
      <c r="D505" s="12" t="s">
        <v>11</v>
      </c>
      <c r="E505" s="6" t="s">
        <v>4919</v>
      </c>
      <c r="F505" s="5">
        <f>decoded__2[[#This Row],[FRT_DEC]]-B504</f>
        <v>10</v>
      </c>
      <c r="G50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INFO]]))),G504)</f>
        <v>clid</v>
      </c>
    </row>
    <row r="506" spans="1:7" x14ac:dyDescent="0.25">
      <c r="A506" s="12" t="s">
        <v>388</v>
      </c>
      <c r="B506" s="19">
        <v>103584549727</v>
      </c>
      <c r="C506" s="12" t="s">
        <v>5291</v>
      </c>
      <c r="D506" s="12" t="s">
        <v>8</v>
      </c>
      <c r="E506" s="6" t="s">
        <v>4735</v>
      </c>
      <c r="F506" s="5">
        <f>decoded__2[[#This Row],[FRT_DEC]]-B505</f>
        <v>20</v>
      </c>
      <c r="G50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INFO]]))),G505)</f>
        <v>clid</v>
      </c>
    </row>
    <row r="507" spans="1:7" x14ac:dyDescent="0.25">
      <c r="A507" s="12" t="s">
        <v>789</v>
      </c>
      <c r="B507" s="19">
        <v>103584549748</v>
      </c>
      <c r="C507" s="12" t="s">
        <v>5292</v>
      </c>
      <c r="D507" s="12" t="s">
        <v>12</v>
      </c>
      <c r="E507" s="6" t="s">
        <v>4</v>
      </c>
      <c r="F507" s="5">
        <f>decoded__2[[#This Row],[FRT_DEC]]-B506</f>
        <v>21</v>
      </c>
      <c r="G50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INFO]]))),G506)</f>
        <v>clid</v>
      </c>
    </row>
    <row r="508" spans="1:7" x14ac:dyDescent="0.25">
      <c r="A508" s="12" t="s">
        <v>790</v>
      </c>
      <c r="B508" s="19">
        <v>103584549755</v>
      </c>
      <c r="C508" s="12" t="s">
        <v>5293</v>
      </c>
      <c r="D508" s="12" t="s">
        <v>8</v>
      </c>
      <c r="E508" s="6" t="s">
        <v>4923</v>
      </c>
      <c r="F508" s="5">
        <f>decoded__2[[#This Row],[FRT_DEC]]-B507</f>
        <v>7</v>
      </c>
      <c r="G50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INFO]]))),G507)</f>
        <v>clid</v>
      </c>
    </row>
    <row r="509" spans="1:7" x14ac:dyDescent="0.25">
      <c r="A509" s="12" t="s">
        <v>389</v>
      </c>
      <c r="B509" s="19">
        <v>103596356655</v>
      </c>
      <c r="C509" s="12" t="s">
        <v>5294</v>
      </c>
      <c r="D509" s="12" t="s">
        <v>13</v>
      </c>
      <c r="E509" s="6" t="s">
        <v>5</v>
      </c>
      <c r="F509" s="5">
        <f>decoded__2[[#This Row],[FRT_DEC]]-B508</f>
        <v>11806900</v>
      </c>
      <c r="G50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INFO]]))),G508)</f>
        <v>clid</v>
      </c>
    </row>
    <row r="510" spans="1:7" x14ac:dyDescent="0.25">
      <c r="A510" s="12" t="s">
        <v>390</v>
      </c>
      <c r="B510" s="19">
        <v>103596356662</v>
      </c>
      <c r="C510" s="12" t="s">
        <v>5295</v>
      </c>
      <c r="D510" s="12" t="s">
        <v>11</v>
      </c>
      <c r="E510" s="6" t="s">
        <v>4728</v>
      </c>
      <c r="F510" s="5">
        <f>decoded__2[[#This Row],[FRT_DEC]]-B509</f>
        <v>7</v>
      </c>
      <c r="G5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INFO]]))),G509)</f>
        <v>clid</v>
      </c>
    </row>
    <row r="511" spans="1:7" x14ac:dyDescent="0.25">
      <c r="A511" s="12" t="s">
        <v>791</v>
      </c>
      <c r="B511" s="19">
        <v>103596356700</v>
      </c>
      <c r="C511" s="12" t="s">
        <v>5296</v>
      </c>
      <c r="D511" s="12" t="s">
        <v>12</v>
      </c>
      <c r="E511" s="6" t="s">
        <v>4</v>
      </c>
      <c r="F511" s="5">
        <f>decoded__2[[#This Row],[FRT_DEC]]-B510</f>
        <v>38</v>
      </c>
      <c r="G5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INFO]]))),G510)</f>
        <v>clid</v>
      </c>
    </row>
    <row r="512" spans="1:7" x14ac:dyDescent="0.25">
      <c r="A512" s="12" t="s">
        <v>792</v>
      </c>
      <c r="B512" s="19">
        <v>103596356705</v>
      </c>
      <c r="C512" s="12" t="s">
        <v>5297</v>
      </c>
      <c r="D512" s="12" t="s">
        <v>14</v>
      </c>
      <c r="E512" s="6" t="s">
        <v>6</v>
      </c>
      <c r="F512" s="5">
        <f>decoded__2[[#This Row],[FRT_DEC]]-B511</f>
        <v>5</v>
      </c>
      <c r="G5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INFO]]))),G511)</f>
        <v>clid</v>
      </c>
    </row>
    <row r="513" spans="1:7" x14ac:dyDescent="0.25">
      <c r="A513" s="12" t="s">
        <v>793</v>
      </c>
      <c r="B513" s="19">
        <v>103596356716</v>
      </c>
      <c r="C513" s="12" t="s">
        <v>5298</v>
      </c>
      <c r="D513" s="12" t="s">
        <v>14</v>
      </c>
      <c r="E513" s="6" t="s">
        <v>36</v>
      </c>
      <c r="F513" s="5">
        <f>decoded__2[[#This Row],[FRT_DEC]]-B512</f>
        <v>11</v>
      </c>
      <c r="G5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INFO]]))),G512)</f>
        <v>clid</v>
      </c>
    </row>
    <row r="514" spans="1:7" x14ac:dyDescent="0.25">
      <c r="A514" s="12" t="s">
        <v>794</v>
      </c>
      <c r="B514" s="19">
        <v>103596356726</v>
      </c>
      <c r="C514" s="12" t="s">
        <v>5299</v>
      </c>
      <c r="D514" s="12" t="s">
        <v>11</v>
      </c>
      <c r="E514" s="6" t="s">
        <v>4919</v>
      </c>
      <c r="F514" s="5">
        <f>decoded__2[[#This Row],[FRT_DEC]]-B513</f>
        <v>10</v>
      </c>
      <c r="G5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INFO]]))),G513)</f>
        <v>clid</v>
      </c>
    </row>
    <row r="515" spans="1:7" x14ac:dyDescent="0.25">
      <c r="A515" s="12" t="s">
        <v>795</v>
      </c>
      <c r="B515" s="19">
        <v>103596356746</v>
      </c>
      <c r="C515" s="12" t="s">
        <v>5300</v>
      </c>
      <c r="D515" s="12" t="s">
        <v>8</v>
      </c>
      <c r="E515" s="6" t="s">
        <v>4735</v>
      </c>
      <c r="F515" s="5">
        <f>decoded__2[[#This Row],[FRT_DEC]]-B514</f>
        <v>20</v>
      </c>
      <c r="G5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INFO]]))),G514)</f>
        <v>clid</v>
      </c>
    </row>
    <row r="516" spans="1:7" x14ac:dyDescent="0.25">
      <c r="A516" s="12" t="s">
        <v>796</v>
      </c>
      <c r="B516" s="19">
        <v>103596356767</v>
      </c>
      <c r="C516" s="12" t="s">
        <v>5301</v>
      </c>
      <c r="D516" s="12" t="s">
        <v>12</v>
      </c>
      <c r="E516" s="6" t="s">
        <v>4</v>
      </c>
      <c r="F516" s="5">
        <f>decoded__2[[#This Row],[FRT_DEC]]-B515</f>
        <v>21</v>
      </c>
      <c r="G5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INFO]]))),G515)</f>
        <v>clid</v>
      </c>
    </row>
    <row r="517" spans="1:7" x14ac:dyDescent="0.25">
      <c r="A517" s="12" t="s">
        <v>391</v>
      </c>
      <c r="B517" s="19">
        <v>103596356775</v>
      </c>
      <c r="C517" s="12" t="s">
        <v>5302</v>
      </c>
      <c r="D517" s="12" t="s">
        <v>8</v>
      </c>
      <c r="E517" s="6" t="s">
        <v>4923</v>
      </c>
      <c r="F517" s="5">
        <f>decoded__2[[#This Row],[FRT_DEC]]-B516</f>
        <v>8</v>
      </c>
      <c r="G5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INFO]]))),G516)</f>
        <v>clid</v>
      </c>
    </row>
    <row r="518" spans="1:7" x14ac:dyDescent="0.25">
      <c r="A518" s="12" t="s">
        <v>392</v>
      </c>
      <c r="B518" s="19">
        <v>103608248709</v>
      </c>
      <c r="C518" s="12" t="s">
        <v>5303</v>
      </c>
      <c r="D518" s="12" t="s">
        <v>13</v>
      </c>
      <c r="E518" s="6" t="s">
        <v>5</v>
      </c>
      <c r="F518" s="5">
        <f>decoded__2[[#This Row],[FRT_DEC]]-B517</f>
        <v>11891934</v>
      </c>
      <c r="G5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INFO]]))),G517)</f>
        <v>clid</v>
      </c>
    </row>
    <row r="519" spans="1:7" x14ac:dyDescent="0.25">
      <c r="A519" s="12" t="s">
        <v>393</v>
      </c>
      <c r="B519" s="19">
        <v>103608248715</v>
      </c>
      <c r="C519" s="12" t="s">
        <v>5304</v>
      </c>
      <c r="D519" s="12" t="s">
        <v>11</v>
      </c>
      <c r="E519" s="6" t="s">
        <v>4728</v>
      </c>
      <c r="F519" s="5">
        <f>decoded__2[[#This Row],[FRT_DEC]]-B518</f>
        <v>6</v>
      </c>
      <c r="G5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INFO]]))),G518)</f>
        <v>clid</v>
      </c>
    </row>
    <row r="520" spans="1:7" x14ac:dyDescent="0.25">
      <c r="A520" s="12" t="s">
        <v>797</v>
      </c>
      <c r="B520" s="19">
        <v>103608248755</v>
      </c>
      <c r="C520" s="12" t="s">
        <v>5305</v>
      </c>
      <c r="D520" s="12" t="s">
        <v>12</v>
      </c>
      <c r="E520" s="6" t="s">
        <v>4</v>
      </c>
      <c r="F520" s="5">
        <f>decoded__2[[#This Row],[FRT_DEC]]-B519</f>
        <v>40</v>
      </c>
      <c r="G5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INFO]]))),G519)</f>
        <v>clid</v>
      </c>
    </row>
    <row r="521" spans="1:7" x14ac:dyDescent="0.25">
      <c r="A521" s="12" t="s">
        <v>798</v>
      </c>
      <c r="B521" s="19">
        <v>103608248760</v>
      </c>
      <c r="C521" s="12" t="s">
        <v>5306</v>
      </c>
      <c r="D521" s="12" t="s">
        <v>14</v>
      </c>
      <c r="E521" s="6" t="s">
        <v>6</v>
      </c>
      <c r="F521" s="5">
        <f>decoded__2[[#This Row],[FRT_DEC]]-B520</f>
        <v>5</v>
      </c>
      <c r="G5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INFO]]))),G520)</f>
        <v>clid</v>
      </c>
    </row>
    <row r="522" spans="1:7" x14ac:dyDescent="0.25">
      <c r="A522" s="12" t="s">
        <v>394</v>
      </c>
      <c r="B522" s="19">
        <v>103608248770</v>
      </c>
      <c r="C522" s="12" t="s">
        <v>5307</v>
      </c>
      <c r="D522" s="12" t="s">
        <v>14</v>
      </c>
      <c r="E522" s="6" t="s">
        <v>36</v>
      </c>
      <c r="F522" s="5">
        <f>decoded__2[[#This Row],[FRT_DEC]]-B521</f>
        <v>10</v>
      </c>
      <c r="G5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INFO]]))),G521)</f>
        <v>clid</v>
      </c>
    </row>
    <row r="523" spans="1:7" x14ac:dyDescent="0.25">
      <c r="A523" s="12" t="s">
        <v>395</v>
      </c>
      <c r="B523" s="19">
        <v>103608248783</v>
      </c>
      <c r="C523" s="12" t="s">
        <v>5308</v>
      </c>
      <c r="D523" s="12" t="s">
        <v>11</v>
      </c>
      <c r="E523" s="6" t="s">
        <v>4919</v>
      </c>
      <c r="F523" s="5">
        <f>decoded__2[[#This Row],[FRT_DEC]]-B522</f>
        <v>13</v>
      </c>
      <c r="G5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INFO]]))),G522)</f>
        <v>clid</v>
      </c>
    </row>
    <row r="524" spans="1:7" x14ac:dyDescent="0.25">
      <c r="A524" s="12" t="s">
        <v>799</v>
      </c>
      <c r="B524" s="19">
        <v>103608248802</v>
      </c>
      <c r="C524" s="12" t="s">
        <v>5309</v>
      </c>
      <c r="D524" s="12" t="s">
        <v>8</v>
      </c>
      <c r="E524" s="6" t="s">
        <v>4735</v>
      </c>
      <c r="F524" s="5">
        <f>decoded__2[[#This Row],[FRT_DEC]]-B523</f>
        <v>19</v>
      </c>
      <c r="G5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INFO]]))),G523)</f>
        <v>clid</v>
      </c>
    </row>
    <row r="525" spans="1:7" x14ac:dyDescent="0.25">
      <c r="A525" s="12" t="s">
        <v>658</v>
      </c>
      <c r="B525" s="19">
        <v>103608248823</v>
      </c>
      <c r="C525" s="12" t="s">
        <v>5310</v>
      </c>
      <c r="D525" s="12" t="s">
        <v>12</v>
      </c>
      <c r="E525" s="6" t="s">
        <v>4</v>
      </c>
      <c r="F525" s="5">
        <f>decoded__2[[#This Row],[FRT_DEC]]-B524</f>
        <v>21</v>
      </c>
      <c r="G5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INFO]]))),G524)</f>
        <v>clid</v>
      </c>
    </row>
    <row r="526" spans="1:7" x14ac:dyDescent="0.25">
      <c r="A526" s="12" t="s">
        <v>396</v>
      </c>
      <c r="B526" s="19">
        <v>103608248829</v>
      </c>
      <c r="C526" s="12" t="s">
        <v>5311</v>
      </c>
      <c r="D526" s="12" t="s">
        <v>8</v>
      </c>
      <c r="E526" s="6" t="s">
        <v>4923</v>
      </c>
      <c r="F526" s="5">
        <f>decoded__2[[#This Row],[FRT_DEC]]-B525</f>
        <v>6</v>
      </c>
      <c r="G5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INFO]]))),G525)</f>
        <v>clid</v>
      </c>
    </row>
    <row r="527" spans="1:7" x14ac:dyDescent="0.25">
      <c r="A527" s="12" t="s">
        <v>397</v>
      </c>
      <c r="B527" s="19">
        <v>103620178580</v>
      </c>
      <c r="C527" s="12" t="s">
        <v>5312</v>
      </c>
      <c r="D527" s="12" t="s">
        <v>13</v>
      </c>
      <c r="E527" s="6" t="s">
        <v>5</v>
      </c>
      <c r="F527" s="5">
        <f>decoded__2[[#This Row],[FRT_DEC]]-B526</f>
        <v>11929751</v>
      </c>
      <c r="G5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INFO]]))),G526)</f>
        <v>clid</v>
      </c>
    </row>
    <row r="528" spans="1:7" x14ac:dyDescent="0.25">
      <c r="A528" s="12" t="s">
        <v>398</v>
      </c>
      <c r="B528" s="19">
        <v>103620178586</v>
      </c>
      <c r="C528" s="12" t="s">
        <v>5313</v>
      </c>
      <c r="D528" s="12" t="s">
        <v>11</v>
      </c>
      <c r="E528" s="6" t="s">
        <v>4728</v>
      </c>
      <c r="F528" s="5">
        <f>decoded__2[[#This Row],[FRT_DEC]]-B527</f>
        <v>6</v>
      </c>
      <c r="G5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INFO]]))),G527)</f>
        <v>clid</v>
      </c>
    </row>
    <row r="529" spans="1:7" x14ac:dyDescent="0.25">
      <c r="A529" s="12" t="s">
        <v>399</v>
      </c>
      <c r="B529" s="19">
        <v>103620178626</v>
      </c>
      <c r="C529" s="12" t="s">
        <v>5314</v>
      </c>
      <c r="D529" s="12" t="s">
        <v>12</v>
      </c>
      <c r="E529" s="6" t="s">
        <v>4</v>
      </c>
      <c r="F529" s="5">
        <f>decoded__2[[#This Row],[FRT_DEC]]-B528</f>
        <v>40</v>
      </c>
      <c r="G5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INFO]]))),G528)</f>
        <v>clid</v>
      </c>
    </row>
    <row r="530" spans="1:7" x14ac:dyDescent="0.25">
      <c r="A530" s="12" t="s">
        <v>400</v>
      </c>
      <c r="B530" s="19">
        <v>103620178631</v>
      </c>
      <c r="C530" s="12" t="s">
        <v>5315</v>
      </c>
      <c r="D530" s="12" t="s">
        <v>14</v>
      </c>
      <c r="E530" s="6" t="s">
        <v>6</v>
      </c>
      <c r="F530" s="5">
        <f>decoded__2[[#This Row],[FRT_DEC]]-B529</f>
        <v>5</v>
      </c>
      <c r="G5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INFO]]))),G529)</f>
        <v>clid</v>
      </c>
    </row>
    <row r="531" spans="1:7" x14ac:dyDescent="0.25">
      <c r="A531" s="12" t="s">
        <v>401</v>
      </c>
      <c r="B531" s="19">
        <v>103620178641</v>
      </c>
      <c r="C531" s="12" t="s">
        <v>5316</v>
      </c>
      <c r="D531" s="12" t="s">
        <v>14</v>
      </c>
      <c r="E531" s="6" t="s">
        <v>36</v>
      </c>
      <c r="F531" s="5">
        <f>decoded__2[[#This Row],[FRT_DEC]]-B530</f>
        <v>10</v>
      </c>
      <c r="G5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INFO]]))),G530)</f>
        <v>clid</v>
      </c>
    </row>
    <row r="532" spans="1:7" x14ac:dyDescent="0.25">
      <c r="A532" s="12" t="s">
        <v>402</v>
      </c>
      <c r="B532" s="19">
        <v>103620178652</v>
      </c>
      <c r="C532" s="12" t="s">
        <v>5317</v>
      </c>
      <c r="D532" s="12" t="s">
        <v>11</v>
      </c>
      <c r="E532" s="6" t="s">
        <v>4919</v>
      </c>
      <c r="F532" s="5">
        <f>decoded__2[[#This Row],[FRT_DEC]]-B531</f>
        <v>11</v>
      </c>
      <c r="G5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INFO]]))),G531)</f>
        <v>clid</v>
      </c>
    </row>
    <row r="533" spans="1:7" x14ac:dyDescent="0.25">
      <c r="A533" s="12" t="s">
        <v>403</v>
      </c>
      <c r="B533" s="19">
        <v>103620178671</v>
      </c>
      <c r="C533" s="12" t="s">
        <v>5318</v>
      </c>
      <c r="D533" s="12" t="s">
        <v>8</v>
      </c>
      <c r="E533" s="6" t="s">
        <v>4735</v>
      </c>
      <c r="F533" s="5">
        <f>decoded__2[[#This Row],[FRT_DEC]]-B532</f>
        <v>19</v>
      </c>
      <c r="G5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INFO]]))),G532)</f>
        <v>clid</v>
      </c>
    </row>
    <row r="534" spans="1:7" x14ac:dyDescent="0.25">
      <c r="A534" s="12" t="s">
        <v>404</v>
      </c>
      <c r="B534" s="19">
        <v>103620178693</v>
      </c>
      <c r="C534" s="12" t="s">
        <v>5319</v>
      </c>
      <c r="D534" s="12" t="s">
        <v>12</v>
      </c>
      <c r="E534" s="6" t="s">
        <v>4</v>
      </c>
      <c r="F534" s="5">
        <f>decoded__2[[#This Row],[FRT_DEC]]-B533</f>
        <v>22</v>
      </c>
      <c r="G5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INFO]]))),G533)</f>
        <v>clid</v>
      </c>
    </row>
    <row r="535" spans="1:7" x14ac:dyDescent="0.25">
      <c r="A535" s="12" t="s">
        <v>405</v>
      </c>
      <c r="B535" s="19">
        <v>103620178699</v>
      </c>
      <c r="C535" s="12" t="s">
        <v>5320</v>
      </c>
      <c r="D535" s="12" t="s">
        <v>8</v>
      </c>
      <c r="E535" s="6" t="s">
        <v>4923</v>
      </c>
      <c r="F535" s="5">
        <f>decoded__2[[#This Row],[FRT_DEC]]-B534</f>
        <v>6</v>
      </c>
      <c r="G5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INFO]]))),G534)</f>
        <v>clid</v>
      </c>
    </row>
    <row r="536" spans="1:7" x14ac:dyDescent="0.25">
      <c r="A536" s="12" t="s">
        <v>406</v>
      </c>
      <c r="B536" s="19">
        <v>103632242230</v>
      </c>
      <c r="C536" s="12" t="s">
        <v>5321</v>
      </c>
      <c r="D536" s="12" t="s">
        <v>13</v>
      </c>
      <c r="E536" s="6" t="s">
        <v>5</v>
      </c>
      <c r="F536" s="5">
        <f>decoded__2[[#This Row],[FRT_DEC]]-B535</f>
        <v>12063531</v>
      </c>
      <c r="G5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INFO]]))),G535)</f>
        <v>clid</v>
      </c>
    </row>
    <row r="537" spans="1:7" x14ac:dyDescent="0.25">
      <c r="A537" s="12" t="s">
        <v>407</v>
      </c>
      <c r="B537" s="19">
        <v>103632242235</v>
      </c>
      <c r="C537" s="12" t="s">
        <v>5322</v>
      </c>
      <c r="D537" s="12" t="s">
        <v>11</v>
      </c>
      <c r="E537" s="6" t="s">
        <v>4728</v>
      </c>
      <c r="F537" s="5">
        <f>decoded__2[[#This Row],[FRT_DEC]]-B536</f>
        <v>5</v>
      </c>
      <c r="G5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INFO]]))),G536)</f>
        <v>clid</v>
      </c>
    </row>
    <row r="538" spans="1:7" x14ac:dyDescent="0.25">
      <c r="A538" s="12" t="s">
        <v>408</v>
      </c>
      <c r="B538" s="19">
        <v>103632242275</v>
      </c>
      <c r="C538" s="12" t="s">
        <v>5323</v>
      </c>
      <c r="D538" s="12" t="s">
        <v>12</v>
      </c>
      <c r="E538" s="6" t="s">
        <v>4</v>
      </c>
      <c r="F538" s="5">
        <f>decoded__2[[#This Row],[FRT_DEC]]-B537</f>
        <v>40</v>
      </c>
      <c r="G5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INFO]]))),G537)</f>
        <v>clid</v>
      </c>
    </row>
    <row r="539" spans="1:7" x14ac:dyDescent="0.25">
      <c r="A539" s="12" t="s">
        <v>409</v>
      </c>
      <c r="B539" s="19">
        <v>103632242279</v>
      </c>
      <c r="C539" s="12" t="s">
        <v>5324</v>
      </c>
      <c r="D539" s="12" t="s">
        <v>14</v>
      </c>
      <c r="E539" s="6" t="s">
        <v>6</v>
      </c>
      <c r="F539" s="5">
        <f>decoded__2[[#This Row],[FRT_DEC]]-B538</f>
        <v>4</v>
      </c>
      <c r="G5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INFO]]))),G538)</f>
        <v>clid</v>
      </c>
    </row>
    <row r="540" spans="1:7" x14ac:dyDescent="0.25">
      <c r="A540" s="12" t="s">
        <v>410</v>
      </c>
      <c r="B540" s="19">
        <v>103632242290</v>
      </c>
      <c r="C540" s="12" t="s">
        <v>5325</v>
      </c>
      <c r="D540" s="12" t="s">
        <v>14</v>
      </c>
      <c r="E540" s="6" t="s">
        <v>36</v>
      </c>
      <c r="F540" s="5">
        <f>decoded__2[[#This Row],[FRT_DEC]]-B539</f>
        <v>11</v>
      </c>
      <c r="G5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INFO]]))),G539)</f>
        <v>clid</v>
      </c>
    </row>
    <row r="541" spans="1:7" x14ac:dyDescent="0.25">
      <c r="A541" s="12" t="s">
        <v>411</v>
      </c>
      <c r="B541" s="19">
        <v>103632242302</v>
      </c>
      <c r="C541" s="12" t="s">
        <v>5326</v>
      </c>
      <c r="D541" s="12" t="s">
        <v>11</v>
      </c>
      <c r="E541" s="6" t="s">
        <v>4919</v>
      </c>
      <c r="F541" s="5">
        <f>decoded__2[[#This Row],[FRT_DEC]]-B540</f>
        <v>12</v>
      </c>
      <c r="G5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INFO]]))),G540)</f>
        <v>clid</v>
      </c>
    </row>
    <row r="542" spans="1:7" x14ac:dyDescent="0.25">
      <c r="A542" s="12" t="s">
        <v>412</v>
      </c>
      <c r="B542" s="19">
        <v>103632242321</v>
      </c>
      <c r="C542" s="12" t="s">
        <v>5327</v>
      </c>
      <c r="D542" s="12" t="s">
        <v>8</v>
      </c>
      <c r="E542" s="6" t="s">
        <v>4735</v>
      </c>
      <c r="F542" s="5">
        <f>decoded__2[[#This Row],[FRT_DEC]]-B541</f>
        <v>19</v>
      </c>
      <c r="G5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INFO]]))),G541)</f>
        <v>clid</v>
      </c>
    </row>
    <row r="543" spans="1:7" x14ac:dyDescent="0.25">
      <c r="A543" s="12" t="s">
        <v>413</v>
      </c>
      <c r="B543" s="19">
        <v>103632242343</v>
      </c>
      <c r="C543" s="12" t="s">
        <v>5328</v>
      </c>
      <c r="D543" s="12" t="s">
        <v>12</v>
      </c>
      <c r="E543" s="6" t="s">
        <v>4</v>
      </c>
      <c r="F543" s="5">
        <f>decoded__2[[#This Row],[FRT_DEC]]-B542</f>
        <v>22</v>
      </c>
      <c r="G5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INFO]]))),G542)</f>
        <v>clid</v>
      </c>
    </row>
    <row r="544" spans="1:7" x14ac:dyDescent="0.25">
      <c r="A544" s="12" t="s">
        <v>414</v>
      </c>
      <c r="B544" s="19">
        <v>103632242349</v>
      </c>
      <c r="C544" s="12" t="s">
        <v>5329</v>
      </c>
      <c r="D544" s="12" t="s">
        <v>8</v>
      </c>
      <c r="E544" s="6" t="s">
        <v>4923</v>
      </c>
      <c r="F544" s="5">
        <f>decoded__2[[#This Row],[FRT_DEC]]-B543</f>
        <v>6</v>
      </c>
      <c r="G5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INFO]]))),G543)</f>
        <v>clid</v>
      </c>
    </row>
    <row r="545" spans="1:7" x14ac:dyDescent="0.25">
      <c r="A545" s="12" t="s">
        <v>415</v>
      </c>
      <c r="B545" s="19">
        <v>103634590476</v>
      </c>
      <c r="C545" s="12" t="s">
        <v>5330</v>
      </c>
      <c r="D545" s="12" t="s">
        <v>11</v>
      </c>
      <c r="E545" s="6" t="s">
        <v>4919</v>
      </c>
      <c r="F545" s="5">
        <f>decoded__2[[#This Row],[FRT_DEC]]-B544</f>
        <v>2348127</v>
      </c>
      <c r="G5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INFO]]))),G544)</f>
        <v>clid</v>
      </c>
    </row>
    <row r="546" spans="1:7" x14ac:dyDescent="0.25">
      <c r="A546" s="12" t="s">
        <v>416</v>
      </c>
      <c r="B546" s="19">
        <v>103634590506</v>
      </c>
      <c r="C546" s="12" t="s">
        <v>5331</v>
      </c>
      <c r="D546" s="12" t="s">
        <v>12</v>
      </c>
      <c r="E546" s="6" t="s">
        <v>4</v>
      </c>
      <c r="F546" s="5">
        <f>decoded__2[[#This Row],[FRT_DEC]]-B545</f>
        <v>30</v>
      </c>
      <c r="G5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INFO]]))),G545)</f>
        <v>clid</v>
      </c>
    </row>
    <row r="547" spans="1:7" x14ac:dyDescent="0.25">
      <c r="A547" s="12" t="s">
        <v>417</v>
      </c>
      <c r="B547" s="19">
        <v>103634590512</v>
      </c>
      <c r="C547" s="12" t="s">
        <v>5332</v>
      </c>
      <c r="D547" s="12" t="s">
        <v>8</v>
      </c>
      <c r="E547" s="6" t="s">
        <v>4923</v>
      </c>
      <c r="F547" s="5">
        <f>decoded__2[[#This Row],[FRT_DEC]]-B546</f>
        <v>6</v>
      </c>
      <c r="G5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INFO]]))),G546)</f>
        <v>clid</v>
      </c>
    </row>
    <row r="548" spans="1:7" x14ac:dyDescent="0.25">
      <c r="A548" s="12" t="s">
        <v>418</v>
      </c>
      <c r="B548" s="19">
        <v>103644440571</v>
      </c>
      <c r="C548" s="12" t="s">
        <v>5333</v>
      </c>
      <c r="D548" s="12" t="s">
        <v>13</v>
      </c>
      <c r="E548" s="6" t="s">
        <v>5</v>
      </c>
      <c r="F548" s="5">
        <f>decoded__2[[#This Row],[FRT_DEC]]-B547</f>
        <v>9850059</v>
      </c>
      <c r="G5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INFO]]))),G547)</f>
        <v>clid</v>
      </c>
    </row>
    <row r="549" spans="1:7" x14ac:dyDescent="0.25">
      <c r="A549" s="12" t="s">
        <v>419</v>
      </c>
      <c r="B549" s="19">
        <v>103644440576</v>
      </c>
      <c r="C549" s="12" t="s">
        <v>5334</v>
      </c>
      <c r="D549" s="12" t="s">
        <v>11</v>
      </c>
      <c r="E549" s="6" t="s">
        <v>4728</v>
      </c>
      <c r="F549" s="5">
        <f>decoded__2[[#This Row],[FRT_DEC]]-B548</f>
        <v>5</v>
      </c>
      <c r="G5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INFO]]))),G548)</f>
        <v>clid</v>
      </c>
    </row>
    <row r="550" spans="1:7" x14ac:dyDescent="0.25">
      <c r="A550" s="12" t="s">
        <v>420</v>
      </c>
      <c r="B550" s="19">
        <v>103644440627</v>
      </c>
      <c r="C550" s="12" t="s">
        <v>5335</v>
      </c>
      <c r="D550" s="12" t="s">
        <v>12</v>
      </c>
      <c r="E550" s="6" t="s">
        <v>4</v>
      </c>
      <c r="F550" s="5">
        <f>decoded__2[[#This Row],[FRT_DEC]]-B549</f>
        <v>51</v>
      </c>
      <c r="G5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INFO]]))),G549)</f>
        <v>clid</v>
      </c>
    </row>
    <row r="551" spans="1:7" x14ac:dyDescent="0.25">
      <c r="A551" s="12" t="s">
        <v>421</v>
      </c>
      <c r="B551" s="19">
        <v>103644440632</v>
      </c>
      <c r="C551" s="12" t="s">
        <v>5336</v>
      </c>
      <c r="D551" s="12" t="s">
        <v>14</v>
      </c>
      <c r="E551" s="6" t="s">
        <v>6</v>
      </c>
      <c r="F551" s="5">
        <f>decoded__2[[#This Row],[FRT_DEC]]-B550</f>
        <v>5</v>
      </c>
      <c r="G5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INFO]]))),G550)</f>
        <v>clid</v>
      </c>
    </row>
    <row r="552" spans="1:7" x14ac:dyDescent="0.25">
      <c r="A552" s="12" t="s">
        <v>422</v>
      </c>
      <c r="B552" s="19">
        <v>103644440643</v>
      </c>
      <c r="C552" s="12" t="s">
        <v>5337</v>
      </c>
      <c r="D552" s="12" t="s">
        <v>14</v>
      </c>
      <c r="E552" s="6" t="s">
        <v>36</v>
      </c>
      <c r="F552" s="5">
        <f>decoded__2[[#This Row],[FRT_DEC]]-B551</f>
        <v>11</v>
      </c>
      <c r="G5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INFO]]))),G551)</f>
        <v>clid</v>
      </c>
    </row>
    <row r="553" spans="1:7" x14ac:dyDescent="0.25">
      <c r="A553" s="12" t="s">
        <v>423</v>
      </c>
      <c r="B553" s="19">
        <v>103644440653</v>
      </c>
      <c r="C553" s="12" t="s">
        <v>5338</v>
      </c>
      <c r="D553" s="12" t="s">
        <v>11</v>
      </c>
      <c r="E553" s="6" t="s">
        <v>4919</v>
      </c>
      <c r="F553" s="5">
        <f>decoded__2[[#This Row],[FRT_DEC]]-B552</f>
        <v>10</v>
      </c>
      <c r="G5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INFO]]))),G552)</f>
        <v>clid</v>
      </c>
    </row>
    <row r="554" spans="1:7" x14ac:dyDescent="0.25">
      <c r="A554" s="12" t="s">
        <v>424</v>
      </c>
      <c r="B554" s="19">
        <v>103644440674</v>
      </c>
      <c r="C554" s="12" t="s">
        <v>5339</v>
      </c>
      <c r="D554" s="12" t="s">
        <v>8</v>
      </c>
      <c r="E554" s="6" t="s">
        <v>4735</v>
      </c>
      <c r="F554" s="5">
        <f>decoded__2[[#This Row],[FRT_DEC]]-B553</f>
        <v>21</v>
      </c>
      <c r="G5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INFO]]))),G553)</f>
        <v>clid</v>
      </c>
    </row>
    <row r="555" spans="1:7" x14ac:dyDescent="0.25">
      <c r="A555" s="12" t="s">
        <v>425</v>
      </c>
      <c r="B555" s="19">
        <v>103644440695</v>
      </c>
      <c r="C555" s="12" t="s">
        <v>5340</v>
      </c>
      <c r="D555" s="12" t="s">
        <v>12</v>
      </c>
      <c r="E555" s="6" t="s">
        <v>4</v>
      </c>
      <c r="F555" s="5">
        <f>decoded__2[[#This Row],[FRT_DEC]]-B554</f>
        <v>21</v>
      </c>
      <c r="G5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INFO]]))),G554)</f>
        <v>clid</v>
      </c>
    </row>
    <row r="556" spans="1:7" x14ac:dyDescent="0.25">
      <c r="A556" s="12" t="s">
        <v>426</v>
      </c>
      <c r="B556" s="19">
        <v>103644440702</v>
      </c>
      <c r="C556" s="12" t="s">
        <v>5341</v>
      </c>
      <c r="D556" s="12" t="s">
        <v>8</v>
      </c>
      <c r="E556" s="6" t="s">
        <v>4923</v>
      </c>
      <c r="F556" s="5">
        <f>decoded__2[[#This Row],[FRT_DEC]]-B555</f>
        <v>7</v>
      </c>
      <c r="G5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INFO]]))),G555)</f>
        <v>clid</v>
      </c>
    </row>
    <row r="557" spans="1:7" x14ac:dyDescent="0.25">
      <c r="A557" s="12" t="s">
        <v>427</v>
      </c>
      <c r="B557" s="19">
        <v>103651628790</v>
      </c>
      <c r="C557" s="12" t="s">
        <v>5342</v>
      </c>
      <c r="D557" s="12" t="s">
        <v>1144</v>
      </c>
      <c r="E557" s="6" t="s">
        <v>4796</v>
      </c>
      <c r="F557" s="5">
        <f>decoded__2[[#This Row],[FRT_DEC]]-B556</f>
        <v>7188088</v>
      </c>
      <c r="G5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INFO]]))),G556)</f>
        <v>clid</v>
      </c>
    </row>
    <row r="558" spans="1:7" x14ac:dyDescent="0.25">
      <c r="A558" s="12" t="s">
        <v>428</v>
      </c>
      <c r="B558" s="19">
        <v>103651628794</v>
      </c>
      <c r="C558" s="12" t="s">
        <v>5343</v>
      </c>
      <c r="D558" s="12" t="s">
        <v>98</v>
      </c>
      <c r="E558" s="6" t="s">
        <v>4798</v>
      </c>
      <c r="F558" s="5">
        <f>decoded__2[[#This Row],[FRT_DEC]]-B557</f>
        <v>4</v>
      </c>
      <c r="G5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INFO]]))),G557)</f>
        <v>clid</v>
      </c>
    </row>
    <row r="559" spans="1:7" x14ac:dyDescent="0.25">
      <c r="A559" s="12" t="s">
        <v>429</v>
      </c>
      <c r="B559" s="19">
        <v>103651628940</v>
      </c>
      <c r="C559" s="12" t="s">
        <v>5344</v>
      </c>
      <c r="D559" s="12" t="s">
        <v>110</v>
      </c>
      <c r="E559" s="6" t="s">
        <v>5345</v>
      </c>
      <c r="F559" s="5">
        <f>decoded__2[[#This Row],[FRT_DEC]]-B558</f>
        <v>146</v>
      </c>
      <c r="G5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INFO]]))),G558)</f>
        <v>clid</v>
      </c>
    </row>
    <row r="560" spans="1:7" x14ac:dyDescent="0.25">
      <c r="A560" s="12" t="s">
        <v>430</v>
      </c>
      <c r="B560" s="19">
        <v>103651628956</v>
      </c>
      <c r="C560" s="12" t="s">
        <v>5346</v>
      </c>
      <c r="D560" s="12" t="s">
        <v>1144</v>
      </c>
      <c r="E560" s="6" t="s">
        <v>4801</v>
      </c>
      <c r="F560" s="5">
        <f>decoded__2[[#This Row],[FRT_DEC]]-B559</f>
        <v>16</v>
      </c>
      <c r="G5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INFO]]))),G559)</f>
        <v>clid</v>
      </c>
    </row>
    <row r="561" spans="1:7" x14ac:dyDescent="0.25">
      <c r="A561" s="12" t="s">
        <v>431</v>
      </c>
      <c r="B561" s="19">
        <v>103651628963</v>
      </c>
      <c r="C561" s="12" t="s">
        <v>5347</v>
      </c>
      <c r="D561" s="12" t="s">
        <v>98</v>
      </c>
      <c r="E561" s="6" t="s">
        <v>4803</v>
      </c>
      <c r="F561" s="5">
        <f>decoded__2[[#This Row],[FRT_DEC]]-B560</f>
        <v>7</v>
      </c>
      <c r="G5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INFO]]))),G560)</f>
        <v>clid</v>
      </c>
    </row>
    <row r="562" spans="1:7" x14ac:dyDescent="0.25">
      <c r="A562" s="12" t="s">
        <v>432</v>
      </c>
      <c r="B562" s="19">
        <v>103651629032</v>
      </c>
      <c r="C562" s="12" t="s">
        <v>5348</v>
      </c>
      <c r="D562" s="12" t="s">
        <v>111</v>
      </c>
      <c r="E562" s="6" t="s">
        <v>237</v>
      </c>
      <c r="F562" s="5">
        <f>decoded__2[[#This Row],[FRT_DEC]]-B561</f>
        <v>69</v>
      </c>
      <c r="G5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INFO]]))),G561)</f>
        <v>clid</v>
      </c>
    </row>
    <row r="563" spans="1:7" x14ac:dyDescent="0.25">
      <c r="A563" s="12" t="s">
        <v>433</v>
      </c>
      <c r="B563" s="19">
        <v>103651629047</v>
      </c>
      <c r="C563" s="12" t="s">
        <v>5349</v>
      </c>
      <c r="D563" s="12" t="s">
        <v>1144</v>
      </c>
      <c r="E563" s="6" t="s">
        <v>4806</v>
      </c>
      <c r="F563" s="5">
        <f>decoded__2[[#This Row],[FRT_DEC]]-B562</f>
        <v>15</v>
      </c>
      <c r="G5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INFO]]))),G562)</f>
        <v>clid</v>
      </c>
    </row>
    <row r="564" spans="1:7" x14ac:dyDescent="0.25">
      <c r="A564" s="12" t="s">
        <v>434</v>
      </c>
      <c r="B564" s="19">
        <v>103651629052</v>
      </c>
      <c r="C564" s="12" t="s">
        <v>5350</v>
      </c>
      <c r="D564" s="12" t="s">
        <v>98</v>
      </c>
      <c r="E564" s="6" t="s">
        <v>4808</v>
      </c>
      <c r="F564" s="5">
        <f>decoded__2[[#This Row],[FRT_DEC]]-B563</f>
        <v>5</v>
      </c>
      <c r="G5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INFO]]))),G563)</f>
        <v>clid</v>
      </c>
    </row>
    <row r="565" spans="1:7" x14ac:dyDescent="0.25">
      <c r="A565" s="12" t="s">
        <v>435</v>
      </c>
      <c r="B565" s="19">
        <v>103651630343</v>
      </c>
      <c r="C565" s="12" t="s">
        <v>5351</v>
      </c>
      <c r="D565" s="12" t="s">
        <v>113</v>
      </c>
      <c r="E565" s="6" t="s">
        <v>240</v>
      </c>
      <c r="F565" s="5">
        <f>decoded__2[[#This Row],[FRT_DEC]]-B564</f>
        <v>1291</v>
      </c>
      <c r="G5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INFO]]))),G564)</f>
        <v>clid</v>
      </c>
    </row>
    <row r="566" spans="1:7" x14ac:dyDescent="0.25">
      <c r="A566" s="12" t="s">
        <v>436</v>
      </c>
      <c r="B566" s="19">
        <v>103651630455</v>
      </c>
      <c r="C566" s="12" t="s">
        <v>5352</v>
      </c>
      <c r="D566" s="12" t="s">
        <v>1144</v>
      </c>
      <c r="E566" s="6" t="s">
        <v>4811</v>
      </c>
      <c r="F566" s="5">
        <f>decoded__2[[#This Row],[FRT_DEC]]-B565</f>
        <v>112</v>
      </c>
      <c r="G5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INFO]]))),G565)</f>
        <v>clid</v>
      </c>
    </row>
    <row r="567" spans="1:7" x14ac:dyDescent="0.25">
      <c r="A567" s="12" t="s">
        <v>437</v>
      </c>
      <c r="B567" s="19">
        <v>103651630461</v>
      </c>
      <c r="C567" s="12" t="s">
        <v>5353</v>
      </c>
      <c r="D567" s="12" t="s">
        <v>98</v>
      </c>
      <c r="E567" s="6" t="s">
        <v>5143</v>
      </c>
      <c r="F567" s="5">
        <f>decoded__2[[#This Row],[FRT_DEC]]-B566</f>
        <v>6</v>
      </c>
      <c r="G5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INFO]]))),G566)</f>
        <v>clid</v>
      </c>
    </row>
    <row r="568" spans="1:7" x14ac:dyDescent="0.25">
      <c r="A568" s="12" t="s">
        <v>438</v>
      </c>
      <c r="B568" s="19">
        <v>103656500536</v>
      </c>
      <c r="C568" s="12" t="s">
        <v>5354</v>
      </c>
      <c r="D568" s="12" t="s">
        <v>13</v>
      </c>
      <c r="E568" s="6" t="s">
        <v>5</v>
      </c>
      <c r="F568" s="5">
        <f>decoded__2[[#This Row],[FRT_DEC]]-B567</f>
        <v>4870075</v>
      </c>
      <c r="G5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INFO]]))),G567)</f>
        <v>clid</v>
      </c>
    </row>
    <row r="569" spans="1:7" x14ac:dyDescent="0.25">
      <c r="A569" s="12" t="s">
        <v>439</v>
      </c>
      <c r="B569" s="19">
        <v>103656500542</v>
      </c>
      <c r="C569" s="12" t="s">
        <v>5355</v>
      </c>
      <c r="D569" s="12" t="s">
        <v>11</v>
      </c>
      <c r="E569" s="6" t="s">
        <v>4728</v>
      </c>
      <c r="F569" s="5">
        <f>decoded__2[[#This Row],[FRT_DEC]]-B568</f>
        <v>6</v>
      </c>
      <c r="G5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INFO]]))),G568)</f>
        <v>clid</v>
      </c>
    </row>
    <row r="570" spans="1:7" x14ac:dyDescent="0.25">
      <c r="A570" s="12" t="s">
        <v>659</v>
      </c>
      <c r="B570" s="19">
        <v>103656500580</v>
      </c>
      <c r="C570" s="12" t="s">
        <v>5356</v>
      </c>
      <c r="D570" s="12" t="s">
        <v>12</v>
      </c>
      <c r="E570" s="6" t="s">
        <v>4</v>
      </c>
      <c r="F570" s="5">
        <f>decoded__2[[#This Row],[FRT_DEC]]-B569</f>
        <v>38</v>
      </c>
      <c r="G5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INFO]]))),G569)</f>
        <v>clid</v>
      </c>
    </row>
    <row r="571" spans="1:7" x14ac:dyDescent="0.25">
      <c r="A571" s="12" t="s">
        <v>660</v>
      </c>
      <c r="B571" s="19">
        <v>103656500585</v>
      </c>
      <c r="C571" s="12" t="s">
        <v>5357</v>
      </c>
      <c r="D571" s="12" t="s">
        <v>14</v>
      </c>
      <c r="E571" s="6" t="s">
        <v>6</v>
      </c>
      <c r="F571" s="5">
        <f>decoded__2[[#This Row],[FRT_DEC]]-B570</f>
        <v>5</v>
      </c>
      <c r="G5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INFO]]))),G570)</f>
        <v>clid</v>
      </c>
    </row>
    <row r="572" spans="1:7" x14ac:dyDescent="0.25">
      <c r="A572" s="12" t="s">
        <v>440</v>
      </c>
      <c r="B572" s="19">
        <v>103656500596</v>
      </c>
      <c r="C572" s="12" t="s">
        <v>5358</v>
      </c>
      <c r="D572" s="12" t="s">
        <v>14</v>
      </c>
      <c r="E572" s="6" t="s">
        <v>36</v>
      </c>
      <c r="F572" s="5">
        <f>decoded__2[[#This Row],[FRT_DEC]]-B571</f>
        <v>11</v>
      </c>
      <c r="G5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INFO]]))),G571)</f>
        <v>clid</v>
      </c>
    </row>
    <row r="573" spans="1:7" x14ac:dyDescent="0.25">
      <c r="A573" s="12" t="s">
        <v>441</v>
      </c>
      <c r="B573" s="19">
        <v>103656500606</v>
      </c>
      <c r="C573" s="12" t="s">
        <v>5359</v>
      </c>
      <c r="D573" s="12" t="s">
        <v>11</v>
      </c>
      <c r="E573" s="6" t="s">
        <v>4919</v>
      </c>
      <c r="F573" s="5">
        <f>decoded__2[[#This Row],[FRT_DEC]]-B572</f>
        <v>10</v>
      </c>
      <c r="G5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INFO]]))),G572)</f>
        <v>clid</v>
      </c>
    </row>
    <row r="574" spans="1:7" x14ac:dyDescent="0.25">
      <c r="A574" s="12" t="s">
        <v>661</v>
      </c>
      <c r="B574" s="19">
        <v>103656500628</v>
      </c>
      <c r="C574" s="12" t="s">
        <v>5360</v>
      </c>
      <c r="D574" s="12" t="s">
        <v>8</v>
      </c>
      <c r="E574" s="6" t="s">
        <v>4735</v>
      </c>
      <c r="F574" s="5">
        <f>decoded__2[[#This Row],[FRT_DEC]]-B573</f>
        <v>22</v>
      </c>
      <c r="G5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INFO]]))),G573)</f>
        <v>clid</v>
      </c>
    </row>
    <row r="575" spans="1:7" x14ac:dyDescent="0.25">
      <c r="A575" s="12" t="s">
        <v>662</v>
      </c>
      <c r="B575" s="19">
        <v>103656500649</v>
      </c>
      <c r="C575" s="12" t="s">
        <v>5361</v>
      </c>
      <c r="D575" s="12" t="s">
        <v>12</v>
      </c>
      <c r="E575" s="6" t="s">
        <v>4</v>
      </c>
      <c r="F575" s="5">
        <f>decoded__2[[#This Row],[FRT_DEC]]-B574</f>
        <v>21</v>
      </c>
      <c r="G5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INFO]]))),G574)</f>
        <v>clid</v>
      </c>
    </row>
    <row r="576" spans="1:7" x14ac:dyDescent="0.25">
      <c r="A576" s="12" t="s">
        <v>663</v>
      </c>
      <c r="B576" s="19">
        <v>103656500655</v>
      </c>
      <c r="C576" s="12" t="s">
        <v>5362</v>
      </c>
      <c r="D576" s="12" t="s">
        <v>8</v>
      </c>
      <c r="E576" s="6" t="s">
        <v>4923</v>
      </c>
      <c r="F576" s="5">
        <f>decoded__2[[#This Row],[FRT_DEC]]-B575</f>
        <v>6</v>
      </c>
      <c r="G5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INFO]]))),G575)</f>
        <v>clid</v>
      </c>
    </row>
    <row r="577" spans="1:7" x14ac:dyDescent="0.25">
      <c r="A577" s="12" t="s">
        <v>664</v>
      </c>
      <c r="B577" s="19">
        <v>103668409104</v>
      </c>
      <c r="C577" s="12" t="s">
        <v>5363</v>
      </c>
      <c r="D577" s="12" t="s">
        <v>13</v>
      </c>
      <c r="E577" s="6" t="s">
        <v>5</v>
      </c>
      <c r="F577" s="5">
        <f>decoded__2[[#This Row],[FRT_DEC]]-B576</f>
        <v>11908449</v>
      </c>
      <c r="G5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INFO]]))),G576)</f>
        <v>clid</v>
      </c>
    </row>
    <row r="578" spans="1:7" x14ac:dyDescent="0.25">
      <c r="A578" s="12" t="s">
        <v>665</v>
      </c>
      <c r="B578" s="19">
        <v>103668409109</v>
      </c>
      <c r="C578" s="12" t="s">
        <v>5364</v>
      </c>
      <c r="D578" s="12" t="s">
        <v>11</v>
      </c>
      <c r="E578" s="6" t="s">
        <v>4728</v>
      </c>
      <c r="F578" s="5">
        <f>decoded__2[[#This Row],[FRT_DEC]]-B577</f>
        <v>5</v>
      </c>
      <c r="G5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INFO]]))),G577)</f>
        <v>clid</v>
      </c>
    </row>
    <row r="579" spans="1:7" x14ac:dyDescent="0.25">
      <c r="A579" s="12" t="s">
        <v>666</v>
      </c>
      <c r="B579" s="19">
        <v>103668409148</v>
      </c>
      <c r="C579" s="12" t="s">
        <v>5365</v>
      </c>
      <c r="D579" s="12" t="s">
        <v>12</v>
      </c>
      <c r="E579" s="6" t="s">
        <v>4</v>
      </c>
      <c r="F579" s="5">
        <f>decoded__2[[#This Row],[FRT_DEC]]-B578</f>
        <v>39</v>
      </c>
      <c r="G5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INFO]]))),G578)</f>
        <v>clid</v>
      </c>
    </row>
    <row r="580" spans="1:7" x14ac:dyDescent="0.25">
      <c r="A580" s="12" t="s">
        <v>442</v>
      </c>
      <c r="B580" s="19">
        <v>103668409154</v>
      </c>
      <c r="C580" s="12" t="s">
        <v>5366</v>
      </c>
      <c r="D580" s="12" t="s">
        <v>14</v>
      </c>
      <c r="E580" s="6" t="s">
        <v>6</v>
      </c>
      <c r="F580" s="5">
        <f>decoded__2[[#This Row],[FRT_DEC]]-B579</f>
        <v>6</v>
      </c>
      <c r="G5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INFO]]))),G579)</f>
        <v>clid</v>
      </c>
    </row>
    <row r="581" spans="1:7" x14ac:dyDescent="0.25">
      <c r="A581" s="12" t="s">
        <v>443</v>
      </c>
      <c r="B581" s="19">
        <v>103668409165</v>
      </c>
      <c r="C581" s="12" t="s">
        <v>5367</v>
      </c>
      <c r="D581" s="12" t="s">
        <v>14</v>
      </c>
      <c r="E581" s="6" t="s">
        <v>36</v>
      </c>
      <c r="F581" s="5">
        <f>decoded__2[[#This Row],[FRT_DEC]]-B580</f>
        <v>11</v>
      </c>
      <c r="G5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INFO]]))),G580)</f>
        <v>clid</v>
      </c>
    </row>
    <row r="582" spans="1:7" x14ac:dyDescent="0.25">
      <c r="A582" s="12" t="s">
        <v>444</v>
      </c>
      <c r="B582" s="19">
        <v>103668409175</v>
      </c>
      <c r="C582" s="12" t="s">
        <v>5368</v>
      </c>
      <c r="D582" s="12" t="s">
        <v>11</v>
      </c>
      <c r="E582" s="6" t="s">
        <v>4919</v>
      </c>
      <c r="F582" s="5">
        <f>decoded__2[[#This Row],[FRT_DEC]]-B581</f>
        <v>10</v>
      </c>
      <c r="G5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INFO]]))),G581)</f>
        <v>clid</v>
      </c>
    </row>
    <row r="583" spans="1:7" x14ac:dyDescent="0.25">
      <c r="A583" s="12" t="s">
        <v>667</v>
      </c>
      <c r="B583" s="19">
        <v>103668409195</v>
      </c>
      <c r="C583" s="12" t="s">
        <v>5369</v>
      </c>
      <c r="D583" s="12" t="s">
        <v>8</v>
      </c>
      <c r="E583" s="6" t="s">
        <v>4735</v>
      </c>
      <c r="F583" s="5">
        <f>decoded__2[[#This Row],[FRT_DEC]]-B582</f>
        <v>20</v>
      </c>
      <c r="G58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INFO]]))),G582)</f>
        <v>clid</v>
      </c>
    </row>
    <row r="584" spans="1:7" x14ac:dyDescent="0.25">
      <c r="A584" s="12" t="s">
        <v>708</v>
      </c>
      <c r="B584" s="19">
        <v>103668409216</v>
      </c>
      <c r="C584" s="12" t="s">
        <v>5370</v>
      </c>
      <c r="D584" s="12" t="s">
        <v>12</v>
      </c>
      <c r="E584" s="6" t="s">
        <v>4</v>
      </c>
      <c r="F584" s="5">
        <f>decoded__2[[#This Row],[FRT_DEC]]-B583</f>
        <v>21</v>
      </c>
      <c r="G58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INFO]]))),G583)</f>
        <v>clid</v>
      </c>
    </row>
    <row r="585" spans="1:7" x14ac:dyDescent="0.25">
      <c r="A585" s="12" t="s">
        <v>445</v>
      </c>
      <c r="B585" s="19">
        <v>103668409222</v>
      </c>
      <c r="C585" s="12" t="s">
        <v>5371</v>
      </c>
      <c r="D585" s="12" t="s">
        <v>8</v>
      </c>
      <c r="E585" s="6" t="s">
        <v>4923</v>
      </c>
      <c r="F585" s="5">
        <f>decoded__2[[#This Row],[FRT_DEC]]-B584</f>
        <v>6</v>
      </c>
      <c r="G58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INFO]]))),G584)</f>
        <v>clid</v>
      </c>
    </row>
    <row r="586" spans="1:7" x14ac:dyDescent="0.25">
      <c r="A586" s="12" t="s">
        <v>446</v>
      </c>
      <c r="B586" s="19">
        <v>103680230539</v>
      </c>
      <c r="C586" s="12" t="s">
        <v>5372</v>
      </c>
      <c r="D586" s="12" t="s">
        <v>13</v>
      </c>
      <c r="E586" s="6" t="s">
        <v>5</v>
      </c>
      <c r="F586" s="5">
        <f>decoded__2[[#This Row],[FRT_DEC]]-B585</f>
        <v>11821317</v>
      </c>
      <c r="G58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INFO]]))),G585)</f>
        <v>clid</v>
      </c>
    </row>
    <row r="587" spans="1:7" x14ac:dyDescent="0.25">
      <c r="A587" s="12" t="s">
        <v>668</v>
      </c>
      <c r="B587" s="19">
        <v>103680230544</v>
      </c>
      <c r="C587" s="12" t="s">
        <v>5373</v>
      </c>
      <c r="D587" s="12" t="s">
        <v>11</v>
      </c>
      <c r="E587" s="6" t="s">
        <v>4728</v>
      </c>
      <c r="F587" s="5">
        <f>decoded__2[[#This Row],[FRT_DEC]]-B586</f>
        <v>5</v>
      </c>
      <c r="G58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INFO]]))),G586)</f>
        <v>clid</v>
      </c>
    </row>
    <row r="588" spans="1:7" x14ac:dyDescent="0.25">
      <c r="A588" s="12" t="s">
        <v>447</v>
      </c>
      <c r="B588" s="19">
        <v>103680230582</v>
      </c>
      <c r="C588" s="12" t="s">
        <v>5374</v>
      </c>
      <c r="D588" s="12" t="s">
        <v>12</v>
      </c>
      <c r="E588" s="6" t="s">
        <v>4</v>
      </c>
      <c r="F588" s="5">
        <f>decoded__2[[#This Row],[FRT_DEC]]-B587</f>
        <v>38</v>
      </c>
      <c r="G58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INFO]]))),G587)</f>
        <v>clid</v>
      </c>
    </row>
    <row r="589" spans="1:7" x14ac:dyDescent="0.25">
      <c r="A589" s="12" t="s">
        <v>448</v>
      </c>
      <c r="B589" s="19">
        <v>103680230587</v>
      </c>
      <c r="C589" s="12" t="s">
        <v>5375</v>
      </c>
      <c r="D589" s="12" t="s">
        <v>14</v>
      </c>
      <c r="E589" s="6" t="s">
        <v>6</v>
      </c>
      <c r="F589" s="5">
        <f>decoded__2[[#This Row],[FRT_DEC]]-B588</f>
        <v>5</v>
      </c>
      <c r="G58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INFO]]))),G588)</f>
        <v>clid</v>
      </c>
    </row>
    <row r="590" spans="1:7" x14ac:dyDescent="0.25">
      <c r="A590" s="12" t="s">
        <v>449</v>
      </c>
      <c r="B590" s="19">
        <v>103680230598</v>
      </c>
      <c r="C590" s="12" t="s">
        <v>5376</v>
      </c>
      <c r="D590" s="12" t="s">
        <v>14</v>
      </c>
      <c r="E590" s="6" t="s">
        <v>36</v>
      </c>
      <c r="F590" s="5">
        <f>decoded__2[[#This Row],[FRT_DEC]]-B589</f>
        <v>11</v>
      </c>
      <c r="G59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INFO]]))),G589)</f>
        <v>clid</v>
      </c>
    </row>
    <row r="591" spans="1:7" x14ac:dyDescent="0.25">
      <c r="A591" s="12" t="s">
        <v>450</v>
      </c>
      <c r="B591" s="19">
        <v>103680230608</v>
      </c>
      <c r="C591" s="12" t="s">
        <v>5377</v>
      </c>
      <c r="D591" s="12" t="s">
        <v>11</v>
      </c>
      <c r="E591" s="6" t="s">
        <v>4919</v>
      </c>
      <c r="F591" s="5">
        <f>decoded__2[[#This Row],[FRT_DEC]]-B590</f>
        <v>10</v>
      </c>
      <c r="G59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INFO]]))),G590)</f>
        <v>clid</v>
      </c>
    </row>
    <row r="592" spans="1:7" x14ac:dyDescent="0.25">
      <c r="A592" s="12" t="s">
        <v>451</v>
      </c>
      <c r="B592" s="19">
        <v>103680230628</v>
      </c>
      <c r="C592" s="12" t="s">
        <v>5378</v>
      </c>
      <c r="D592" s="12" t="s">
        <v>8</v>
      </c>
      <c r="E592" s="6" t="s">
        <v>4735</v>
      </c>
      <c r="F592" s="5">
        <f>decoded__2[[#This Row],[FRT_DEC]]-B591</f>
        <v>20</v>
      </c>
      <c r="G59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INFO]]))),G591)</f>
        <v>clid</v>
      </c>
    </row>
    <row r="593" spans="1:7" x14ac:dyDescent="0.25">
      <c r="A593" s="12" t="s">
        <v>452</v>
      </c>
      <c r="B593" s="19">
        <v>103680230658</v>
      </c>
      <c r="C593" s="12" t="s">
        <v>5379</v>
      </c>
      <c r="D593" s="12" t="s">
        <v>12</v>
      </c>
      <c r="E593" s="6" t="s">
        <v>4</v>
      </c>
      <c r="F593" s="5">
        <f>decoded__2[[#This Row],[FRT_DEC]]-B592</f>
        <v>30</v>
      </c>
      <c r="G59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INFO]]))),G592)</f>
        <v>clid</v>
      </c>
    </row>
    <row r="594" spans="1:7" x14ac:dyDescent="0.25">
      <c r="A594" s="12" t="s">
        <v>842</v>
      </c>
      <c r="B594" s="19">
        <v>103680230664</v>
      </c>
      <c r="C594" s="12" t="s">
        <v>5380</v>
      </c>
      <c r="D594" s="12" t="s">
        <v>8</v>
      </c>
      <c r="E594" s="6" t="s">
        <v>4923</v>
      </c>
      <c r="F594" s="5">
        <f>decoded__2[[#This Row],[FRT_DEC]]-B593</f>
        <v>6</v>
      </c>
      <c r="G59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INFO]]))),G593)</f>
        <v>clid</v>
      </c>
    </row>
    <row r="595" spans="1:7" x14ac:dyDescent="0.25">
      <c r="A595" s="12" t="s">
        <v>843</v>
      </c>
      <c r="B595" s="19">
        <v>103680969141</v>
      </c>
      <c r="C595" s="12" t="s">
        <v>5381</v>
      </c>
      <c r="D595" s="12" t="s">
        <v>1144</v>
      </c>
      <c r="E595" s="6" t="s">
        <v>4796</v>
      </c>
      <c r="F595" s="5">
        <f>decoded__2[[#This Row],[FRT_DEC]]-B594</f>
        <v>738477</v>
      </c>
      <c r="G59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INFO]]))),G594)</f>
        <v>clid</v>
      </c>
    </row>
    <row r="596" spans="1:7" x14ac:dyDescent="0.25">
      <c r="A596" s="12" t="s">
        <v>844</v>
      </c>
      <c r="B596" s="19">
        <v>103680969145</v>
      </c>
      <c r="C596" s="12" t="s">
        <v>5382</v>
      </c>
      <c r="D596" s="12" t="s">
        <v>98</v>
      </c>
      <c r="E596" s="6" t="s">
        <v>4798</v>
      </c>
      <c r="F596" s="5">
        <f>decoded__2[[#This Row],[FRT_DEC]]-B595</f>
        <v>4</v>
      </c>
      <c r="G59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INFO]]))),G595)</f>
        <v>clid</v>
      </c>
    </row>
    <row r="597" spans="1:7" x14ac:dyDescent="0.25">
      <c r="A597" s="12" t="s">
        <v>845</v>
      </c>
      <c r="B597" s="19">
        <v>103680969292</v>
      </c>
      <c r="C597" s="12" t="s">
        <v>5383</v>
      </c>
      <c r="D597" s="12" t="s">
        <v>110</v>
      </c>
      <c r="E597" s="6" t="s">
        <v>234</v>
      </c>
      <c r="F597" s="5">
        <f>decoded__2[[#This Row],[FRT_DEC]]-B596</f>
        <v>147</v>
      </c>
      <c r="G59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INFO]]))),G596)</f>
        <v>clid</v>
      </c>
    </row>
    <row r="598" spans="1:7" x14ac:dyDescent="0.25">
      <c r="A598" s="12" t="s">
        <v>846</v>
      </c>
      <c r="B598" s="19">
        <v>103680969308</v>
      </c>
      <c r="C598" s="12" t="s">
        <v>5384</v>
      </c>
      <c r="D598" s="12" t="s">
        <v>1144</v>
      </c>
      <c r="E598" s="6" t="s">
        <v>4801</v>
      </c>
      <c r="F598" s="5">
        <f>decoded__2[[#This Row],[FRT_DEC]]-B597</f>
        <v>16</v>
      </c>
      <c r="G59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INFO]]))),G597)</f>
        <v>clid</v>
      </c>
    </row>
    <row r="599" spans="1:7" x14ac:dyDescent="0.25">
      <c r="A599" s="12" t="s">
        <v>847</v>
      </c>
      <c r="B599" s="19">
        <v>103680969313</v>
      </c>
      <c r="C599" s="12" t="s">
        <v>5385</v>
      </c>
      <c r="D599" s="12" t="s">
        <v>98</v>
      </c>
      <c r="E599" s="6" t="s">
        <v>4803</v>
      </c>
      <c r="F599" s="5">
        <f>decoded__2[[#This Row],[FRT_DEC]]-B598</f>
        <v>5</v>
      </c>
      <c r="G59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INFO]]))),G598)</f>
        <v>clid</v>
      </c>
    </row>
    <row r="600" spans="1:7" x14ac:dyDescent="0.25">
      <c r="A600" s="12" t="s">
        <v>875</v>
      </c>
      <c r="B600" s="19">
        <v>103680969384</v>
      </c>
      <c r="C600" s="12" t="s">
        <v>5386</v>
      </c>
      <c r="D600" s="12" t="s">
        <v>111</v>
      </c>
      <c r="E600" s="6" t="s">
        <v>237</v>
      </c>
      <c r="F600" s="5">
        <f>decoded__2[[#This Row],[FRT_DEC]]-B599</f>
        <v>71</v>
      </c>
      <c r="G60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INFO]]))),G599)</f>
        <v>clid</v>
      </c>
    </row>
    <row r="601" spans="1:7" x14ac:dyDescent="0.25">
      <c r="A601" s="12" t="s">
        <v>867</v>
      </c>
      <c r="B601" s="19">
        <v>103680969399</v>
      </c>
      <c r="C601" s="12" t="s">
        <v>5387</v>
      </c>
      <c r="D601" s="12" t="s">
        <v>1144</v>
      </c>
      <c r="E601" s="6" t="s">
        <v>4806</v>
      </c>
      <c r="F601" s="5">
        <f>decoded__2[[#This Row],[FRT_DEC]]-B600</f>
        <v>15</v>
      </c>
      <c r="G60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INFO]]))),G600)</f>
        <v>clid</v>
      </c>
    </row>
    <row r="602" spans="1:7" x14ac:dyDescent="0.25">
      <c r="A602" s="12" t="s">
        <v>848</v>
      </c>
      <c r="B602" s="19">
        <v>103680969404</v>
      </c>
      <c r="C602" s="12" t="s">
        <v>5388</v>
      </c>
      <c r="D602" s="12" t="s">
        <v>98</v>
      </c>
      <c r="E602" s="6" t="s">
        <v>4808</v>
      </c>
      <c r="F602" s="5">
        <f>decoded__2[[#This Row],[FRT_DEC]]-B601</f>
        <v>5</v>
      </c>
      <c r="G60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INFO]]))),G601)</f>
        <v>clid</v>
      </c>
    </row>
    <row r="603" spans="1:7" x14ac:dyDescent="0.25">
      <c r="A603" s="12" t="s">
        <v>849</v>
      </c>
      <c r="B603" s="19">
        <v>103680970695</v>
      </c>
      <c r="C603" s="12" t="s">
        <v>5389</v>
      </c>
      <c r="D603" s="12" t="s">
        <v>113</v>
      </c>
      <c r="E603" s="6" t="s">
        <v>240</v>
      </c>
      <c r="F603" s="5">
        <f>decoded__2[[#This Row],[FRT_DEC]]-B602</f>
        <v>1291</v>
      </c>
      <c r="G60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INFO]]))),G602)</f>
        <v>clid</v>
      </c>
    </row>
    <row r="604" spans="1:7" x14ac:dyDescent="0.25">
      <c r="A604" s="12" t="s">
        <v>868</v>
      </c>
      <c r="B604" s="19">
        <v>103680970795</v>
      </c>
      <c r="C604" s="12" t="s">
        <v>5390</v>
      </c>
      <c r="D604" s="12" t="s">
        <v>1144</v>
      </c>
      <c r="E604" s="6" t="s">
        <v>4811</v>
      </c>
      <c r="F604" s="5">
        <f>decoded__2[[#This Row],[FRT_DEC]]-B603</f>
        <v>100</v>
      </c>
      <c r="G60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INFO]]))),G603)</f>
        <v>clid</v>
      </c>
    </row>
    <row r="605" spans="1:7" x14ac:dyDescent="0.25">
      <c r="A605" s="12" t="s">
        <v>869</v>
      </c>
      <c r="B605" s="19">
        <v>103680970801</v>
      </c>
      <c r="C605" s="12" t="s">
        <v>5391</v>
      </c>
      <c r="D605" s="12" t="s">
        <v>98</v>
      </c>
      <c r="E605" s="6" t="s">
        <v>5143</v>
      </c>
      <c r="F605" s="5">
        <f>decoded__2[[#This Row],[FRT_DEC]]-B604</f>
        <v>6</v>
      </c>
      <c r="G60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INFO]]))),G604)</f>
        <v>clid</v>
      </c>
    </row>
    <row r="606" spans="1:7" x14ac:dyDescent="0.25">
      <c r="A606" s="12" t="s">
        <v>870</v>
      </c>
      <c r="B606" s="19">
        <v>103681416884</v>
      </c>
      <c r="C606" s="12" t="s">
        <v>5392</v>
      </c>
      <c r="D606" s="12" t="s">
        <v>1144</v>
      </c>
      <c r="E606" s="6" t="s">
        <v>4796</v>
      </c>
      <c r="F606" s="5">
        <f>decoded__2[[#This Row],[FRT_DEC]]-B605</f>
        <v>446083</v>
      </c>
      <c r="G60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INFO]]))),G605)</f>
        <v>clid</v>
      </c>
    </row>
    <row r="607" spans="1:7" x14ac:dyDescent="0.25">
      <c r="A607" s="12" t="s">
        <v>871</v>
      </c>
      <c r="B607" s="19">
        <v>103681416890</v>
      </c>
      <c r="C607" s="12" t="s">
        <v>5393</v>
      </c>
      <c r="D607" s="12" t="s">
        <v>98</v>
      </c>
      <c r="E607" s="6" t="s">
        <v>4798</v>
      </c>
      <c r="F607" s="5">
        <f>decoded__2[[#This Row],[FRT_DEC]]-B606</f>
        <v>6</v>
      </c>
      <c r="G60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INFO]]))),G606)</f>
        <v>clid</v>
      </c>
    </row>
    <row r="608" spans="1:7" x14ac:dyDescent="0.25">
      <c r="A608" s="12" t="s">
        <v>850</v>
      </c>
      <c r="B608" s="19">
        <v>103681417035</v>
      </c>
      <c r="C608" s="12" t="s">
        <v>5394</v>
      </c>
      <c r="D608" s="12" t="s">
        <v>110</v>
      </c>
      <c r="E608" s="6" t="s">
        <v>4646</v>
      </c>
      <c r="F608" s="5">
        <f>decoded__2[[#This Row],[FRT_DEC]]-B607</f>
        <v>145</v>
      </c>
      <c r="G60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INFO]]))),G607)</f>
        <v>clid</v>
      </c>
    </row>
    <row r="609" spans="1:7" x14ac:dyDescent="0.25">
      <c r="A609" s="12" t="s">
        <v>453</v>
      </c>
      <c r="B609" s="19">
        <v>103681417051</v>
      </c>
      <c r="C609" s="12" t="s">
        <v>5395</v>
      </c>
      <c r="D609" s="12" t="s">
        <v>1144</v>
      </c>
      <c r="E609" s="6" t="s">
        <v>4801</v>
      </c>
      <c r="F609" s="5">
        <f>decoded__2[[#This Row],[FRT_DEC]]-B608</f>
        <v>16</v>
      </c>
      <c r="G60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INFO]]))),G608)</f>
        <v>clid</v>
      </c>
    </row>
    <row r="610" spans="1:7" x14ac:dyDescent="0.25">
      <c r="A610" s="12" t="s">
        <v>454</v>
      </c>
      <c r="B610" s="19">
        <v>103681417056</v>
      </c>
      <c r="C610" s="12" t="s">
        <v>5396</v>
      </c>
      <c r="D610" s="12" t="s">
        <v>98</v>
      </c>
      <c r="E610" s="6" t="s">
        <v>4803</v>
      </c>
      <c r="F610" s="5">
        <f>decoded__2[[#This Row],[FRT_DEC]]-B609</f>
        <v>5</v>
      </c>
      <c r="G6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INFO]]))),G609)</f>
        <v>clid</v>
      </c>
    </row>
    <row r="611" spans="1:7" x14ac:dyDescent="0.25">
      <c r="A611" s="12" t="s">
        <v>455</v>
      </c>
      <c r="B611" s="19">
        <v>103681417127</v>
      </c>
      <c r="C611" s="12" t="s">
        <v>5397</v>
      </c>
      <c r="D611" s="12" t="s">
        <v>111</v>
      </c>
      <c r="E611" s="6" t="s">
        <v>1186</v>
      </c>
      <c r="F611" s="5">
        <f>decoded__2[[#This Row],[FRT_DEC]]-B610</f>
        <v>71</v>
      </c>
      <c r="G6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INFO]]))),G610)</f>
        <v>clid</v>
      </c>
    </row>
    <row r="612" spans="1:7" x14ac:dyDescent="0.25">
      <c r="A612" s="12" t="s">
        <v>456</v>
      </c>
      <c r="B612" s="19">
        <v>103681417142</v>
      </c>
      <c r="C612" s="12" t="s">
        <v>5398</v>
      </c>
      <c r="D612" s="12" t="s">
        <v>1144</v>
      </c>
      <c r="E612" s="6" t="s">
        <v>4806</v>
      </c>
      <c r="F612" s="5">
        <f>decoded__2[[#This Row],[FRT_DEC]]-B611</f>
        <v>15</v>
      </c>
      <c r="G6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INFO]]))),G611)</f>
        <v>clid</v>
      </c>
    </row>
    <row r="613" spans="1:7" x14ac:dyDescent="0.25">
      <c r="A613" s="12" t="s">
        <v>457</v>
      </c>
      <c r="B613" s="19">
        <v>103681417147</v>
      </c>
      <c r="C613" s="12" t="s">
        <v>5399</v>
      </c>
      <c r="D613" s="12" t="s">
        <v>98</v>
      </c>
      <c r="E613" s="6" t="s">
        <v>4808</v>
      </c>
      <c r="F613" s="5">
        <f>decoded__2[[#This Row],[FRT_DEC]]-B612</f>
        <v>5</v>
      </c>
      <c r="G6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INFO]]))),G612)</f>
        <v>clid</v>
      </c>
    </row>
    <row r="614" spans="1:7" x14ac:dyDescent="0.25">
      <c r="A614" s="12" t="s">
        <v>458</v>
      </c>
      <c r="B614" s="19">
        <v>103681417783</v>
      </c>
      <c r="C614" s="12" t="s">
        <v>5400</v>
      </c>
      <c r="D614" s="12" t="s">
        <v>113</v>
      </c>
      <c r="E614" s="6" t="s">
        <v>114</v>
      </c>
      <c r="F614" s="5">
        <f>decoded__2[[#This Row],[FRT_DEC]]-B613</f>
        <v>636</v>
      </c>
      <c r="G6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INFO]]))),G613)</f>
        <v>clid</v>
      </c>
    </row>
    <row r="615" spans="1:7" x14ac:dyDescent="0.25">
      <c r="A615" s="12" t="s">
        <v>459</v>
      </c>
      <c r="B615" s="19">
        <v>103681417798</v>
      </c>
      <c r="C615" s="12" t="s">
        <v>5401</v>
      </c>
      <c r="D615" s="12" t="s">
        <v>1144</v>
      </c>
      <c r="E615" s="6" t="s">
        <v>4811</v>
      </c>
      <c r="F615" s="5">
        <f>decoded__2[[#This Row],[FRT_DEC]]-B614</f>
        <v>15</v>
      </c>
      <c r="G6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INFO]]))),G614)</f>
        <v>clid</v>
      </c>
    </row>
    <row r="616" spans="1:7" x14ac:dyDescent="0.25">
      <c r="A616" s="12" t="s">
        <v>460</v>
      </c>
      <c r="B616" s="19">
        <v>103681417804</v>
      </c>
      <c r="C616" s="12" t="s">
        <v>5402</v>
      </c>
      <c r="D616" s="12" t="s">
        <v>98</v>
      </c>
      <c r="E616" s="6" t="s">
        <v>4813</v>
      </c>
      <c r="F616" s="5">
        <f>decoded__2[[#This Row],[FRT_DEC]]-B615</f>
        <v>6</v>
      </c>
      <c r="G6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INFO]]))),G615)</f>
        <v>clid</v>
      </c>
    </row>
    <row r="617" spans="1:7" x14ac:dyDescent="0.25">
      <c r="A617" s="12" t="s">
        <v>461</v>
      </c>
      <c r="B617" s="19">
        <v>103681420800</v>
      </c>
      <c r="C617" s="12" t="s">
        <v>5403</v>
      </c>
      <c r="D617" s="12" t="s">
        <v>55</v>
      </c>
      <c r="E617" s="6" t="s">
        <v>5404</v>
      </c>
      <c r="F617" s="5">
        <f>decoded__2[[#This Row],[FRT_DEC]]-B616</f>
        <v>2996</v>
      </c>
      <c r="G6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INFO]]))),G616)</f>
        <v>clid</v>
      </c>
    </row>
    <row r="618" spans="1:7" x14ac:dyDescent="0.25">
      <c r="A618" s="12" t="s">
        <v>462</v>
      </c>
      <c r="B618" s="19">
        <v>103681420819</v>
      </c>
      <c r="C618" s="12" t="s">
        <v>5405</v>
      </c>
      <c r="D618" s="12" t="s">
        <v>11</v>
      </c>
      <c r="E618" s="6" t="s">
        <v>5185</v>
      </c>
      <c r="F618" s="5">
        <f>decoded__2[[#This Row],[FRT_DEC]]-B617</f>
        <v>19</v>
      </c>
      <c r="G6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INFO]]))),G617)</f>
        <v>clid</v>
      </c>
    </row>
    <row r="619" spans="1:7" x14ac:dyDescent="0.25">
      <c r="A619" s="12" t="s">
        <v>463</v>
      </c>
      <c r="B619" s="19">
        <v>103681420850</v>
      </c>
      <c r="C619" s="12" t="s">
        <v>5406</v>
      </c>
      <c r="D619" s="12" t="s">
        <v>1144</v>
      </c>
      <c r="E619" s="6" t="s">
        <v>4817</v>
      </c>
      <c r="F619" s="5">
        <f>decoded__2[[#This Row],[FRT_DEC]]-B618</f>
        <v>31</v>
      </c>
      <c r="G6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INFO]]))),G618)</f>
        <v>clid</v>
      </c>
    </row>
    <row r="620" spans="1:7" x14ac:dyDescent="0.25">
      <c r="A620" s="12" t="s">
        <v>464</v>
      </c>
      <c r="B620" s="19">
        <v>103681420857</v>
      </c>
      <c r="C620" s="12" t="s">
        <v>5407</v>
      </c>
      <c r="D620" s="12" t="s">
        <v>98</v>
      </c>
      <c r="E620" s="6" t="s">
        <v>4819</v>
      </c>
      <c r="F620" s="5">
        <f>decoded__2[[#This Row],[FRT_DEC]]-B619</f>
        <v>7</v>
      </c>
      <c r="G6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INFO]]))),G619)</f>
        <v>clid</v>
      </c>
    </row>
    <row r="621" spans="1:7" x14ac:dyDescent="0.25">
      <c r="A621" s="12" t="s">
        <v>465</v>
      </c>
      <c r="B621" s="19">
        <v>103681421053</v>
      </c>
      <c r="C621" s="12" t="s">
        <v>5408</v>
      </c>
      <c r="D621" s="12" t="s">
        <v>12</v>
      </c>
      <c r="E621" s="6" t="s">
        <v>4</v>
      </c>
      <c r="F621" s="5">
        <f>decoded__2[[#This Row],[FRT_DEC]]-B620</f>
        <v>196</v>
      </c>
      <c r="G6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INFO]]))),G620)</f>
        <v>clid</v>
      </c>
    </row>
    <row r="622" spans="1:7" x14ac:dyDescent="0.25">
      <c r="A622" s="12" t="s">
        <v>466</v>
      </c>
      <c r="B622" s="19">
        <v>103681421059</v>
      </c>
      <c r="C622" s="12" t="s">
        <v>5409</v>
      </c>
      <c r="D622" s="12" t="s">
        <v>8</v>
      </c>
      <c r="E622" s="6" t="s">
        <v>5190</v>
      </c>
      <c r="F622" s="5">
        <f>decoded__2[[#This Row],[FRT_DEC]]-B621</f>
        <v>6</v>
      </c>
      <c r="G6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INFO]]))),G621)</f>
        <v>clid</v>
      </c>
    </row>
    <row r="623" spans="1:7" x14ac:dyDescent="0.25">
      <c r="A623" s="12" t="s">
        <v>467</v>
      </c>
      <c r="B623" s="19">
        <v>103681429679</v>
      </c>
      <c r="C623" s="12" t="s">
        <v>5410</v>
      </c>
      <c r="D623" s="12" t="s">
        <v>13</v>
      </c>
      <c r="E623" s="6" t="s">
        <v>5</v>
      </c>
      <c r="F623" s="5">
        <f>decoded__2[[#This Row],[FRT_DEC]]-B622</f>
        <v>8620</v>
      </c>
      <c r="G6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INFO]]))),G622)</f>
        <v>clid</v>
      </c>
    </row>
    <row r="624" spans="1:7" x14ac:dyDescent="0.25">
      <c r="A624" s="12" t="s">
        <v>468</v>
      </c>
      <c r="B624" s="19">
        <v>103681429684</v>
      </c>
      <c r="C624" s="12" t="s">
        <v>5411</v>
      </c>
      <c r="D624" s="12" t="s">
        <v>11</v>
      </c>
      <c r="E624" s="6" t="s">
        <v>4728</v>
      </c>
      <c r="F624" s="5">
        <f>decoded__2[[#This Row],[FRT_DEC]]-B623</f>
        <v>5</v>
      </c>
      <c r="G6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INFO]]))),G623)</f>
        <v>clid</v>
      </c>
    </row>
    <row r="625" spans="1:7" x14ac:dyDescent="0.25">
      <c r="A625" s="12" t="s">
        <v>469</v>
      </c>
      <c r="B625" s="19">
        <v>103681429723</v>
      </c>
      <c r="C625" s="12" t="s">
        <v>5412</v>
      </c>
      <c r="D625" s="12" t="s">
        <v>12</v>
      </c>
      <c r="E625" s="6" t="s">
        <v>4</v>
      </c>
      <c r="F625" s="5">
        <f>decoded__2[[#This Row],[FRT_DEC]]-B624</f>
        <v>39</v>
      </c>
      <c r="G6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INFO]]))),G624)</f>
        <v>clid</v>
      </c>
    </row>
    <row r="626" spans="1:7" x14ac:dyDescent="0.25">
      <c r="A626" s="12" t="s">
        <v>470</v>
      </c>
      <c r="B626" s="19">
        <v>103681429728</v>
      </c>
      <c r="C626" s="12" t="s">
        <v>5413</v>
      </c>
      <c r="D626" s="12" t="s">
        <v>14</v>
      </c>
      <c r="E626" s="6" t="s">
        <v>6</v>
      </c>
      <c r="F626" s="5">
        <f>decoded__2[[#This Row],[FRT_DEC]]-B625</f>
        <v>5</v>
      </c>
      <c r="G6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INFO]]))),G625)</f>
        <v>clid</v>
      </c>
    </row>
    <row r="627" spans="1:7" x14ac:dyDescent="0.25">
      <c r="A627" s="12" t="s">
        <v>471</v>
      </c>
      <c r="B627" s="19">
        <v>103681429738</v>
      </c>
      <c r="C627" s="12" t="s">
        <v>5414</v>
      </c>
      <c r="D627" s="12" t="s">
        <v>14</v>
      </c>
      <c r="E627" s="6" t="s">
        <v>36</v>
      </c>
      <c r="F627" s="5">
        <f>decoded__2[[#This Row],[FRT_DEC]]-B626</f>
        <v>10</v>
      </c>
      <c r="G6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INFO]]))),G626)</f>
        <v>clid</v>
      </c>
    </row>
    <row r="628" spans="1:7" x14ac:dyDescent="0.25">
      <c r="A628" s="12" t="s">
        <v>472</v>
      </c>
      <c r="B628" s="19">
        <v>103681429751</v>
      </c>
      <c r="C628" s="12" t="s">
        <v>5415</v>
      </c>
      <c r="D628" s="12" t="s">
        <v>11</v>
      </c>
      <c r="E628" s="6" t="s">
        <v>5416</v>
      </c>
      <c r="F628" s="5">
        <f>decoded__2[[#This Row],[FRT_DEC]]-B627</f>
        <v>13</v>
      </c>
      <c r="G6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INFO]]))),G627)</f>
        <v>clid</v>
      </c>
    </row>
    <row r="629" spans="1:7" x14ac:dyDescent="0.25">
      <c r="A629" s="12" t="s">
        <v>473</v>
      </c>
      <c r="B629" s="19">
        <v>103681429776</v>
      </c>
      <c r="C629" s="12" t="s">
        <v>5417</v>
      </c>
      <c r="D629" s="12" t="s">
        <v>8</v>
      </c>
      <c r="E629" s="6" t="s">
        <v>4735</v>
      </c>
      <c r="F629" s="5">
        <f>decoded__2[[#This Row],[FRT_DEC]]-B628</f>
        <v>25</v>
      </c>
      <c r="G6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INFO]]))),G628)</f>
        <v>clid</v>
      </c>
    </row>
    <row r="630" spans="1:7" x14ac:dyDescent="0.25">
      <c r="A630" s="12" t="s">
        <v>474</v>
      </c>
      <c r="B630" s="19">
        <v>103681429816</v>
      </c>
      <c r="C630" s="12" t="s">
        <v>5418</v>
      </c>
      <c r="D630" s="12" t="s">
        <v>12</v>
      </c>
      <c r="E630" s="6" t="s">
        <v>4</v>
      </c>
      <c r="F630" s="5">
        <f>decoded__2[[#This Row],[FRT_DEC]]-B629</f>
        <v>40</v>
      </c>
      <c r="G6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INFO]]))),G629)</f>
        <v>clid</v>
      </c>
    </row>
    <row r="631" spans="1:7" x14ac:dyDescent="0.25">
      <c r="A631" s="12" t="s">
        <v>475</v>
      </c>
      <c r="B631" s="19">
        <v>103681429822</v>
      </c>
      <c r="C631" s="12" t="s">
        <v>5419</v>
      </c>
      <c r="D631" s="12" t="s">
        <v>8</v>
      </c>
      <c r="E631" s="6" t="s">
        <v>5420</v>
      </c>
      <c r="F631" s="5">
        <f>decoded__2[[#This Row],[FRT_DEC]]-B630</f>
        <v>6</v>
      </c>
      <c r="G6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INFO]]))),G630)</f>
        <v>clid</v>
      </c>
    </row>
    <row r="632" spans="1:7" x14ac:dyDescent="0.25">
      <c r="A632" s="12" t="s">
        <v>476</v>
      </c>
      <c r="B632" s="19">
        <v>103681434105</v>
      </c>
      <c r="C632" s="12" t="s">
        <v>5421</v>
      </c>
      <c r="D632" s="12" t="s">
        <v>13</v>
      </c>
      <c r="E632" s="6" t="s">
        <v>5</v>
      </c>
      <c r="F632" s="5">
        <f>decoded__2[[#This Row],[FRT_DEC]]-B631</f>
        <v>4283</v>
      </c>
      <c r="G6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INFO]]))),G631)</f>
        <v>clid</v>
      </c>
    </row>
    <row r="633" spans="1:7" x14ac:dyDescent="0.25">
      <c r="A633" s="12" t="s">
        <v>477</v>
      </c>
      <c r="B633" s="19">
        <v>103681434123</v>
      </c>
      <c r="C633" s="12" t="s">
        <v>5422</v>
      </c>
      <c r="D633" s="12" t="s">
        <v>11</v>
      </c>
      <c r="E633" s="6" t="s">
        <v>5423</v>
      </c>
      <c r="F633" s="5">
        <f>decoded__2[[#This Row],[FRT_DEC]]-B632</f>
        <v>18</v>
      </c>
      <c r="G6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INFO]]))),G632)</f>
        <v>clid</v>
      </c>
    </row>
    <row r="634" spans="1:7" x14ac:dyDescent="0.25">
      <c r="A634" s="12" t="s">
        <v>478</v>
      </c>
      <c r="B634" s="19">
        <v>103681434161</v>
      </c>
      <c r="C634" s="12" t="s">
        <v>5424</v>
      </c>
      <c r="D634" s="12" t="s">
        <v>12</v>
      </c>
      <c r="E634" s="6" t="s">
        <v>4</v>
      </c>
      <c r="F634" s="5">
        <f>decoded__2[[#This Row],[FRT_DEC]]-B633</f>
        <v>38</v>
      </c>
      <c r="G6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INFO]]))),G633)</f>
        <v>clid</v>
      </c>
    </row>
    <row r="635" spans="1:7" x14ac:dyDescent="0.25">
      <c r="A635" s="12" t="s">
        <v>669</v>
      </c>
      <c r="B635" s="19">
        <v>103681434167</v>
      </c>
      <c r="C635" s="12" t="s">
        <v>5425</v>
      </c>
      <c r="D635" s="12" t="s">
        <v>14</v>
      </c>
      <c r="E635" s="6" t="s">
        <v>6</v>
      </c>
      <c r="F635" s="5">
        <f>decoded__2[[#This Row],[FRT_DEC]]-B634</f>
        <v>6</v>
      </c>
      <c r="G6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INFO]]))),G634)</f>
        <v>clid</v>
      </c>
    </row>
    <row r="636" spans="1:7" x14ac:dyDescent="0.25">
      <c r="A636" s="12" t="s">
        <v>479</v>
      </c>
      <c r="B636" s="19">
        <v>103681434178</v>
      </c>
      <c r="C636" s="12" t="s">
        <v>5426</v>
      </c>
      <c r="D636" s="12" t="s">
        <v>14</v>
      </c>
      <c r="E636" s="6" t="s">
        <v>36</v>
      </c>
      <c r="F636" s="5">
        <f>decoded__2[[#This Row],[FRT_DEC]]-B635</f>
        <v>11</v>
      </c>
      <c r="G6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INFO]]))),G635)</f>
        <v>clid</v>
      </c>
    </row>
    <row r="637" spans="1:7" x14ac:dyDescent="0.25">
      <c r="A637" s="12" t="s">
        <v>480</v>
      </c>
      <c r="B637" s="19">
        <v>103681434189</v>
      </c>
      <c r="C637" s="12" t="s">
        <v>5427</v>
      </c>
      <c r="D637" s="12" t="s">
        <v>11</v>
      </c>
      <c r="E637" s="6" t="s">
        <v>5428</v>
      </c>
      <c r="F637" s="5">
        <f>decoded__2[[#This Row],[FRT_DEC]]-B636</f>
        <v>11</v>
      </c>
      <c r="G6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INFO]]))),G636)</f>
        <v>clid</v>
      </c>
    </row>
    <row r="638" spans="1:7" x14ac:dyDescent="0.25">
      <c r="A638" s="12" t="s">
        <v>481</v>
      </c>
      <c r="B638" s="19">
        <v>103681434213</v>
      </c>
      <c r="C638" s="12" t="s">
        <v>5429</v>
      </c>
      <c r="D638" s="12" t="s">
        <v>8</v>
      </c>
      <c r="E638" s="6" t="s">
        <v>5430</v>
      </c>
      <c r="F638" s="5">
        <f>decoded__2[[#This Row],[FRT_DEC]]-B637</f>
        <v>24</v>
      </c>
      <c r="G6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INFO]]))),G637)</f>
        <v>clid</v>
      </c>
    </row>
    <row r="639" spans="1:7" x14ac:dyDescent="0.25">
      <c r="A639" s="12" t="s">
        <v>482</v>
      </c>
      <c r="B639" s="19">
        <v>103681434244</v>
      </c>
      <c r="C639" s="12" t="s">
        <v>5431</v>
      </c>
      <c r="D639" s="12" t="s">
        <v>12</v>
      </c>
      <c r="E639" s="6" t="s">
        <v>4</v>
      </c>
      <c r="F639" s="5">
        <f>decoded__2[[#This Row],[FRT_DEC]]-B638</f>
        <v>31</v>
      </c>
      <c r="G6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INFO]]))),G638)</f>
        <v>clid</v>
      </c>
    </row>
    <row r="640" spans="1:7" x14ac:dyDescent="0.25">
      <c r="A640" s="12" t="s">
        <v>483</v>
      </c>
      <c r="B640" s="19">
        <v>103681434250</v>
      </c>
      <c r="C640" s="12" t="s">
        <v>5432</v>
      </c>
      <c r="D640" s="12" t="s">
        <v>8</v>
      </c>
      <c r="E640" s="6" t="s">
        <v>5433</v>
      </c>
      <c r="F640" s="5">
        <f>decoded__2[[#This Row],[FRT_DEC]]-B639</f>
        <v>6</v>
      </c>
      <c r="G6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INFO]]))),G639)</f>
        <v>clid</v>
      </c>
    </row>
    <row r="641" spans="1:7" x14ac:dyDescent="0.25">
      <c r="A641" s="12" t="s">
        <v>484</v>
      </c>
      <c r="B641" s="19">
        <v>103686433035</v>
      </c>
      <c r="C641" s="12" t="s">
        <v>5434</v>
      </c>
      <c r="D641" s="12" t="s">
        <v>13</v>
      </c>
      <c r="E641" s="6" t="s">
        <v>5</v>
      </c>
      <c r="F641" s="5">
        <f>decoded__2[[#This Row],[FRT_DEC]]-B640</f>
        <v>4998785</v>
      </c>
      <c r="G6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INFO]]))),G640)</f>
        <v>clid</v>
      </c>
    </row>
    <row r="642" spans="1:7" x14ac:dyDescent="0.25">
      <c r="A642" s="12" t="s">
        <v>485</v>
      </c>
      <c r="B642" s="19">
        <v>103686433040</v>
      </c>
      <c r="C642" s="12" t="s">
        <v>5435</v>
      </c>
      <c r="D642" s="12" t="s">
        <v>11</v>
      </c>
      <c r="E642" s="6" t="s">
        <v>4728</v>
      </c>
      <c r="F642" s="5">
        <f>decoded__2[[#This Row],[FRT_DEC]]-B641</f>
        <v>5</v>
      </c>
      <c r="G6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INFO]]))),G641)</f>
        <v>clid</v>
      </c>
    </row>
    <row r="643" spans="1:7" x14ac:dyDescent="0.25">
      <c r="A643" s="12" t="s">
        <v>486</v>
      </c>
      <c r="B643" s="19">
        <v>103686433091</v>
      </c>
      <c r="C643" s="12" t="s">
        <v>5436</v>
      </c>
      <c r="D643" s="12" t="s">
        <v>12</v>
      </c>
      <c r="E643" s="6" t="s">
        <v>4</v>
      </c>
      <c r="F643" s="5">
        <f>decoded__2[[#This Row],[FRT_DEC]]-B642</f>
        <v>51</v>
      </c>
      <c r="G6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INFO]]))),G642)</f>
        <v>clid</v>
      </c>
    </row>
    <row r="644" spans="1:7" x14ac:dyDescent="0.25">
      <c r="A644" s="12" t="s">
        <v>487</v>
      </c>
      <c r="B644" s="19">
        <v>103686433096</v>
      </c>
      <c r="C644" s="12" t="s">
        <v>5437</v>
      </c>
      <c r="D644" s="12" t="s">
        <v>14</v>
      </c>
      <c r="E644" s="6" t="s">
        <v>6</v>
      </c>
      <c r="F644" s="5">
        <f>decoded__2[[#This Row],[FRT_DEC]]-B643</f>
        <v>5</v>
      </c>
      <c r="G6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INFO]]))),G643)</f>
        <v>clid</v>
      </c>
    </row>
    <row r="645" spans="1:7" x14ac:dyDescent="0.25">
      <c r="A645" s="12" t="s">
        <v>488</v>
      </c>
      <c r="B645" s="19">
        <v>103686433106</v>
      </c>
      <c r="C645" s="12" t="s">
        <v>5438</v>
      </c>
      <c r="D645" s="12" t="s">
        <v>14</v>
      </c>
      <c r="E645" s="6" t="s">
        <v>36</v>
      </c>
      <c r="F645" s="5">
        <f>decoded__2[[#This Row],[FRT_DEC]]-B644</f>
        <v>10</v>
      </c>
      <c r="G6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INFO]]))),G644)</f>
        <v>clid</v>
      </c>
    </row>
    <row r="646" spans="1:7" x14ac:dyDescent="0.25">
      <c r="A646" s="12" t="s">
        <v>489</v>
      </c>
      <c r="B646" s="19">
        <v>103686433117</v>
      </c>
      <c r="C646" s="12" t="s">
        <v>5439</v>
      </c>
      <c r="D646" s="12" t="s">
        <v>11</v>
      </c>
      <c r="E646" s="6" t="s">
        <v>5416</v>
      </c>
      <c r="F646" s="5">
        <f>decoded__2[[#This Row],[FRT_DEC]]-B645</f>
        <v>11</v>
      </c>
      <c r="G6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INFO]]))),G645)</f>
        <v>clid</v>
      </c>
    </row>
    <row r="647" spans="1:7" x14ac:dyDescent="0.25">
      <c r="A647" s="12" t="s">
        <v>490</v>
      </c>
      <c r="B647" s="19">
        <v>103686433142</v>
      </c>
      <c r="C647" s="12" t="s">
        <v>5440</v>
      </c>
      <c r="D647" s="12" t="s">
        <v>8</v>
      </c>
      <c r="E647" s="6" t="s">
        <v>4735</v>
      </c>
      <c r="F647" s="5">
        <f>decoded__2[[#This Row],[FRT_DEC]]-B646</f>
        <v>25</v>
      </c>
      <c r="G6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INFO]]))),G646)</f>
        <v>clid</v>
      </c>
    </row>
    <row r="648" spans="1:7" x14ac:dyDescent="0.25">
      <c r="A648" s="12" t="s">
        <v>491</v>
      </c>
      <c r="B648" s="19">
        <v>103686433174</v>
      </c>
      <c r="C648" s="12" t="s">
        <v>5441</v>
      </c>
      <c r="D648" s="12" t="s">
        <v>12</v>
      </c>
      <c r="E648" s="6" t="s">
        <v>4</v>
      </c>
      <c r="F648" s="5">
        <f>decoded__2[[#This Row],[FRT_DEC]]-B647</f>
        <v>32</v>
      </c>
      <c r="G6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INFO]]))),G647)</f>
        <v>clid</v>
      </c>
    </row>
    <row r="649" spans="1:7" x14ac:dyDescent="0.25">
      <c r="A649" s="12" t="s">
        <v>492</v>
      </c>
      <c r="B649" s="19">
        <v>103686433180</v>
      </c>
      <c r="C649" s="12" t="s">
        <v>5442</v>
      </c>
      <c r="D649" s="12" t="s">
        <v>8</v>
      </c>
      <c r="E649" s="6" t="s">
        <v>5420</v>
      </c>
      <c r="F649" s="5">
        <f>decoded__2[[#This Row],[FRT_DEC]]-B648</f>
        <v>6</v>
      </c>
      <c r="G6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INFO]]))),G648)</f>
        <v>clid</v>
      </c>
    </row>
    <row r="650" spans="1:7" x14ac:dyDescent="0.25">
      <c r="A650" s="12" t="s">
        <v>493</v>
      </c>
      <c r="B650" s="19">
        <v>103690483189</v>
      </c>
      <c r="C650" s="12" t="s">
        <v>5443</v>
      </c>
      <c r="D650" s="12" t="s">
        <v>13</v>
      </c>
      <c r="E650" s="6" t="s">
        <v>5</v>
      </c>
      <c r="F650" s="5">
        <f>decoded__2[[#This Row],[FRT_DEC]]-B649</f>
        <v>4050009</v>
      </c>
      <c r="G6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INFO]]))),G649)</f>
        <v>clid</v>
      </c>
    </row>
    <row r="651" spans="1:7" x14ac:dyDescent="0.25">
      <c r="A651" s="12" t="s">
        <v>494</v>
      </c>
      <c r="B651" s="19">
        <v>103690483195</v>
      </c>
      <c r="C651" s="12" t="s">
        <v>5444</v>
      </c>
      <c r="D651" s="12" t="s">
        <v>11</v>
      </c>
      <c r="E651" s="6" t="s">
        <v>5423</v>
      </c>
      <c r="F651" s="5">
        <f>decoded__2[[#This Row],[FRT_DEC]]-B650</f>
        <v>6</v>
      </c>
      <c r="G6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INFO]]))),G650)</f>
        <v>clid</v>
      </c>
    </row>
    <row r="652" spans="1:7" x14ac:dyDescent="0.25">
      <c r="A652" s="12" t="s">
        <v>495</v>
      </c>
      <c r="B652" s="19">
        <v>103690483232</v>
      </c>
      <c r="C652" s="12" t="s">
        <v>5445</v>
      </c>
      <c r="D652" s="12" t="s">
        <v>12</v>
      </c>
      <c r="E652" s="6" t="s">
        <v>4</v>
      </c>
      <c r="F652" s="5">
        <f>decoded__2[[#This Row],[FRT_DEC]]-B651</f>
        <v>37</v>
      </c>
      <c r="G6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INFO]]))),G651)</f>
        <v>clid</v>
      </c>
    </row>
    <row r="653" spans="1:7" x14ac:dyDescent="0.25">
      <c r="A653" s="12" t="s">
        <v>496</v>
      </c>
      <c r="B653" s="19">
        <v>103690483237</v>
      </c>
      <c r="C653" s="12" t="s">
        <v>5446</v>
      </c>
      <c r="D653" s="12" t="s">
        <v>14</v>
      </c>
      <c r="E653" s="6" t="s">
        <v>6</v>
      </c>
      <c r="F653" s="5">
        <f>decoded__2[[#This Row],[FRT_DEC]]-B652</f>
        <v>5</v>
      </c>
      <c r="G6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INFO]]))),G652)</f>
        <v>clid</v>
      </c>
    </row>
    <row r="654" spans="1:7" x14ac:dyDescent="0.25">
      <c r="A654" s="12" t="s">
        <v>497</v>
      </c>
      <c r="B654" s="19">
        <v>103690483248</v>
      </c>
      <c r="C654" s="12" t="s">
        <v>5447</v>
      </c>
      <c r="D654" s="12" t="s">
        <v>14</v>
      </c>
      <c r="E654" s="6" t="s">
        <v>36</v>
      </c>
      <c r="F654" s="5">
        <f>decoded__2[[#This Row],[FRT_DEC]]-B653</f>
        <v>11</v>
      </c>
      <c r="G6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INFO]]))),G653)</f>
        <v>clid</v>
      </c>
    </row>
    <row r="655" spans="1:7" x14ac:dyDescent="0.25">
      <c r="A655" s="12" t="s">
        <v>498</v>
      </c>
      <c r="B655" s="19">
        <v>103690483260</v>
      </c>
      <c r="C655" s="12" t="s">
        <v>5448</v>
      </c>
      <c r="D655" s="12" t="s">
        <v>11</v>
      </c>
      <c r="E655" s="6" t="s">
        <v>4919</v>
      </c>
      <c r="F655" s="5">
        <f>decoded__2[[#This Row],[FRT_DEC]]-B654</f>
        <v>12</v>
      </c>
      <c r="G6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INFO]]))),G654)</f>
        <v>clid</v>
      </c>
    </row>
    <row r="656" spans="1:7" x14ac:dyDescent="0.25">
      <c r="A656" s="12" t="s">
        <v>499</v>
      </c>
      <c r="B656" s="19">
        <v>103690483281</v>
      </c>
      <c r="C656" s="12" t="s">
        <v>5449</v>
      </c>
      <c r="D656" s="12" t="s">
        <v>8</v>
      </c>
      <c r="E656" s="6" t="s">
        <v>5430</v>
      </c>
      <c r="F656" s="5">
        <f>decoded__2[[#This Row],[FRT_DEC]]-B655</f>
        <v>21</v>
      </c>
      <c r="G6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INFO]]))),G655)</f>
        <v>clid</v>
      </c>
    </row>
    <row r="657" spans="1:7" x14ac:dyDescent="0.25">
      <c r="A657" s="12" t="s">
        <v>500</v>
      </c>
      <c r="B657" s="19">
        <v>103690483302</v>
      </c>
      <c r="C657" s="12" t="s">
        <v>5450</v>
      </c>
      <c r="D657" s="12" t="s">
        <v>12</v>
      </c>
      <c r="E657" s="6" t="s">
        <v>4</v>
      </c>
      <c r="F657" s="5">
        <f>decoded__2[[#This Row],[FRT_DEC]]-B656</f>
        <v>21</v>
      </c>
      <c r="G6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INFO]]))),G656)</f>
        <v>clid</v>
      </c>
    </row>
    <row r="658" spans="1:7" x14ac:dyDescent="0.25">
      <c r="A658" s="12" t="s">
        <v>501</v>
      </c>
      <c r="B658" s="19">
        <v>103690483308</v>
      </c>
      <c r="C658" s="12" t="s">
        <v>5451</v>
      </c>
      <c r="D658" s="12" t="s">
        <v>8</v>
      </c>
      <c r="E658" s="6" t="s">
        <v>4923</v>
      </c>
      <c r="F658" s="5">
        <f>decoded__2[[#This Row],[FRT_DEC]]-B657</f>
        <v>6</v>
      </c>
      <c r="G6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INFO]]))),G657)</f>
        <v>clid</v>
      </c>
    </row>
    <row r="659" spans="1:7" x14ac:dyDescent="0.25">
      <c r="A659" s="12" t="s">
        <v>502</v>
      </c>
      <c r="B659" s="19">
        <v>103692246642</v>
      </c>
      <c r="C659" s="12" t="s">
        <v>5452</v>
      </c>
      <c r="D659" s="12" t="s">
        <v>13</v>
      </c>
      <c r="E659" s="6" t="s">
        <v>5</v>
      </c>
      <c r="F659" s="5">
        <f>decoded__2[[#This Row],[FRT_DEC]]-B658</f>
        <v>1763334</v>
      </c>
      <c r="G6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INFO]]))),G658)</f>
        <v>clid</v>
      </c>
    </row>
    <row r="660" spans="1:7" x14ac:dyDescent="0.25">
      <c r="A660" s="12" t="s">
        <v>503</v>
      </c>
      <c r="B660" s="19">
        <v>103692246648</v>
      </c>
      <c r="C660" s="12" t="s">
        <v>5453</v>
      </c>
      <c r="D660" s="12" t="s">
        <v>11</v>
      </c>
      <c r="E660" s="6" t="s">
        <v>5423</v>
      </c>
      <c r="F660" s="5">
        <f>decoded__2[[#This Row],[FRT_DEC]]-B659</f>
        <v>6</v>
      </c>
      <c r="G6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INFO]]))),G659)</f>
        <v>clid</v>
      </c>
    </row>
    <row r="661" spans="1:7" x14ac:dyDescent="0.25">
      <c r="A661" s="12" t="s">
        <v>504</v>
      </c>
      <c r="B661" s="19">
        <v>103692246688</v>
      </c>
      <c r="C661" s="12" t="s">
        <v>5454</v>
      </c>
      <c r="D661" s="12" t="s">
        <v>12</v>
      </c>
      <c r="E661" s="6" t="s">
        <v>4</v>
      </c>
      <c r="F661" s="5">
        <f>decoded__2[[#This Row],[FRT_DEC]]-B660</f>
        <v>40</v>
      </c>
      <c r="G6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INFO]]))),G660)</f>
        <v>clid</v>
      </c>
    </row>
    <row r="662" spans="1:7" x14ac:dyDescent="0.25">
      <c r="A662" s="12" t="s">
        <v>505</v>
      </c>
      <c r="B662" s="19">
        <v>103692246693</v>
      </c>
      <c r="C662" s="12" t="s">
        <v>5455</v>
      </c>
      <c r="D662" s="12" t="s">
        <v>14</v>
      </c>
      <c r="E662" s="6" t="s">
        <v>6</v>
      </c>
      <c r="F662" s="5">
        <f>decoded__2[[#This Row],[FRT_DEC]]-B661</f>
        <v>5</v>
      </c>
      <c r="G6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INFO]]))),G661)</f>
        <v>clid</v>
      </c>
    </row>
    <row r="663" spans="1:7" x14ac:dyDescent="0.25">
      <c r="A663" s="12" t="s">
        <v>506</v>
      </c>
      <c r="B663" s="19">
        <v>103692246703</v>
      </c>
      <c r="C663" s="12" t="s">
        <v>5456</v>
      </c>
      <c r="D663" s="12" t="s">
        <v>14</v>
      </c>
      <c r="E663" s="6" t="s">
        <v>36</v>
      </c>
      <c r="F663" s="5">
        <f>decoded__2[[#This Row],[FRT_DEC]]-B662</f>
        <v>10</v>
      </c>
      <c r="G6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INFO]]))),G662)</f>
        <v>clid</v>
      </c>
    </row>
    <row r="664" spans="1:7" x14ac:dyDescent="0.25">
      <c r="A664" s="12" t="s">
        <v>507</v>
      </c>
      <c r="B664" s="19">
        <v>103692246714</v>
      </c>
      <c r="C664" s="12" t="s">
        <v>5457</v>
      </c>
      <c r="D664" s="12" t="s">
        <v>11</v>
      </c>
      <c r="E664" s="6" t="s">
        <v>4919</v>
      </c>
      <c r="F664" s="5">
        <f>decoded__2[[#This Row],[FRT_DEC]]-B663</f>
        <v>11</v>
      </c>
      <c r="G6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INFO]]))),G663)</f>
        <v>clid</v>
      </c>
    </row>
    <row r="665" spans="1:7" x14ac:dyDescent="0.25">
      <c r="A665" s="12" t="s">
        <v>508</v>
      </c>
      <c r="B665" s="19">
        <v>103692246733</v>
      </c>
      <c r="C665" s="12" t="s">
        <v>5458</v>
      </c>
      <c r="D665" s="12" t="s">
        <v>8</v>
      </c>
      <c r="E665" s="6" t="s">
        <v>5430</v>
      </c>
      <c r="F665" s="5">
        <f>decoded__2[[#This Row],[FRT_DEC]]-B664</f>
        <v>19</v>
      </c>
      <c r="G6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INFO]]))),G664)</f>
        <v>clid</v>
      </c>
    </row>
    <row r="666" spans="1:7" x14ac:dyDescent="0.25">
      <c r="A666" s="12" t="s">
        <v>509</v>
      </c>
      <c r="B666" s="19">
        <v>103692246767</v>
      </c>
      <c r="C666" s="12" t="s">
        <v>5459</v>
      </c>
      <c r="D666" s="12" t="s">
        <v>12</v>
      </c>
      <c r="E666" s="6" t="s">
        <v>4</v>
      </c>
      <c r="F666" s="5">
        <f>decoded__2[[#This Row],[FRT_DEC]]-B665</f>
        <v>34</v>
      </c>
      <c r="G6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INFO]]))),G665)</f>
        <v>clid</v>
      </c>
    </row>
    <row r="667" spans="1:7" x14ac:dyDescent="0.25">
      <c r="A667" s="12" t="s">
        <v>510</v>
      </c>
      <c r="B667" s="19">
        <v>103692246773</v>
      </c>
      <c r="C667" s="12" t="s">
        <v>5460</v>
      </c>
      <c r="D667" s="12" t="s">
        <v>8</v>
      </c>
      <c r="E667" s="6" t="s">
        <v>4923</v>
      </c>
      <c r="F667" s="5">
        <f>decoded__2[[#This Row],[FRT_DEC]]-B666</f>
        <v>6</v>
      </c>
      <c r="G6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INFO]]))),G666)</f>
        <v>clid</v>
      </c>
    </row>
    <row r="668" spans="1:7" x14ac:dyDescent="0.25">
      <c r="A668" s="12" t="s">
        <v>511</v>
      </c>
      <c r="B668" s="19">
        <v>103693886249</v>
      </c>
      <c r="C668" s="12" t="s">
        <v>5461</v>
      </c>
      <c r="D668" s="12" t="s">
        <v>1144</v>
      </c>
      <c r="E668" s="6" t="s">
        <v>4796</v>
      </c>
      <c r="F668" s="5">
        <f>decoded__2[[#This Row],[FRT_DEC]]-B667</f>
        <v>1639476</v>
      </c>
      <c r="G6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INFO]]))),G667)</f>
        <v>clid</v>
      </c>
    </row>
    <row r="669" spans="1:7" x14ac:dyDescent="0.25">
      <c r="A669" s="12" t="s">
        <v>512</v>
      </c>
      <c r="B669" s="19">
        <v>103693886253</v>
      </c>
      <c r="C669" s="12" t="s">
        <v>5462</v>
      </c>
      <c r="D669" s="12" t="s">
        <v>98</v>
      </c>
      <c r="E669" s="6" t="s">
        <v>4798</v>
      </c>
      <c r="F669" s="5">
        <f>decoded__2[[#This Row],[FRT_DEC]]-B668</f>
        <v>4</v>
      </c>
      <c r="G6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INFO]]))),G668)</f>
        <v>clid</v>
      </c>
    </row>
    <row r="670" spans="1:7" x14ac:dyDescent="0.25">
      <c r="A670" s="12" t="s">
        <v>513</v>
      </c>
      <c r="B670" s="19">
        <v>103693886400</v>
      </c>
      <c r="C670" s="12" t="s">
        <v>5463</v>
      </c>
      <c r="D670" s="12" t="s">
        <v>110</v>
      </c>
      <c r="E670" s="6" t="s">
        <v>4646</v>
      </c>
      <c r="F670" s="5">
        <f>decoded__2[[#This Row],[FRT_DEC]]-B669</f>
        <v>147</v>
      </c>
      <c r="G6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INFO]]))),G669)</f>
        <v>clid</v>
      </c>
    </row>
    <row r="671" spans="1:7" x14ac:dyDescent="0.25">
      <c r="A671" s="12" t="s">
        <v>514</v>
      </c>
      <c r="B671" s="19">
        <v>103693886416</v>
      </c>
      <c r="C671" s="12" t="s">
        <v>5464</v>
      </c>
      <c r="D671" s="12" t="s">
        <v>1144</v>
      </c>
      <c r="E671" s="6" t="s">
        <v>4801</v>
      </c>
      <c r="F671" s="5">
        <f>decoded__2[[#This Row],[FRT_DEC]]-B670</f>
        <v>16</v>
      </c>
      <c r="G6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INFO]]))),G670)</f>
        <v>clid</v>
      </c>
    </row>
    <row r="672" spans="1:7" x14ac:dyDescent="0.25">
      <c r="A672" s="12" t="s">
        <v>515</v>
      </c>
      <c r="B672" s="19">
        <v>103693886421</v>
      </c>
      <c r="C672" s="12" t="s">
        <v>5465</v>
      </c>
      <c r="D672" s="12" t="s">
        <v>98</v>
      </c>
      <c r="E672" s="6" t="s">
        <v>4803</v>
      </c>
      <c r="F672" s="5">
        <f>decoded__2[[#This Row],[FRT_DEC]]-B671</f>
        <v>5</v>
      </c>
      <c r="G6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INFO]]))),G671)</f>
        <v>clid</v>
      </c>
    </row>
    <row r="673" spans="1:7" x14ac:dyDescent="0.25">
      <c r="A673" s="12" t="s">
        <v>516</v>
      </c>
      <c r="B673" s="19">
        <v>103693886492</v>
      </c>
      <c r="C673" s="12" t="s">
        <v>5466</v>
      </c>
      <c r="D673" s="12" t="s">
        <v>111</v>
      </c>
      <c r="E673" s="6" t="s">
        <v>1186</v>
      </c>
      <c r="F673" s="5">
        <f>decoded__2[[#This Row],[FRT_DEC]]-B672</f>
        <v>71</v>
      </c>
      <c r="G6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INFO]]))),G672)</f>
        <v>clid</v>
      </c>
    </row>
    <row r="674" spans="1:7" x14ac:dyDescent="0.25">
      <c r="A674" s="12" t="s">
        <v>517</v>
      </c>
      <c r="B674" s="19">
        <v>103693886507</v>
      </c>
      <c r="C674" s="12" t="s">
        <v>5467</v>
      </c>
      <c r="D674" s="12" t="s">
        <v>1144</v>
      </c>
      <c r="E674" s="6" t="s">
        <v>4806</v>
      </c>
      <c r="F674" s="5">
        <f>decoded__2[[#This Row],[FRT_DEC]]-B673</f>
        <v>15</v>
      </c>
      <c r="G6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INFO]]))),G673)</f>
        <v>clid</v>
      </c>
    </row>
    <row r="675" spans="1:7" x14ac:dyDescent="0.25">
      <c r="A675" s="12" t="s">
        <v>518</v>
      </c>
      <c r="B675" s="19">
        <v>103693886514</v>
      </c>
      <c r="C675" s="12" t="s">
        <v>5468</v>
      </c>
      <c r="D675" s="12" t="s">
        <v>98</v>
      </c>
      <c r="E675" s="6" t="s">
        <v>4808</v>
      </c>
      <c r="F675" s="5">
        <f>decoded__2[[#This Row],[FRT_DEC]]-B674</f>
        <v>7</v>
      </c>
      <c r="G6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INFO]]))),G674)</f>
        <v>clid</v>
      </c>
    </row>
    <row r="676" spans="1:7" x14ac:dyDescent="0.25">
      <c r="A676" s="12" t="s">
        <v>519</v>
      </c>
      <c r="B676" s="19">
        <v>103693887148</v>
      </c>
      <c r="C676" s="12" t="s">
        <v>5469</v>
      </c>
      <c r="D676" s="12" t="s">
        <v>113</v>
      </c>
      <c r="E676" s="6" t="s">
        <v>114</v>
      </c>
      <c r="F676" s="5">
        <f>decoded__2[[#This Row],[FRT_DEC]]-B675</f>
        <v>634</v>
      </c>
      <c r="G6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INFO]]))),G675)</f>
        <v>clid</v>
      </c>
    </row>
    <row r="677" spans="1:7" x14ac:dyDescent="0.25">
      <c r="A677" s="12" t="s">
        <v>520</v>
      </c>
      <c r="B677" s="19">
        <v>103693887163</v>
      </c>
      <c r="C677" s="12" t="s">
        <v>5470</v>
      </c>
      <c r="D677" s="12" t="s">
        <v>1144</v>
      </c>
      <c r="E677" s="6" t="s">
        <v>4811</v>
      </c>
      <c r="F677" s="5">
        <f>decoded__2[[#This Row],[FRT_DEC]]-B676</f>
        <v>15</v>
      </c>
      <c r="G6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INFO]]))),G676)</f>
        <v>clid</v>
      </c>
    </row>
    <row r="678" spans="1:7" x14ac:dyDescent="0.25">
      <c r="A678" s="12" t="s">
        <v>521</v>
      </c>
      <c r="B678" s="19">
        <v>103693887169</v>
      </c>
      <c r="C678" s="12" t="s">
        <v>5471</v>
      </c>
      <c r="D678" s="12" t="s">
        <v>98</v>
      </c>
      <c r="E678" s="6" t="s">
        <v>4813</v>
      </c>
      <c r="F678" s="5">
        <f>decoded__2[[#This Row],[FRT_DEC]]-B677</f>
        <v>6</v>
      </c>
      <c r="G6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INFO]]))),G677)</f>
        <v>clid</v>
      </c>
    </row>
    <row r="679" spans="1:7" x14ac:dyDescent="0.25">
      <c r="A679" s="12" t="s">
        <v>522</v>
      </c>
      <c r="B679" s="19">
        <v>103693890165</v>
      </c>
      <c r="C679" s="12" t="s">
        <v>5472</v>
      </c>
      <c r="D679" s="12" t="s">
        <v>55</v>
      </c>
      <c r="E679" s="6" t="s">
        <v>5473</v>
      </c>
      <c r="F679" s="5">
        <f>decoded__2[[#This Row],[FRT_DEC]]-B678</f>
        <v>2996</v>
      </c>
      <c r="G6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INFO]]))),G678)</f>
        <v>clid</v>
      </c>
    </row>
    <row r="680" spans="1:7" x14ac:dyDescent="0.25">
      <c r="A680" s="12" t="s">
        <v>710</v>
      </c>
      <c r="B680" s="19">
        <v>103693890194</v>
      </c>
      <c r="C680" s="12" t="s">
        <v>5474</v>
      </c>
      <c r="D680" s="12" t="s">
        <v>1144</v>
      </c>
      <c r="E680" s="6" t="s">
        <v>4817</v>
      </c>
      <c r="F680" s="5">
        <f>decoded__2[[#This Row],[FRT_DEC]]-B679</f>
        <v>29</v>
      </c>
      <c r="G6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INFO]]))),G679)</f>
        <v>clid</v>
      </c>
    </row>
    <row r="681" spans="1:7" x14ac:dyDescent="0.25">
      <c r="A681" s="12" t="s">
        <v>670</v>
      </c>
      <c r="B681" s="19">
        <v>103693890200</v>
      </c>
      <c r="C681" s="12" t="s">
        <v>5475</v>
      </c>
      <c r="D681" s="12" t="s">
        <v>98</v>
      </c>
      <c r="E681" s="6" t="s">
        <v>4819</v>
      </c>
      <c r="F681" s="5">
        <f>decoded__2[[#This Row],[FRT_DEC]]-B680</f>
        <v>6</v>
      </c>
      <c r="G6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INFO]]))),G680)</f>
        <v>clid</v>
      </c>
    </row>
    <row r="682" spans="1:7" x14ac:dyDescent="0.25">
      <c r="A682" s="12" t="s">
        <v>523</v>
      </c>
      <c r="B682" s="19">
        <v>103694590470</v>
      </c>
      <c r="C682" s="12" t="s">
        <v>5476</v>
      </c>
      <c r="D682" s="12" t="s">
        <v>11</v>
      </c>
      <c r="E682" s="6" t="s">
        <v>4919</v>
      </c>
      <c r="F682" s="5">
        <f>decoded__2[[#This Row],[FRT_DEC]]-B681</f>
        <v>700270</v>
      </c>
      <c r="G6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INFO]]))),G681)</f>
        <v>clid</v>
      </c>
    </row>
    <row r="683" spans="1:7" x14ac:dyDescent="0.25">
      <c r="A683" s="12" t="s">
        <v>524</v>
      </c>
      <c r="B683" s="19">
        <v>103694590501</v>
      </c>
      <c r="C683" s="12" t="s">
        <v>5477</v>
      </c>
      <c r="D683" s="12" t="s">
        <v>12</v>
      </c>
      <c r="E683" s="6" t="s">
        <v>4</v>
      </c>
      <c r="F683" s="5">
        <f>decoded__2[[#This Row],[FRT_DEC]]-B682</f>
        <v>31</v>
      </c>
      <c r="G68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INFO]]))),G682)</f>
        <v>clid</v>
      </c>
    </row>
    <row r="684" spans="1:7" x14ac:dyDescent="0.25">
      <c r="A684" s="12" t="s">
        <v>671</v>
      </c>
      <c r="B684" s="19">
        <v>103694590507</v>
      </c>
      <c r="C684" s="12" t="s">
        <v>5478</v>
      </c>
      <c r="D684" s="12" t="s">
        <v>8</v>
      </c>
      <c r="E684" s="6" t="s">
        <v>4923</v>
      </c>
      <c r="F684" s="5">
        <f>decoded__2[[#This Row],[FRT_DEC]]-B683</f>
        <v>6</v>
      </c>
      <c r="G68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INFO]]))),G683)</f>
        <v>clid</v>
      </c>
    </row>
    <row r="685" spans="1:7" x14ac:dyDescent="0.25">
      <c r="A685" s="12" t="s">
        <v>672</v>
      </c>
      <c r="B685" s="19">
        <v>103699380461</v>
      </c>
      <c r="C685" s="12" t="s">
        <v>5479</v>
      </c>
      <c r="D685" s="12" t="s">
        <v>11</v>
      </c>
      <c r="E685" s="6" t="s">
        <v>5020</v>
      </c>
      <c r="F685" s="5">
        <f>decoded__2[[#This Row],[FRT_DEC]]-B684</f>
        <v>4789954</v>
      </c>
      <c r="G68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INFO]]))),G684)</f>
        <v>clid</v>
      </c>
    </row>
    <row r="686" spans="1:7" x14ac:dyDescent="0.25">
      <c r="A686" s="12" t="s">
        <v>673</v>
      </c>
      <c r="B686" s="19">
        <v>103699380489</v>
      </c>
      <c r="C686" s="12" t="s">
        <v>5480</v>
      </c>
      <c r="D686" s="12" t="s">
        <v>12</v>
      </c>
      <c r="E686" s="6" t="s">
        <v>4</v>
      </c>
      <c r="F686" s="5">
        <f>decoded__2[[#This Row],[FRT_DEC]]-B685</f>
        <v>28</v>
      </c>
      <c r="G68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INFO]]))),G685)</f>
        <v>clid</v>
      </c>
    </row>
    <row r="687" spans="1:7" x14ac:dyDescent="0.25">
      <c r="A687" s="12" t="s">
        <v>674</v>
      </c>
      <c r="B687" s="19">
        <v>103699380495</v>
      </c>
      <c r="C687" s="12" t="s">
        <v>5481</v>
      </c>
      <c r="D687" s="12" t="s">
        <v>8</v>
      </c>
      <c r="E687" s="6" t="s">
        <v>4912</v>
      </c>
      <c r="F687" s="5">
        <f>decoded__2[[#This Row],[FRT_DEC]]-B686</f>
        <v>6</v>
      </c>
      <c r="G68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INFO]]))),G686)</f>
        <v>clid</v>
      </c>
    </row>
    <row r="688" spans="1:7" x14ac:dyDescent="0.25">
      <c r="A688" s="12" t="s">
        <v>675</v>
      </c>
      <c r="B688" s="19">
        <v>103699381951</v>
      </c>
      <c r="C688" s="12" t="s">
        <v>5482</v>
      </c>
      <c r="D688" s="12" t="s">
        <v>13</v>
      </c>
      <c r="E688" s="6" t="s">
        <v>5</v>
      </c>
      <c r="F688" s="5">
        <f>decoded__2[[#This Row],[FRT_DEC]]-B687</f>
        <v>1456</v>
      </c>
      <c r="G68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INFO]]))),G687)</f>
        <v>clid</v>
      </c>
    </row>
    <row r="689" spans="1:7" x14ac:dyDescent="0.25">
      <c r="A689" s="12" t="s">
        <v>676</v>
      </c>
      <c r="B689" s="19">
        <v>103699381958</v>
      </c>
      <c r="C689" s="12" t="s">
        <v>5483</v>
      </c>
      <c r="D689" s="12" t="s">
        <v>11</v>
      </c>
      <c r="E689" s="6" t="s">
        <v>5484</v>
      </c>
      <c r="F689" s="5">
        <f>decoded__2[[#This Row],[FRT_DEC]]-B688</f>
        <v>7</v>
      </c>
      <c r="G68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INFO]]))),G688)</f>
        <v>clid</v>
      </c>
    </row>
    <row r="690" spans="1:7" x14ac:dyDescent="0.25">
      <c r="A690" s="12" t="s">
        <v>525</v>
      </c>
      <c r="B690" s="19">
        <v>103699381996</v>
      </c>
      <c r="C690" s="12" t="s">
        <v>5485</v>
      </c>
      <c r="D690" s="12" t="s">
        <v>12</v>
      </c>
      <c r="E690" s="6" t="s">
        <v>4</v>
      </c>
      <c r="F690" s="5">
        <f>decoded__2[[#This Row],[FRT_DEC]]-B689</f>
        <v>38</v>
      </c>
      <c r="G69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INFO]]))),G689)</f>
        <v>clid</v>
      </c>
    </row>
    <row r="691" spans="1:7" x14ac:dyDescent="0.25">
      <c r="A691" s="12" t="s">
        <v>526</v>
      </c>
      <c r="B691" s="19">
        <v>103699382000</v>
      </c>
      <c r="C691" s="12" t="s">
        <v>5486</v>
      </c>
      <c r="D691" s="12" t="s">
        <v>14</v>
      </c>
      <c r="E691" s="6" t="s">
        <v>6</v>
      </c>
      <c r="F691" s="5">
        <f>decoded__2[[#This Row],[FRT_DEC]]-B690</f>
        <v>4</v>
      </c>
      <c r="G69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INFO]]))),G690)</f>
        <v>clid</v>
      </c>
    </row>
    <row r="692" spans="1:7" x14ac:dyDescent="0.25">
      <c r="A692" s="12" t="s">
        <v>527</v>
      </c>
      <c r="B692" s="19">
        <v>103699382013</v>
      </c>
      <c r="C692" s="12" t="s">
        <v>5487</v>
      </c>
      <c r="D692" s="12" t="s">
        <v>14</v>
      </c>
      <c r="E692" s="6" t="s">
        <v>2631</v>
      </c>
      <c r="F692" s="5">
        <f>decoded__2[[#This Row],[FRT_DEC]]-B691</f>
        <v>13</v>
      </c>
      <c r="G69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INFO]]))),G691)</f>
        <v>clid</v>
      </c>
    </row>
    <row r="693" spans="1:7" x14ac:dyDescent="0.25">
      <c r="A693" s="12" t="s">
        <v>677</v>
      </c>
      <c r="B693" s="19">
        <v>103699382020</v>
      </c>
      <c r="C693" s="12" t="s">
        <v>5488</v>
      </c>
      <c r="D693" s="12" t="s">
        <v>2632</v>
      </c>
      <c r="E693" s="6" t="s">
        <v>2633</v>
      </c>
      <c r="F693" s="5">
        <f>decoded__2[[#This Row],[FRT_DEC]]-B692</f>
        <v>7</v>
      </c>
      <c r="G69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INFO]]))),G692)</f>
        <v>clid</v>
      </c>
    </row>
    <row r="694" spans="1:7" x14ac:dyDescent="0.25">
      <c r="A694" s="12" t="s">
        <v>709</v>
      </c>
      <c r="B694" s="19">
        <v>103699589600</v>
      </c>
      <c r="C694" s="12" t="s">
        <v>5489</v>
      </c>
      <c r="D694" s="12" t="s">
        <v>10</v>
      </c>
      <c r="E694" s="6" t="s">
        <v>5490</v>
      </c>
      <c r="F694" s="5">
        <f>decoded__2[[#This Row],[FRT_DEC]]-B693</f>
        <v>207580</v>
      </c>
      <c r="G69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INFO]]))),G693)</f>
        <v>clid</v>
      </c>
    </row>
    <row r="695" spans="1:7" ht="30" x14ac:dyDescent="0.25">
      <c r="A695" s="12" t="s">
        <v>528</v>
      </c>
      <c r="B695" s="19">
        <v>103699589604</v>
      </c>
      <c r="C695" s="12" t="s">
        <v>5491</v>
      </c>
      <c r="D695" s="12" t="s">
        <v>10</v>
      </c>
      <c r="E695" s="6" t="s">
        <v>5492</v>
      </c>
      <c r="F695" s="5">
        <f>decoded__2[[#This Row],[FRT_DEC]]-B694</f>
        <v>4</v>
      </c>
      <c r="G69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INFO]]))),G694)</f>
        <v>clid</v>
      </c>
    </row>
    <row r="696" spans="1:7" x14ac:dyDescent="0.25">
      <c r="A696" s="12" t="s">
        <v>529</v>
      </c>
      <c r="B696" s="19">
        <v>103699589622</v>
      </c>
      <c r="C696" s="12" t="s">
        <v>5493</v>
      </c>
      <c r="D696" s="12" t="s">
        <v>10</v>
      </c>
      <c r="E696" s="6" t="s">
        <v>5494</v>
      </c>
      <c r="F696" s="5">
        <f>decoded__2[[#This Row],[FRT_DEC]]-B695</f>
        <v>18</v>
      </c>
      <c r="G69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INFO]]))),G695)</f>
        <v>clid</v>
      </c>
    </row>
    <row r="697" spans="1:7" x14ac:dyDescent="0.25">
      <c r="A697" s="12" t="s">
        <v>678</v>
      </c>
      <c r="B697" s="19">
        <v>103699589629</v>
      </c>
      <c r="C697" s="12" t="s">
        <v>5495</v>
      </c>
      <c r="D697" s="12" t="s">
        <v>1144</v>
      </c>
      <c r="E697" s="6" t="s">
        <v>4796</v>
      </c>
      <c r="F697" s="5">
        <f>decoded__2[[#This Row],[FRT_DEC]]-B696</f>
        <v>7</v>
      </c>
      <c r="G69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INFO]]))),G696)</f>
        <v>clid</v>
      </c>
    </row>
    <row r="698" spans="1:7" x14ac:dyDescent="0.25">
      <c r="A698" s="12" t="s">
        <v>530</v>
      </c>
      <c r="B698" s="19">
        <v>103699589633</v>
      </c>
      <c r="C698" s="12" t="s">
        <v>5496</v>
      </c>
      <c r="D698" s="12" t="s">
        <v>1144</v>
      </c>
      <c r="E698" s="6" t="s">
        <v>4870</v>
      </c>
      <c r="F698" s="5">
        <f>decoded__2[[#This Row],[FRT_DEC]]-B697</f>
        <v>4</v>
      </c>
      <c r="G69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INFO]]))),G697)</f>
        <v>clid</v>
      </c>
    </row>
    <row r="699" spans="1:7" x14ac:dyDescent="0.25">
      <c r="A699" s="12" t="s">
        <v>531</v>
      </c>
      <c r="B699" s="19">
        <v>103699589640</v>
      </c>
      <c r="C699" s="12" t="s">
        <v>5497</v>
      </c>
      <c r="D699" s="12" t="s">
        <v>98</v>
      </c>
      <c r="E699" s="6" t="s">
        <v>4872</v>
      </c>
      <c r="F699" s="5">
        <f>decoded__2[[#This Row],[FRT_DEC]]-B698</f>
        <v>7</v>
      </c>
      <c r="G69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INFO]]))),G698)</f>
        <v>clid</v>
      </c>
    </row>
    <row r="700" spans="1:7" x14ac:dyDescent="0.25">
      <c r="A700" s="12" t="s">
        <v>532</v>
      </c>
      <c r="B700" s="19">
        <v>103699589645</v>
      </c>
      <c r="C700" s="12" t="s">
        <v>5498</v>
      </c>
      <c r="D700" s="12" t="s">
        <v>9</v>
      </c>
      <c r="E700" s="6" t="s">
        <v>4874</v>
      </c>
      <c r="F700" s="5">
        <f>decoded__2[[#This Row],[FRT_DEC]]-B699</f>
        <v>5</v>
      </c>
      <c r="G70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INFO]]))),G699)</f>
        <v>clid</v>
      </c>
    </row>
    <row r="701" spans="1:7" x14ac:dyDescent="0.25">
      <c r="A701" s="12" t="s">
        <v>533</v>
      </c>
      <c r="B701" s="19">
        <v>103699589652</v>
      </c>
      <c r="C701" s="12" t="s">
        <v>5499</v>
      </c>
      <c r="D701" s="12" t="s">
        <v>11</v>
      </c>
      <c r="E701" s="6" t="s">
        <v>5040</v>
      </c>
      <c r="F701" s="5">
        <f>decoded__2[[#This Row],[FRT_DEC]]-B700</f>
        <v>7</v>
      </c>
      <c r="G70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INFO]]))),G700)</f>
        <v>clid</v>
      </c>
    </row>
    <row r="702" spans="1:7" x14ac:dyDescent="0.25">
      <c r="A702" s="12" t="s">
        <v>534</v>
      </c>
      <c r="B702" s="19">
        <v>103699593591</v>
      </c>
      <c r="C702" s="12" t="s">
        <v>5500</v>
      </c>
      <c r="D702" s="12" t="s">
        <v>15</v>
      </c>
      <c r="E702" s="6" t="s">
        <v>5501</v>
      </c>
      <c r="F702" s="5">
        <f>decoded__2[[#This Row],[FRT_DEC]]-B701</f>
        <v>3939</v>
      </c>
      <c r="G70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INFO]]))),G701)</f>
        <v>clid</v>
      </c>
    </row>
    <row r="703" spans="1:7" x14ac:dyDescent="0.25">
      <c r="A703" s="12" t="s">
        <v>1172</v>
      </c>
      <c r="B703" s="19">
        <v>103699593594</v>
      </c>
      <c r="C703" s="12" t="s">
        <v>5502</v>
      </c>
      <c r="D703" s="12" t="s">
        <v>15</v>
      </c>
      <c r="E703" s="6" t="s">
        <v>4880</v>
      </c>
      <c r="F703" s="5">
        <f>decoded__2[[#This Row],[FRT_DEC]]-B702</f>
        <v>3</v>
      </c>
      <c r="G70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INFO]]))),G702)</f>
        <v>clid</v>
      </c>
    </row>
    <row r="704" spans="1:7" x14ac:dyDescent="0.25">
      <c r="A704" s="12" t="s">
        <v>535</v>
      </c>
      <c r="B704" s="19">
        <v>103699593632</v>
      </c>
      <c r="C704" s="12" t="s">
        <v>5503</v>
      </c>
      <c r="D704" s="12" t="s">
        <v>58</v>
      </c>
      <c r="E704" s="6" t="s">
        <v>2722</v>
      </c>
      <c r="F704" s="5">
        <f>decoded__2[[#This Row],[FRT_DEC]]-B703</f>
        <v>38</v>
      </c>
      <c r="G70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INFO]]))),G703)</f>
        <v>clid</v>
      </c>
    </row>
    <row r="705" spans="1:7" x14ac:dyDescent="0.25">
      <c r="A705" s="12" t="s">
        <v>536</v>
      </c>
      <c r="B705" s="19">
        <v>103699593636</v>
      </c>
      <c r="C705" s="12" t="s">
        <v>5504</v>
      </c>
      <c r="D705" s="12" t="s">
        <v>58</v>
      </c>
      <c r="E705" s="6" t="s">
        <v>61</v>
      </c>
      <c r="F705" s="5">
        <f>decoded__2[[#This Row],[FRT_DEC]]-B704</f>
        <v>4</v>
      </c>
      <c r="G70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INFO]]))),G704)</f>
        <v>clid</v>
      </c>
    </row>
    <row r="706" spans="1:7" x14ac:dyDescent="0.25">
      <c r="A706" s="12" t="s">
        <v>537</v>
      </c>
      <c r="B706" s="19">
        <v>103699593639</v>
      </c>
      <c r="C706" s="12" t="s">
        <v>5505</v>
      </c>
      <c r="D706" s="12" t="s">
        <v>62</v>
      </c>
      <c r="E706" s="6" t="s">
        <v>5506</v>
      </c>
      <c r="F706" s="5">
        <f>decoded__2[[#This Row],[FRT_DEC]]-B705</f>
        <v>3</v>
      </c>
      <c r="G70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INFO]]))),G705)</f>
        <v>clid</v>
      </c>
    </row>
    <row r="707" spans="1:7" x14ac:dyDescent="0.25">
      <c r="A707" s="12" t="s">
        <v>538</v>
      </c>
      <c r="B707" s="19">
        <v>103699593645</v>
      </c>
      <c r="C707" s="12" t="s">
        <v>5507</v>
      </c>
      <c r="D707" s="12" t="s">
        <v>63</v>
      </c>
      <c r="E707" s="6" t="s">
        <v>64</v>
      </c>
      <c r="F707" s="5">
        <f>decoded__2[[#This Row],[FRT_DEC]]-B706</f>
        <v>6</v>
      </c>
      <c r="G70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INFO]]))),G706)</f>
        <v>clid</v>
      </c>
    </row>
    <row r="708" spans="1:7" x14ac:dyDescent="0.25">
      <c r="A708" s="12" t="s">
        <v>539</v>
      </c>
      <c r="B708" s="19">
        <v>103699593657</v>
      </c>
      <c r="C708" s="12" t="s">
        <v>5508</v>
      </c>
      <c r="D708" s="12" t="s">
        <v>1144</v>
      </c>
      <c r="E708" s="6" t="s">
        <v>4887</v>
      </c>
      <c r="F708" s="5">
        <f>decoded__2[[#This Row],[FRT_DEC]]-B707</f>
        <v>12</v>
      </c>
      <c r="G70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INFO]]))),G707)</f>
        <v>clid</v>
      </c>
    </row>
    <row r="709" spans="1:7" x14ac:dyDescent="0.25">
      <c r="A709" s="12" t="s">
        <v>540</v>
      </c>
      <c r="B709" s="19">
        <v>103699593662</v>
      </c>
      <c r="C709" s="12" t="s">
        <v>5509</v>
      </c>
      <c r="D709" s="12" t="s">
        <v>11</v>
      </c>
      <c r="E709" s="6" t="s">
        <v>5051</v>
      </c>
      <c r="F709" s="5">
        <f>decoded__2[[#This Row],[FRT_DEC]]-B708</f>
        <v>5</v>
      </c>
      <c r="G70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INFO]]))),G708)</f>
        <v>clid</v>
      </c>
    </row>
    <row r="710" spans="1:7" x14ac:dyDescent="0.25">
      <c r="A710" s="12" t="s">
        <v>541</v>
      </c>
      <c r="B710" s="19">
        <v>103699593686</v>
      </c>
      <c r="C710" s="12" t="s">
        <v>5510</v>
      </c>
      <c r="D710" s="12" t="s">
        <v>75</v>
      </c>
      <c r="E710" s="6" t="s">
        <v>4704</v>
      </c>
      <c r="F710" s="5">
        <f>decoded__2[[#This Row],[FRT_DEC]]-B709</f>
        <v>24</v>
      </c>
      <c r="G7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INFO]]))),G709)</f>
        <v>clid</v>
      </c>
    </row>
    <row r="711" spans="1:7" x14ac:dyDescent="0.25">
      <c r="A711" s="12" t="s">
        <v>542</v>
      </c>
      <c r="B711" s="19">
        <v>103699593689</v>
      </c>
      <c r="C711" s="12" t="s">
        <v>5511</v>
      </c>
      <c r="D711" s="12" t="s">
        <v>75</v>
      </c>
      <c r="E711" s="6" t="s">
        <v>5512</v>
      </c>
      <c r="F711" s="5">
        <f>decoded__2[[#This Row],[FRT_DEC]]-B710</f>
        <v>3</v>
      </c>
      <c r="G7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INFO]]))),G710)</f>
        <v>clid</v>
      </c>
    </row>
    <row r="712" spans="1:7" x14ac:dyDescent="0.25">
      <c r="A712" s="12" t="s">
        <v>543</v>
      </c>
      <c r="B712" s="19">
        <v>103699593703</v>
      </c>
      <c r="C712" s="12" t="s">
        <v>5513</v>
      </c>
      <c r="D712" s="12" t="s">
        <v>51</v>
      </c>
      <c r="E712" s="6" t="s">
        <v>5056</v>
      </c>
      <c r="F712" s="5">
        <f>decoded__2[[#This Row],[FRT_DEC]]-B711</f>
        <v>14</v>
      </c>
      <c r="G7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INFO]]))),G711)</f>
        <v>clid</v>
      </c>
    </row>
    <row r="713" spans="1:7" x14ac:dyDescent="0.25">
      <c r="A713" s="12" t="s">
        <v>544</v>
      </c>
      <c r="B713" s="19">
        <v>103699593706</v>
      </c>
      <c r="C713" s="12" t="s">
        <v>5514</v>
      </c>
      <c r="D713" s="12" t="s">
        <v>51</v>
      </c>
      <c r="E713" s="6" t="s">
        <v>5515</v>
      </c>
      <c r="F713" s="5">
        <f>decoded__2[[#This Row],[FRT_DEC]]-B712</f>
        <v>3</v>
      </c>
      <c r="G7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INFO]]))),G712)</f>
        <v>clid</v>
      </c>
    </row>
    <row r="714" spans="1:7" x14ac:dyDescent="0.25">
      <c r="A714" s="12" t="s">
        <v>545</v>
      </c>
      <c r="B714" s="19">
        <v>103699593713</v>
      </c>
      <c r="C714" s="12" t="s">
        <v>5516</v>
      </c>
      <c r="D714" s="12" t="s">
        <v>8</v>
      </c>
      <c r="E714" s="6" t="s">
        <v>5060</v>
      </c>
      <c r="F714" s="5">
        <f>decoded__2[[#This Row],[FRT_DEC]]-B713</f>
        <v>7</v>
      </c>
      <c r="G7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INFO]]))),G713)</f>
        <v>clid</v>
      </c>
    </row>
    <row r="715" spans="1:7" x14ac:dyDescent="0.25">
      <c r="A715" s="12" t="s">
        <v>546</v>
      </c>
      <c r="B715" s="19">
        <v>103699593718</v>
      </c>
      <c r="C715" s="12" t="s">
        <v>5517</v>
      </c>
      <c r="D715" s="12" t="s">
        <v>8</v>
      </c>
      <c r="E715" s="6" t="s">
        <v>5518</v>
      </c>
      <c r="F715" s="5">
        <f>decoded__2[[#This Row],[FRT_DEC]]-B714</f>
        <v>5</v>
      </c>
      <c r="G7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INFO]]))),G714)</f>
        <v>clid</v>
      </c>
    </row>
    <row r="716" spans="1:7" x14ac:dyDescent="0.25">
      <c r="A716" s="12" t="s">
        <v>547</v>
      </c>
      <c r="B716" s="19">
        <v>103699594260</v>
      </c>
      <c r="C716" s="12" t="s">
        <v>5519</v>
      </c>
      <c r="D716" s="12" t="s">
        <v>66</v>
      </c>
      <c r="E716" s="6" t="s">
        <v>67</v>
      </c>
      <c r="F716" s="5">
        <f>decoded__2[[#This Row],[FRT_DEC]]-B715</f>
        <v>542</v>
      </c>
      <c r="G7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INFO]]))),G715)</f>
        <v>clid</v>
      </c>
    </row>
    <row r="717" spans="1:7" x14ac:dyDescent="0.25">
      <c r="A717" s="12" t="s">
        <v>548</v>
      </c>
      <c r="B717" s="19">
        <v>103699594266</v>
      </c>
      <c r="C717" s="12" t="s">
        <v>5520</v>
      </c>
      <c r="D717" s="12" t="s">
        <v>98</v>
      </c>
      <c r="E717" s="6" t="s">
        <v>4903</v>
      </c>
      <c r="F717" s="5">
        <f>decoded__2[[#This Row],[FRT_DEC]]-B716</f>
        <v>6</v>
      </c>
      <c r="G7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INFO]]))),G716)</f>
        <v>clid</v>
      </c>
    </row>
    <row r="718" spans="1:7" x14ac:dyDescent="0.25">
      <c r="A718" s="12" t="s">
        <v>549</v>
      </c>
      <c r="B718" s="19">
        <v>103699594272</v>
      </c>
      <c r="C718" s="12" t="s">
        <v>5521</v>
      </c>
      <c r="D718" s="12" t="s">
        <v>98</v>
      </c>
      <c r="E718" s="6" t="s">
        <v>4905</v>
      </c>
      <c r="F718" s="5">
        <f>decoded__2[[#This Row],[FRT_DEC]]-B717</f>
        <v>6</v>
      </c>
      <c r="G7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INFO]]))),G717)</f>
        <v>clid</v>
      </c>
    </row>
    <row r="719" spans="1:7" x14ac:dyDescent="0.25">
      <c r="A719" s="12" t="s">
        <v>550</v>
      </c>
      <c r="B719" s="19">
        <v>103699594285</v>
      </c>
      <c r="C719" s="12" t="s">
        <v>5522</v>
      </c>
      <c r="D719" s="12" t="s">
        <v>9</v>
      </c>
      <c r="E719" s="6" t="s">
        <v>4907</v>
      </c>
      <c r="F719" s="5">
        <f>decoded__2[[#This Row],[FRT_DEC]]-B718</f>
        <v>13</v>
      </c>
      <c r="G7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INFO]]))),G718)</f>
        <v>clid</v>
      </c>
    </row>
    <row r="720" spans="1:7" x14ac:dyDescent="0.25">
      <c r="A720" s="12" t="s">
        <v>551</v>
      </c>
      <c r="B720" s="19">
        <v>103699594290</v>
      </c>
      <c r="C720" s="12" t="s">
        <v>5523</v>
      </c>
      <c r="D720" s="12" t="s">
        <v>98</v>
      </c>
      <c r="E720" s="6" t="s">
        <v>4909</v>
      </c>
      <c r="F720" s="5">
        <f>decoded__2[[#This Row],[FRT_DEC]]-B719</f>
        <v>5</v>
      </c>
      <c r="G7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INFO]]))),G719)</f>
        <v>clid</v>
      </c>
    </row>
    <row r="721" spans="1:7" x14ac:dyDescent="0.25">
      <c r="A721" s="12" t="s">
        <v>552</v>
      </c>
      <c r="B721" s="19">
        <v>103699595024</v>
      </c>
      <c r="C721" s="12" t="s">
        <v>5524</v>
      </c>
      <c r="D721" s="12" t="s">
        <v>12</v>
      </c>
      <c r="E721" s="6" t="s">
        <v>4</v>
      </c>
      <c r="F721" s="5">
        <f>decoded__2[[#This Row],[FRT_DEC]]-B720</f>
        <v>734</v>
      </c>
      <c r="G7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INFO]]))),G720)</f>
        <v>clid</v>
      </c>
    </row>
    <row r="722" spans="1:7" x14ac:dyDescent="0.25">
      <c r="A722" s="12" t="s">
        <v>553</v>
      </c>
      <c r="B722" s="19">
        <v>103699595030</v>
      </c>
      <c r="C722" s="12" t="s">
        <v>5525</v>
      </c>
      <c r="D722" s="12" t="s">
        <v>8</v>
      </c>
      <c r="E722" s="6" t="s">
        <v>4854</v>
      </c>
      <c r="F722" s="5">
        <f>decoded__2[[#This Row],[FRT_DEC]]-B721</f>
        <v>6</v>
      </c>
      <c r="G7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INFO]]))),G721)</f>
        <v>clid</v>
      </c>
    </row>
    <row r="723" spans="1:7" x14ac:dyDescent="0.25">
      <c r="A723" s="12" t="s">
        <v>554</v>
      </c>
      <c r="B723" s="19">
        <v>103704740368</v>
      </c>
      <c r="C723" s="12" t="s">
        <v>5526</v>
      </c>
      <c r="D723" s="12" t="s">
        <v>13</v>
      </c>
      <c r="E723" s="6" t="s">
        <v>5</v>
      </c>
      <c r="F723" s="5">
        <f>decoded__2[[#This Row],[FRT_DEC]]-B722</f>
        <v>5145338</v>
      </c>
      <c r="G7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INFO]]))),G722)</f>
        <v>clid</v>
      </c>
    </row>
    <row r="724" spans="1:7" x14ac:dyDescent="0.25">
      <c r="A724" s="12" t="s">
        <v>555</v>
      </c>
      <c r="B724" s="19">
        <v>103704740373</v>
      </c>
      <c r="C724" s="12" t="s">
        <v>5527</v>
      </c>
      <c r="D724" s="12" t="s">
        <v>11</v>
      </c>
      <c r="E724" s="6" t="s">
        <v>5423</v>
      </c>
      <c r="F724" s="5">
        <f>decoded__2[[#This Row],[FRT_DEC]]-B723</f>
        <v>5</v>
      </c>
      <c r="G7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INFO]]))),G723)</f>
        <v>clid</v>
      </c>
    </row>
    <row r="725" spans="1:7" x14ac:dyDescent="0.25">
      <c r="A725" s="12" t="s">
        <v>556</v>
      </c>
      <c r="B725" s="19">
        <v>103704740411</v>
      </c>
      <c r="C725" s="12" t="s">
        <v>5528</v>
      </c>
      <c r="D725" s="12" t="s">
        <v>12</v>
      </c>
      <c r="E725" s="6" t="s">
        <v>4</v>
      </c>
      <c r="F725" s="5">
        <f>decoded__2[[#This Row],[FRT_DEC]]-B724</f>
        <v>38</v>
      </c>
      <c r="G7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INFO]]))),G724)</f>
        <v>clid</v>
      </c>
    </row>
    <row r="726" spans="1:7" x14ac:dyDescent="0.25">
      <c r="A726" s="12" t="s">
        <v>679</v>
      </c>
      <c r="B726" s="19">
        <v>103704740415</v>
      </c>
      <c r="C726" s="12" t="s">
        <v>5529</v>
      </c>
      <c r="D726" s="12" t="s">
        <v>14</v>
      </c>
      <c r="E726" s="6" t="s">
        <v>6</v>
      </c>
      <c r="F726" s="5">
        <f>decoded__2[[#This Row],[FRT_DEC]]-B725</f>
        <v>4</v>
      </c>
      <c r="G7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INFO]]))),G725)</f>
        <v>clid</v>
      </c>
    </row>
    <row r="727" spans="1:7" x14ac:dyDescent="0.25">
      <c r="A727" s="12" t="s">
        <v>557</v>
      </c>
      <c r="B727" s="19">
        <v>103704740428</v>
      </c>
      <c r="C727" s="12" t="s">
        <v>5530</v>
      </c>
      <c r="D727" s="12" t="s">
        <v>14</v>
      </c>
      <c r="E727" s="6" t="s">
        <v>36</v>
      </c>
      <c r="F727" s="5">
        <f>decoded__2[[#This Row],[FRT_DEC]]-B726</f>
        <v>13</v>
      </c>
      <c r="G7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INFO]]))),G726)</f>
        <v>clid</v>
      </c>
    </row>
    <row r="728" spans="1:7" x14ac:dyDescent="0.25">
      <c r="A728" s="12" t="s">
        <v>558</v>
      </c>
      <c r="B728" s="19">
        <v>103704740438</v>
      </c>
      <c r="C728" s="12" t="s">
        <v>5531</v>
      </c>
      <c r="D728" s="12" t="s">
        <v>11</v>
      </c>
      <c r="E728" s="6" t="s">
        <v>4733</v>
      </c>
      <c r="F728" s="5">
        <f>decoded__2[[#This Row],[FRT_DEC]]-B727</f>
        <v>10</v>
      </c>
      <c r="G7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INFO]]))),G727)</f>
        <v>clid</v>
      </c>
    </row>
    <row r="729" spans="1:7" x14ac:dyDescent="0.25">
      <c r="A729" s="12" t="s">
        <v>559</v>
      </c>
      <c r="B729" s="19">
        <v>103704740471</v>
      </c>
      <c r="C729" s="12" t="s">
        <v>5532</v>
      </c>
      <c r="D729" s="12" t="s">
        <v>8</v>
      </c>
      <c r="E729" s="6" t="s">
        <v>5430</v>
      </c>
      <c r="F729" s="5">
        <f>decoded__2[[#This Row],[FRT_DEC]]-B728</f>
        <v>33</v>
      </c>
      <c r="G7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INFO]]))),G728)</f>
        <v>clid</v>
      </c>
    </row>
    <row r="730" spans="1:7" x14ac:dyDescent="0.25">
      <c r="A730" s="12" t="s">
        <v>560</v>
      </c>
      <c r="B730" s="19">
        <v>103704740493</v>
      </c>
      <c r="C730" s="12" t="s">
        <v>5533</v>
      </c>
      <c r="D730" s="12" t="s">
        <v>12</v>
      </c>
      <c r="E730" s="6" t="s">
        <v>4</v>
      </c>
      <c r="F730" s="5">
        <f>decoded__2[[#This Row],[FRT_DEC]]-B729</f>
        <v>22</v>
      </c>
      <c r="G7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INFO]]))),G729)</f>
        <v>clid</v>
      </c>
    </row>
    <row r="731" spans="1:7" x14ac:dyDescent="0.25">
      <c r="A731" s="12" t="s">
        <v>561</v>
      </c>
      <c r="B731" s="19">
        <v>103704740499</v>
      </c>
      <c r="C731" s="12" t="s">
        <v>5534</v>
      </c>
      <c r="D731" s="12" t="s">
        <v>8</v>
      </c>
      <c r="E731" s="6" t="s">
        <v>4720</v>
      </c>
      <c r="F731" s="5">
        <f>decoded__2[[#This Row],[FRT_DEC]]-B730</f>
        <v>6</v>
      </c>
      <c r="G7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INFO]]))),G730)</f>
        <v>clid</v>
      </c>
    </row>
    <row r="732" spans="1:7" x14ac:dyDescent="0.25">
      <c r="A732" s="12" t="s">
        <v>562</v>
      </c>
      <c r="B732" s="19">
        <v>103716866839</v>
      </c>
      <c r="C732" s="12" t="s">
        <v>5535</v>
      </c>
      <c r="D732" s="12" t="s">
        <v>13</v>
      </c>
      <c r="E732" s="6" t="s">
        <v>5</v>
      </c>
      <c r="F732" s="5">
        <f>decoded__2[[#This Row],[FRT_DEC]]-B731</f>
        <v>12126340</v>
      </c>
      <c r="G7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INFO]]))),G731)</f>
        <v>clid</v>
      </c>
    </row>
    <row r="733" spans="1:7" x14ac:dyDescent="0.25">
      <c r="A733" s="12" t="s">
        <v>563</v>
      </c>
      <c r="B733" s="19">
        <v>103716866846</v>
      </c>
      <c r="C733" s="12" t="s">
        <v>5536</v>
      </c>
      <c r="D733" s="12" t="s">
        <v>11</v>
      </c>
      <c r="E733" s="6" t="s">
        <v>5423</v>
      </c>
      <c r="F733" s="5">
        <f>decoded__2[[#This Row],[FRT_DEC]]-B732</f>
        <v>7</v>
      </c>
      <c r="G7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INFO]]))),G732)</f>
        <v>clid</v>
      </c>
    </row>
    <row r="734" spans="1:7" x14ac:dyDescent="0.25">
      <c r="A734" s="12" t="s">
        <v>564</v>
      </c>
      <c r="B734" s="19">
        <v>103716866884</v>
      </c>
      <c r="C734" s="12" t="s">
        <v>5537</v>
      </c>
      <c r="D734" s="12" t="s">
        <v>12</v>
      </c>
      <c r="E734" s="6" t="s">
        <v>4</v>
      </c>
      <c r="F734" s="5">
        <f>decoded__2[[#This Row],[FRT_DEC]]-B733</f>
        <v>38</v>
      </c>
      <c r="G7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INFO]]))),G733)</f>
        <v>clid</v>
      </c>
    </row>
    <row r="735" spans="1:7" x14ac:dyDescent="0.25">
      <c r="A735" s="12" t="s">
        <v>565</v>
      </c>
      <c r="B735" s="19">
        <v>103716866889</v>
      </c>
      <c r="C735" s="12" t="s">
        <v>5538</v>
      </c>
      <c r="D735" s="12" t="s">
        <v>14</v>
      </c>
      <c r="E735" s="6" t="s">
        <v>6</v>
      </c>
      <c r="F735" s="5">
        <f>decoded__2[[#This Row],[FRT_DEC]]-B734</f>
        <v>5</v>
      </c>
      <c r="G7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INFO]]))),G734)</f>
        <v>clid</v>
      </c>
    </row>
    <row r="736" spans="1:7" x14ac:dyDescent="0.25">
      <c r="A736" s="12" t="s">
        <v>566</v>
      </c>
      <c r="B736" s="19">
        <v>103716866899</v>
      </c>
      <c r="C736" s="12" t="s">
        <v>5539</v>
      </c>
      <c r="D736" s="12" t="s">
        <v>14</v>
      </c>
      <c r="E736" s="6" t="s">
        <v>36</v>
      </c>
      <c r="F736" s="5">
        <f>decoded__2[[#This Row],[FRT_DEC]]-B735</f>
        <v>10</v>
      </c>
      <c r="G7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INFO]]))),G735)</f>
        <v>clid</v>
      </c>
    </row>
    <row r="737" spans="1:7" x14ac:dyDescent="0.25">
      <c r="A737" s="12" t="s">
        <v>680</v>
      </c>
      <c r="B737" s="19">
        <v>103716866922</v>
      </c>
      <c r="C737" s="12" t="s">
        <v>5540</v>
      </c>
      <c r="D737" s="12" t="s">
        <v>11</v>
      </c>
      <c r="E737" s="6" t="s">
        <v>4733</v>
      </c>
      <c r="F737" s="5">
        <f>decoded__2[[#This Row],[FRT_DEC]]-B736</f>
        <v>23</v>
      </c>
      <c r="G7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INFO]]))),G736)</f>
        <v>clid</v>
      </c>
    </row>
    <row r="738" spans="1:7" x14ac:dyDescent="0.25">
      <c r="A738" s="12" t="s">
        <v>681</v>
      </c>
      <c r="B738" s="19">
        <v>103716866941</v>
      </c>
      <c r="C738" s="12" t="s">
        <v>5541</v>
      </c>
      <c r="D738" s="12" t="s">
        <v>8</v>
      </c>
      <c r="E738" s="6" t="s">
        <v>5430</v>
      </c>
      <c r="F738" s="5">
        <f>decoded__2[[#This Row],[FRT_DEC]]-B737</f>
        <v>19</v>
      </c>
      <c r="G7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INFO]]))),G737)</f>
        <v>clid</v>
      </c>
    </row>
    <row r="739" spans="1:7" x14ac:dyDescent="0.25">
      <c r="A739" s="12" t="s">
        <v>567</v>
      </c>
      <c r="B739" s="19">
        <v>103716866962</v>
      </c>
      <c r="C739" s="12" t="s">
        <v>5542</v>
      </c>
      <c r="D739" s="12" t="s">
        <v>12</v>
      </c>
      <c r="E739" s="6" t="s">
        <v>4</v>
      </c>
      <c r="F739" s="5">
        <f>decoded__2[[#This Row],[FRT_DEC]]-B738</f>
        <v>21</v>
      </c>
      <c r="G7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INFO]]))),G738)</f>
        <v>clid</v>
      </c>
    </row>
    <row r="740" spans="1:7" x14ac:dyDescent="0.25">
      <c r="A740" s="12" t="s">
        <v>568</v>
      </c>
      <c r="B740" s="19">
        <v>103716866970</v>
      </c>
      <c r="C740" s="12" t="s">
        <v>5543</v>
      </c>
      <c r="D740" s="12" t="s">
        <v>8</v>
      </c>
      <c r="E740" s="6" t="s">
        <v>4720</v>
      </c>
      <c r="F740" s="5">
        <f>decoded__2[[#This Row],[FRT_DEC]]-B739</f>
        <v>8</v>
      </c>
      <c r="G7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INFO]]))),G739)</f>
        <v>clid</v>
      </c>
    </row>
    <row r="741" spans="1:7" x14ac:dyDescent="0.25">
      <c r="A741" s="12" t="s">
        <v>682</v>
      </c>
      <c r="B741" s="19">
        <v>103729323397</v>
      </c>
      <c r="C741" s="12" t="s">
        <v>5544</v>
      </c>
      <c r="D741" s="12" t="s">
        <v>13</v>
      </c>
      <c r="E741" s="6" t="s">
        <v>5</v>
      </c>
      <c r="F741" s="5">
        <f>decoded__2[[#This Row],[FRT_DEC]]-B740</f>
        <v>12456427</v>
      </c>
      <c r="G7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INFO]]))),G740)</f>
        <v>clid</v>
      </c>
    </row>
    <row r="742" spans="1:7" x14ac:dyDescent="0.25">
      <c r="A742" s="12" t="s">
        <v>683</v>
      </c>
      <c r="B742" s="19">
        <v>103729323402</v>
      </c>
      <c r="C742" s="12" t="s">
        <v>5545</v>
      </c>
      <c r="D742" s="12" t="s">
        <v>11</v>
      </c>
      <c r="E742" s="6" t="s">
        <v>5423</v>
      </c>
      <c r="F742" s="5">
        <f>decoded__2[[#This Row],[FRT_DEC]]-B741</f>
        <v>5</v>
      </c>
      <c r="G7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INFO]]))),G741)</f>
        <v>clid</v>
      </c>
    </row>
    <row r="743" spans="1:7" x14ac:dyDescent="0.25">
      <c r="A743" s="12" t="s">
        <v>684</v>
      </c>
      <c r="B743" s="19">
        <v>103729323440</v>
      </c>
      <c r="C743" s="12" t="s">
        <v>5546</v>
      </c>
      <c r="D743" s="12" t="s">
        <v>12</v>
      </c>
      <c r="E743" s="6" t="s">
        <v>4</v>
      </c>
      <c r="F743" s="5">
        <f>decoded__2[[#This Row],[FRT_DEC]]-B742</f>
        <v>38</v>
      </c>
      <c r="G7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INFO]]))),G742)</f>
        <v>clid</v>
      </c>
    </row>
    <row r="744" spans="1:7" x14ac:dyDescent="0.25">
      <c r="A744" s="12" t="s">
        <v>685</v>
      </c>
      <c r="B744" s="19">
        <v>103729323444</v>
      </c>
      <c r="C744" s="12" t="s">
        <v>5547</v>
      </c>
      <c r="D744" s="12" t="s">
        <v>14</v>
      </c>
      <c r="E744" s="6" t="s">
        <v>6</v>
      </c>
      <c r="F744" s="5">
        <f>decoded__2[[#This Row],[FRT_DEC]]-B743</f>
        <v>4</v>
      </c>
      <c r="G7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INFO]]))),G743)</f>
        <v>clid</v>
      </c>
    </row>
    <row r="745" spans="1:7" x14ac:dyDescent="0.25">
      <c r="A745" s="12" t="s">
        <v>686</v>
      </c>
      <c r="B745" s="19">
        <v>103729323467</v>
      </c>
      <c r="C745" s="12" t="s">
        <v>5548</v>
      </c>
      <c r="D745" s="12" t="s">
        <v>14</v>
      </c>
      <c r="E745" s="6" t="s">
        <v>36</v>
      </c>
      <c r="F745" s="5">
        <f>decoded__2[[#This Row],[FRT_DEC]]-B744</f>
        <v>23</v>
      </c>
      <c r="G7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INFO]]))),G744)</f>
        <v>clid</v>
      </c>
    </row>
    <row r="746" spans="1:7" x14ac:dyDescent="0.25">
      <c r="A746" s="12" t="s">
        <v>687</v>
      </c>
      <c r="B746" s="19">
        <v>103729323479</v>
      </c>
      <c r="C746" s="12" t="s">
        <v>5549</v>
      </c>
      <c r="D746" s="12" t="s">
        <v>11</v>
      </c>
      <c r="E746" s="6" t="s">
        <v>4733</v>
      </c>
      <c r="F746" s="5">
        <f>decoded__2[[#This Row],[FRT_DEC]]-B745</f>
        <v>12</v>
      </c>
      <c r="G7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INFO]]))),G745)</f>
        <v>clid</v>
      </c>
    </row>
    <row r="747" spans="1:7" x14ac:dyDescent="0.25">
      <c r="A747" s="12" t="s">
        <v>569</v>
      </c>
      <c r="B747" s="19">
        <v>103729323499</v>
      </c>
      <c r="C747" s="12" t="s">
        <v>5550</v>
      </c>
      <c r="D747" s="12" t="s">
        <v>8</v>
      </c>
      <c r="E747" s="6" t="s">
        <v>5430</v>
      </c>
      <c r="F747" s="5">
        <f>decoded__2[[#This Row],[FRT_DEC]]-B746</f>
        <v>20</v>
      </c>
      <c r="G7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INFO]]))),G746)</f>
        <v>clid</v>
      </c>
    </row>
    <row r="748" spans="1:7" x14ac:dyDescent="0.25">
      <c r="A748" s="12" t="s">
        <v>570</v>
      </c>
      <c r="B748" s="19">
        <v>103729323520</v>
      </c>
      <c r="C748" s="12" t="s">
        <v>5551</v>
      </c>
      <c r="D748" s="12" t="s">
        <v>12</v>
      </c>
      <c r="E748" s="6" t="s">
        <v>4</v>
      </c>
      <c r="F748" s="5">
        <f>decoded__2[[#This Row],[FRT_DEC]]-B747</f>
        <v>21</v>
      </c>
      <c r="G7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INFO]]))),G747)</f>
        <v>clid</v>
      </c>
    </row>
    <row r="749" spans="1:7" x14ac:dyDescent="0.25">
      <c r="A749" s="12" t="s">
        <v>571</v>
      </c>
      <c r="B749" s="19">
        <v>103729323526</v>
      </c>
      <c r="C749" s="12" t="s">
        <v>5552</v>
      </c>
      <c r="D749" s="12" t="s">
        <v>8</v>
      </c>
      <c r="E749" s="6" t="s">
        <v>4720</v>
      </c>
      <c r="F749" s="5">
        <f>decoded__2[[#This Row],[FRT_DEC]]-B748</f>
        <v>6</v>
      </c>
      <c r="G7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INFO]]))),G748)</f>
        <v>clid</v>
      </c>
    </row>
    <row r="750" spans="1:7" x14ac:dyDescent="0.25">
      <c r="A750" s="12" t="s">
        <v>688</v>
      </c>
      <c r="B750" s="19">
        <v>103741279327</v>
      </c>
      <c r="C750" s="12" t="s">
        <v>5553</v>
      </c>
      <c r="D750" s="12" t="s">
        <v>13</v>
      </c>
      <c r="E750" s="6" t="s">
        <v>5</v>
      </c>
      <c r="F750" s="5">
        <f>decoded__2[[#This Row],[FRT_DEC]]-B749</f>
        <v>11955801</v>
      </c>
      <c r="G7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INFO]]))),G749)</f>
        <v>clid</v>
      </c>
    </row>
    <row r="751" spans="1:7" x14ac:dyDescent="0.25">
      <c r="A751" s="12" t="s">
        <v>689</v>
      </c>
      <c r="B751" s="19">
        <v>103741279333</v>
      </c>
      <c r="C751" s="12" t="s">
        <v>5554</v>
      </c>
      <c r="D751" s="12" t="s">
        <v>11</v>
      </c>
      <c r="E751" s="6" t="s">
        <v>5423</v>
      </c>
      <c r="F751" s="5">
        <f>decoded__2[[#This Row],[FRT_DEC]]-B750</f>
        <v>6</v>
      </c>
      <c r="G7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INFO]]))),G750)</f>
        <v>clid</v>
      </c>
    </row>
    <row r="752" spans="1:7" x14ac:dyDescent="0.25">
      <c r="A752" s="12" t="s">
        <v>572</v>
      </c>
      <c r="B752" s="19">
        <v>103741279385</v>
      </c>
      <c r="C752" s="12" t="s">
        <v>5555</v>
      </c>
      <c r="D752" s="12" t="s">
        <v>12</v>
      </c>
      <c r="E752" s="6" t="s">
        <v>4</v>
      </c>
      <c r="F752" s="5">
        <f>decoded__2[[#This Row],[FRT_DEC]]-B751</f>
        <v>52</v>
      </c>
      <c r="G7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INFO]]))),G751)</f>
        <v>clid</v>
      </c>
    </row>
    <row r="753" spans="1:7" x14ac:dyDescent="0.25">
      <c r="A753" s="12" t="s">
        <v>573</v>
      </c>
      <c r="B753" s="19">
        <v>103741279390</v>
      </c>
      <c r="C753" s="12" t="s">
        <v>5556</v>
      </c>
      <c r="D753" s="12" t="s">
        <v>14</v>
      </c>
      <c r="E753" s="6" t="s">
        <v>6</v>
      </c>
      <c r="F753" s="5">
        <f>decoded__2[[#This Row],[FRT_DEC]]-B752</f>
        <v>5</v>
      </c>
      <c r="G7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INFO]]))),G752)</f>
        <v>clid</v>
      </c>
    </row>
    <row r="754" spans="1:7" x14ac:dyDescent="0.25">
      <c r="A754" s="12" t="s">
        <v>690</v>
      </c>
      <c r="B754" s="19">
        <v>103741279400</v>
      </c>
      <c r="C754" s="12" t="s">
        <v>5557</v>
      </c>
      <c r="D754" s="12" t="s">
        <v>14</v>
      </c>
      <c r="E754" s="6" t="s">
        <v>36</v>
      </c>
      <c r="F754" s="5">
        <f>decoded__2[[#This Row],[FRT_DEC]]-B753</f>
        <v>10</v>
      </c>
      <c r="G7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INFO]]))),G753)</f>
        <v>clid</v>
      </c>
    </row>
    <row r="755" spans="1:7" x14ac:dyDescent="0.25">
      <c r="A755" s="12" t="s">
        <v>574</v>
      </c>
      <c r="B755" s="19">
        <v>103741279411</v>
      </c>
      <c r="C755" s="12" t="s">
        <v>5558</v>
      </c>
      <c r="D755" s="12" t="s">
        <v>11</v>
      </c>
      <c r="E755" s="6" t="s">
        <v>4733</v>
      </c>
      <c r="F755" s="5">
        <f>decoded__2[[#This Row],[FRT_DEC]]-B754</f>
        <v>11</v>
      </c>
      <c r="G7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INFO]]))),G754)</f>
        <v>clid</v>
      </c>
    </row>
    <row r="756" spans="1:7" x14ac:dyDescent="0.25">
      <c r="A756" s="12" t="s">
        <v>575</v>
      </c>
      <c r="B756" s="19">
        <v>103741279430</v>
      </c>
      <c r="C756" s="12" t="s">
        <v>5559</v>
      </c>
      <c r="D756" s="12" t="s">
        <v>8</v>
      </c>
      <c r="E756" s="6" t="s">
        <v>5430</v>
      </c>
      <c r="F756" s="5">
        <f>decoded__2[[#This Row],[FRT_DEC]]-B755</f>
        <v>19</v>
      </c>
      <c r="G7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INFO]]))),G755)</f>
        <v>clid</v>
      </c>
    </row>
    <row r="757" spans="1:7" x14ac:dyDescent="0.25">
      <c r="A757" s="12" t="s">
        <v>576</v>
      </c>
      <c r="B757" s="19">
        <v>103741279451</v>
      </c>
      <c r="C757" s="12" t="s">
        <v>5560</v>
      </c>
      <c r="D757" s="12" t="s">
        <v>12</v>
      </c>
      <c r="E757" s="6" t="s">
        <v>4</v>
      </c>
      <c r="F757" s="5">
        <f>decoded__2[[#This Row],[FRT_DEC]]-B756</f>
        <v>21</v>
      </c>
      <c r="G7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INFO]]))),G756)</f>
        <v>clid</v>
      </c>
    </row>
    <row r="758" spans="1:7" x14ac:dyDescent="0.25">
      <c r="A758" s="12" t="s">
        <v>577</v>
      </c>
      <c r="B758" s="19">
        <v>103741279457</v>
      </c>
      <c r="C758" s="12" t="s">
        <v>5561</v>
      </c>
      <c r="D758" s="12" t="s">
        <v>8</v>
      </c>
      <c r="E758" s="6" t="s">
        <v>4720</v>
      </c>
      <c r="F758" s="5">
        <f>decoded__2[[#This Row],[FRT_DEC]]-B757</f>
        <v>6</v>
      </c>
      <c r="G7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INFO]]))),G757)</f>
        <v>clid</v>
      </c>
    </row>
    <row r="759" spans="1:7" x14ac:dyDescent="0.25">
      <c r="A759" s="12" t="s">
        <v>578</v>
      </c>
      <c r="B759" s="19">
        <v>103753167476</v>
      </c>
      <c r="C759" s="12" t="s">
        <v>5562</v>
      </c>
      <c r="D759" s="12" t="s">
        <v>13</v>
      </c>
      <c r="E759" s="6" t="s">
        <v>5</v>
      </c>
      <c r="F759" s="5">
        <f>decoded__2[[#This Row],[FRT_DEC]]-B758</f>
        <v>11888019</v>
      </c>
      <c r="G7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INFO]]))),G758)</f>
        <v>clid</v>
      </c>
    </row>
    <row r="760" spans="1:7" x14ac:dyDescent="0.25">
      <c r="A760" s="12" t="s">
        <v>579</v>
      </c>
      <c r="B760" s="19">
        <v>103753167482</v>
      </c>
      <c r="C760" s="12" t="s">
        <v>5563</v>
      </c>
      <c r="D760" s="12" t="s">
        <v>11</v>
      </c>
      <c r="E760" s="6" t="s">
        <v>5423</v>
      </c>
      <c r="F760" s="5">
        <f>decoded__2[[#This Row],[FRT_DEC]]-B759</f>
        <v>6</v>
      </c>
      <c r="G7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INFO]]))),G759)</f>
        <v>clid</v>
      </c>
    </row>
    <row r="761" spans="1:7" x14ac:dyDescent="0.25">
      <c r="A761" s="12" t="s">
        <v>580</v>
      </c>
      <c r="B761" s="19">
        <v>103753167519</v>
      </c>
      <c r="C761" s="12" t="s">
        <v>5564</v>
      </c>
      <c r="D761" s="12" t="s">
        <v>12</v>
      </c>
      <c r="E761" s="6" t="s">
        <v>4</v>
      </c>
      <c r="F761" s="5">
        <f>decoded__2[[#This Row],[FRT_DEC]]-B760</f>
        <v>37</v>
      </c>
      <c r="G7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INFO]]))),G760)</f>
        <v>clid</v>
      </c>
    </row>
    <row r="762" spans="1:7" x14ac:dyDescent="0.25">
      <c r="A762" s="12" t="s">
        <v>581</v>
      </c>
      <c r="B762" s="19">
        <v>103753167524</v>
      </c>
      <c r="C762" s="12" t="s">
        <v>5565</v>
      </c>
      <c r="D762" s="12" t="s">
        <v>14</v>
      </c>
      <c r="E762" s="6" t="s">
        <v>6</v>
      </c>
      <c r="F762" s="5">
        <f>decoded__2[[#This Row],[FRT_DEC]]-B761</f>
        <v>5</v>
      </c>
      <c r="G7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INFO]]))),G761)</f>
        <v>clid</v>
      </c>
    </row>
    <row r="763" spans="1:7" x14ac:dyDescent="0.25">
      <c r="A763" s="12" t="s">
        <v>582</v>
      </c>
      <c r="B763" s="19">
        <v>103753167534</v>
      </c>
      <c r="C763" s="12" t="s">
        <v>5566</v>
      </c>
      <c r="D763" s="12" t="s">
        <v>14</v>
      </c>
      <c r="E763" s="6" t="s">
        <v>36</v>
      </c>
      <c r="F763" s="5">
        <f>decoded__2[[#This Row],[FRT_DEC]]-B762</f>
        <v>10</v>
      </c>
      <c r="G7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INFO]]))),G762)</f>
        <v>clid</v>
      </c>
    </row>
    <row r="764" spans="1:7" x14ac:dyDescent="0.25">
      <c r="A764" s="12" t="s">
        <v>583</v>
      </c>
      <c r="B764" s="19">
        <v>103753167547</v>
      </c>
      <c r="C764" s="12" t="s">
        <v>5567</v>
      </c>
      <c r="D764" s="12" t="s">
        <v>11</v>
      </c>
      <c r="E764" s="6" t="s">
        <v>4733</v>
      </c>
      <c r="F764" s="5">
        <f>decoded__2[[#This Row],[FRT_DEC]]-B763</f>
        <v>13</v>
      </c>
      <c r="G7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INFO]]))),G763)</f>
        <v>clid</v>
      </c>
    </row>
    <row r="765" spans="1:7" x14ac:dyDescent="0.25">
      <c r="A765" s="12" t="s">
        <v>584</v>
      </c>
      <c r="B765" s="19">
        <v>103753167566</v>
      </c>
      <c r="C765" s="12" t="s">
        <v>5568</v>
      </c>
      <c r="D765" s="12" t="s">
        <v>8</v>
      </c>
      <c r="E765" s="6" t="s">
        <v>5430</v>
      </c>
      <c r="F765" s="5">
        <f>decoded__2[[#This Row],[FRT_DEC]]-B764</f>
        <v>19</v>
      </c>
      <c r="G7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INFO]]))),G764)</f>
        <v>clid</v>
      </c>
    </row>
    <row r="766" spans="1:7" x14ac:dyDescent="0.25">
      <c r="A766" s="12" t="s">
        <v>585</v>
      </c>
      <c r="B766" s="19">
        <v>103753167587</v>
      </c>
      <c r="C766" s="12" t="s">
        <v>5569</v>
      </c>
      <c r="D766" s="12" t="s">
        <v>12</v>
      </c>
      <c r="E766" s="6" t="s">
        <v>4</v>
      </c>
      <c r="F766" s="5">
        <f>decoded__2[[#This Row],[FRT_DEC]]-B765</f>
        <v>21</v>
      </c>
      <c r="G7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INFO]]))),G765)</f>
        <v>clid</v>
      </c>
    </row>
    <row r="767" spans="1:7" x14ac:dyDescent="0.25">
      <c r="A767" s="12" t="s">
        <v>586</v>
      </c>
      <c r="B767" s="19">
        <v>103753167593</v>
      </c>
      <c r="C767" s="12" t="s">
        <v>5570</v>
      </c>
      <c r="D767" s="12" t="s">
        <v>8</v>
      </c>
      <c r="E767" s="6" t="s">
        <v>4720</v>
      </c>
      <c r="F767" s="5">
        <f>decoded__2[[#This Row],[FRT_DEC]]-B766</f>
        <v>6</v>
      </c>
      <c r="G7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INFO]]))),G766)</f>
        <v>clid</v>
      </c>
    </row>
    <row r="768" spans="1:7" x14ac:dyDescent="0.25">
      <c r="A768" s="12" t="s">
        <v>691</v>
      </c>
      <c r="B768" s="19">
        <v>103754590470</v>
      </c>
      <c r="C768" s="12" t="s">
        <v>5571</v>
      </c>
      <c r="D768" s="12" t="s">
        <v>11</v>
      </c>
      <c r="E768" s="6" t="s">
        <v>4733</v>
      </c>
      <c r="F768" s="5">
        <f>decoded__2[[#This Row],[FRT_DEC]]-B767</f>
        <v>1422877</v>
      </c>
      <c r="G7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INFO]]))),G767)</f>
        <v>clid</v>
      </c>
    </row>
    <row r="769" spans="1:7" x14ac:dyDescent="0.25">
      <c r="A769" s="12" t="s">
        <v>587</v>
      </c>
      <c r="B769" s="19">
        <v>103754590500</v>
      </c>
      <c r="C769" s="12" t="s">
        <v>5572</v>
      </c>
      <c r="D769" s="12" t="s">
        <v>12</v>
      </c>
      <c r="E769" s="6" t="s">
        <v>4</v>
      </c>
      <c r="F769" s="5">
        <f>decoded__2[[#This Row],[FRT_DEC]]-B768</f>
        <v>30</v>
      </c>
      <c r="G7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INFO]]))),G768)</f>
        <v>clid</v>
      </c>
    </row>
    <row r="770" spans="1:7" x14ac:dyDescent="0.25">
      <c r="A770" s="12" t="s">
        <v>588</v>
      </c>
      <c r="B770" s="19">
        <v>103754590506</v>
      </c>
      <c r="C770" s="12" t="s">
        <v>5573</v>
      </c>
      <c r="D770" s="12" t="s">
        <v>8</v>
      </c>
      <c r="E770" s="6" t="s">
        <v>4720</v>
      </c>
      <c r="F770" s="5">
        <f>decoded__2[[#This Row],[FRT_DEC]]-B769</f>
        <v>6</v>
      </c>
      <c r="G7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INFO]]))),G769)</f>
        <v>clid</v>
      </c>
    </row>
    <row r="771" spans="1:7" x14ac:dyDescent="0.25">
      <c r="A771" s="12" t="s">
        <v>1156</v>
      </c>
      <c r="B771" s="19">
        <v>103756562616</v>
      </c>
      <c r="C771" s="12" t="s">
        <v>5574</v>
      </c>
      <c r="D771" s="12" t="s">
        <v>1144</v>
      </c>
      <c r="E771" s="6" t="s">
        <v>4796</v>
      </c>
      <c r="F771" s="5">
        <f>decoded__2[[#This Row],[FRT_DEC]]-B770</f>
        <v>1972110</v>
      </c>
      <c r="G7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INFO]]))),G770)</f>
        <v>clid</v>
      </c>
    </row>
    <row r="772" spans="1:7" x14ac:dyDescent="0.25">
      <c r="A772" s="12" t="s">
        <v>589</v>
      </c>
      <c r="B772" s="19">
        <v>103756562621</v>
      </c>
      <c r="C772" s="12" t="s">
        <v>5575</v>
      </c>
      <c r="D772" s="12" t="s">
        <v>98</v>
      </c>
      <c r="E772" s="6" t="s">
        <v>4798</v>
      </c>
      <c r="F772" s="5">
        <f>decoded__2[[#This Row],[FRT_DEC]]-B771</f>
        <v>5</v>
      </c>
      <c r="G7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INFO]]))),G771)</f>
        <v>clid</v>
      </c>
    </row>
    <row r="773" spans="1:7" x14ac:dyDescent="0.25">
      <c r="A773" s="12" t="s">
        <v>590</v>
      </c>
      <c r="B773" s="19">
        <v>103756562768</v>
      </c>
      <c r="C773" s="12" t="s">
        <v>5576</v>
      </c>
      <c r="D773" s="12" t="s">
        <v>110</v>
      </c>
      <c r="E773" s="6" t="s">
        <v>234</v>
      </c>
      <c r="F773" s="5">
        <f>decoded__2[[#This Row],[FRT_DEC]]-B772</f>
        <v>147</v>
      </c>
      <c r="G7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INFO]]))),G772)</f>
        <v>clid</v>
      </c>
    </row>
    <row r="774" spans="1:7" x14ac:dyDescent="0.25">
      <c r="A774" s="12" t="s">
        <v>591</v>
      </c>
      <c r="B774" s="19">
        <v>103756562783</v>
      </c>
      <c r="C774" s="12" t="s">
        <v>5577</v>
      </c>
      <c r="D774" s="12" t="s">
        <v>1144</v>
      </c>
      <c r="E774" s="6" t="s">
        <v>4801</v>
      </c>
      <c r="F774" s="5">
        <f>decoded__2[[#This Row],[FRT_DEC]]-B773</f>
        <v>15</v>
      </c>
      <c r="G7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INFO]]))),G773)</f>
        <v>clid</v>
      </c>
    </row>
    <row r="775" spans="1:7" x14ac:dyDescent="0.25">
      <c r="A775" s="12" t="s">
        <v>592</v>
      </c>
      <c r="B775" s="19">
        <v>103756562789</v>
      </c>
      <c r="C775" s="12" t="s">
        <v>5578</v>
      </c>
      <c r="D775" s="12" t="s">
        <v>98</v>
      </c>
      <c r="E775" s="6" t="s">
        <v>4803</v>
      </c>
      <c r="F775" s="5">
        <f>decoded__2[[#This Row],[FRT_DEC]]-B774</f>
        <v>6</v>
      </c>
      <c r="G7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INFO]]))),G774)</f>
        <v>clid</v>
      </c>
    </row>
    <row r="776" spans="1:7" x14ac:dyDescent="0.25">
      <c r="A776" s="12" t="s">
        <v>593</v>
      </c>
      <c r="B776" s="19">
        <v>103756562860</v>
      </c>
      <c r="C776" s="12" t="s">
        <v>5579</v>
      </c>
      <c r="D776" s="12" t="s">
        <v>111</v>
      </c>
      <c r="E776" s="6" t="s">
        <v>237</v>
      </c>
      <c r="F776" s="5">
        <f>decoded__2[[#This Row],[FRT_DEC]]-B775</f>
        <v>71</v>
      </c>
      <c r="G7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INFO]]))),G775)</f>
        <v>clid</v>
      </c>
    </row>
    <row r="777" spans="1:7" x14ac:dyDescent="0.25">
      <c r="A777" s="12" t="s">
        <v>594</v>
      </c>
      <c r="B777" s="19">
        <v>103756562874</v>
      </c>
      <c r="C777" s="12" t="s">
        <v>5580</v>
      </c>
      <c r="D777" s="12" t="s">
        <v>1144</v>
      </c>
      <c r="E777" s="6" t="s">
        <v>4806</v>
      </c>
      <c r="F777" s="5">
        <f>decoded__2[[#This Row],[FRT_DEC]]-B776</f>
        <v>14</v>
      </c>
      <c r="G7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INFO]]))),G776)</f>
        <v>clid</v>
      </c>
    </row>
    <row r="778" spans="1:7" x14ac:dyDescent="0.25">
      <c r="A778" s="12" t="s">
        <v>595</v>
      </c>
      <c r="B778" s="19">
        <v>103756562882</v>
      </c>
      <c r="C778" s="12" t="s">
        <v>5581</v>
      </c>
      <c r="D778" s="12" t="s">
        <v>98</v>
      </c>
      <c r="E778" s="6" t="s">
        <v>4808</v>
      </c>
      <c r="F778" s="5">
        <f>decoded__2[[#This Row],[FRT_DEC]]-B777</f>
        <v>8</v>
      </c>
      <c r="G7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INFO]]))),G777)</f>
        <v>clid</v>
      </c>
    </row>
    <row r="779" spans="1:7" x14ac:dyDescent="0.25">
      <c r="A779" s="12" t="s">
        <v>692</v>
      </c>
      <c r="B779" s="19">
        <v>103756564171</v>
      </c>
      <c r="C779" s="12" t="s">
        <v>5582</v>
      </c>
      <c r="D779" s="12" t="s">
        <v>113</v>
      </c>
      <c r="E779" s="6" t="s">
        <v>240</v>
      </c>
      <c r="F779" s="5">
        <f>decoded__2[[#This Row],[FRT_DEC]]-B778</f>
        <v>1289</v>
      </c>
      <c r="G7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INFO]]))),G778)</f>
        <v>clid</v>
      </c>
    </row>
    <row r="780" spans="1:7" x14ac:dyDescent="0.25">
      <c r="A780" s="12" t="s">
        <v>693</v>
      </c>
      <c r="B780" s="19">
        <v>103756564283</v>
      </c>
      <c r="C780" s="12" t="s">
        <v>5583</v>
      </c>
      <c r="D780" s="12" t="s">
        <v>1144</v>
      </c>
      <c r="E780" s="6" t="s">
        <v>4811</v>
      </c>
      <c r="F780" s="5">
        <f>decoded__2[[#This Row],[FRT_DEC]]-B779</f>
        <v>112</v>
      </c>
      <c r="G7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INFO]]))),G779)</f>
        <v>clid</v>
      </c>
    </row>
    <row r="781" spans="1:7" x14ac:dyDescent="0.25">
      <c r="A781" s="12" t="s">
        <v>596</v>
      </c>
      <c r="B781" s="19">
        <v>103756564289</v>
      </c>
      <c r="C781" s="12" t="s">
        <v>5584</v>
      </c>
      <c r="D781" s="12" t="s">
        <v>98</v>
      </c>
      <c r="E781" s="6" t="s">
        <v>5143</v>
      </c>
      <c r="F781" s="5">
        <f>decoded__2[[#This Row],[FRT_DEC]]-B780</f>
        <v>6</v>
      </c>
      <c r="G7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INFO]]))),G780)</f>
        <v>clid</v>
      </c>
    </row>
    <row r="782" spans="1:7" x14ac:dyDescent="0.25">
      <c r="A782" s="12" t="s">
        <v>597</v>
      </c>
      <c r="B782" s="19">
        <v>103756566648</v>
      </c>
      <c r="C782" s="12" t="s">
        <v>5585</v>
      </c>
      <c r="D782" s="12" t="s">
        <v>1144</v>
      </c>
      <c r="E782" s="6" t="s">
        <v>4796</v>
      </c>
      <c r="F782" s="5">
        <f>decoded__2[[#This Row],[FRT_DEC]]-B781</f>
        <v>2359</v>
      </c>
      <c r="G7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INFO]]))),G781)</f>
        <v>clid</v>
      </c>
    </row>
    <row r="783" spans="1:7" x14ac:dyDescent="0.25">
      <c r="A783" s="12" t="s">
        <v>694</v>
      </c>
      <c r="B783" s="19">
        <v>103756566653</v>
      </c>
      <c r="C783" s="12" t="s">
        <v>5586</v>
      </c>
      <c r="D783" s="12" t="s">
        <v>98</v>
      </c>
      <c r="E783" s="6" t="s">
        <v>4798</v>
      </c>
      <c r="F783" s="5">
        <f>decoded__2[[#This Row],[FRT_DEC]]-B782</f>
        <v>5</v>
      </c>
      <c r="G78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INFO]]))),G782)</f>
        <v>clid</v>
      </c>
    </row>
    <row r="784" spans="1:7" x14ac:dyDescent="0.25">
      <c r="A784" s="12" t="s">
        <v>695</v>
      </c>
      <c r="B784" s="19">
        <v>103756566800</v>
      </c>
      <c r="C784" s="12" t="s">
        <v>5587</v>
      </c>
      <c r="D784" s="12" t="s">
        <v>110</v>
      </c>
      <c r="E784" s="6" t="s">
        <v>335</v>
      </c>
      <c r="F784" s="5">
        <f>decoded__2[[#This Row],[FRT_DEC]]-B783</f>
        <v>147</v>
      </c>
      <c r="G78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INFO]]))),G783)</f>
        <v>clid</v>
      </c>
    </row>
    <row r="785" spans="1:7" x14ac:dyDescent="0.25">
      <c r="A785" s="12" t="s">
        <v>696</v>
      </c>
      <c r="B785" s="19">
        <v>103756566817</v>
      </c>
      <c r="C785" s="12" t="s">
        <v>5588</v>
      </c>
      <c r="D785" s="12" t="s">
        <v>1144</v>
      </c>
      <c r="E785" s="6" t="s">
        <v>4801</v>
      </c>
      <c r="F785" s="5">
        <f>decoded__2[[#This Row],[FRT_DEC]]-B784</f>
        <v>17</v>
      </c>
      <c r="G78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INFO]]))),G784)</f>
        <v>clid</v>
      </c>
    </row>
    <row r="786" spans="1:7" x14ac:dyDescent="0.25">
      <c r="A786" s="12" t="s">
        <v>697</v>
      </c>
      <c r="B786" s="19">
        <v>103756566822</v>
      </c>
      <c r="C786" s="12" t="s">
        <v>5589</v>
      </c>
      <c r="D786" s="12" t="s">
        <v>98</v>
      </c>
      <c r="E786" s="6" t="s">
        <v>4803</v>
      </c>
      <c r="F786" s="5">
        <f>decoded__2[[#This Row],[FRT_DEC]]-B785</f>
        <v>5</v>
      </c>
      <c r="G78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INFO]]))),G785)</f>
        <v>clid</v>
      </c>
    </row>
    <row r="787" spans="1:7" x14ac:dyDescent="0.25">
      <c r="A787" s="12" t="s">
        <v>698</v>
      </c>
      <c r="B787" s="19">
        <v>103756566891</v>
      </c>
      <c r="C787" s="12" t="s">
        <v>5590</v>
      </c>
      <c r="D787" s="12" t="s">
        <v>111</v>
      </c>
      <c r="E787" s="6" t="s">
        <v>297</v>
      </c>
      <c r="F787" s="5">
        <f>decoded__2[[#This Row],[FRT_DEC]]-B786</f>
        <v>69</v>
      </c>
      <c r="G78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INFO]]))),G786)</f>
        <v>clid</v>
      </c>
    </row>
    <row r="788" spans="1:7" x14ac:dyDescent="0.25">
      <c r="A788" s="12" t="s">
        <v>699</v>
      </c>
      <c r="B788" s="19">
        <v>103756566991</v>
      </c>
      <c r="C788" s="12" t="s">
        <v>5591</v>
      </c>
      <c r="D788" s="12" t="s">
        <v>1144</v>
      </c>
      <c r="E788" s="6" t="s">
        <v>4806</v>
      </c>
      <c r="F788" s="5">
        <f>decoded__2[[#This Row],[FRT_DEC]]-B787</f>
        <v>100</v>
      </c>
      <c r="G78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INFO]]))),G787)</f>
        <v>clid</v>
      </c>
    </row>
    <row r="789" spans="1:7" x14ac:dyDescent="0.25">
      <c r="A789" s="12" t="s">
        <v>598</v>
      </c>
      <c r="B789" s="19">
        <v>103756566998</v>
      </c>
      <c r="C789" s="12" t="s">
        <v>5592</v>
      </c>
      <c r="D789" s="12" t="s">
        <v>98</v>
      </c>
      <c r="E789" s="6" t="s">
        <v>2657</v>
      </c>
      <c r="F789" s="5">
        <f>decoded__2[[#This Row],[FRT_DEC]]-B788</f>
        <v>7</v>
      </c>
      <c r="G78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INFO]]))),G788)</f>
        <v>clid</v>
      </c>
    </row>
    <row r="790" spans="1:7" x14ac:dyDescent="0.25">
      <c r="A790" s="12" t="s">
        <v>599</v>
      </c>
      <c r="B790" s="19">
        <v>103764999505</v>
      </c>
      <c r="C790" s="12" t="s">
        <v>5593</v>
      </c>
      <c r="D790" s="12" t="s">
        <v>13</v>
      </c>
      <c r="E790" s="6" t="s">
        <v>5</v>
      </c>
      <c r="F790" s="5">
        <f>decoded__2[[#This Row],[FRT_DEC]]-B789</f>
        <v>8432507</v>
      </c>
      <c r="G79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INFO]]))),G789)</f>
        <v>clid</v>
      </c>
    </row>
    <row r="791" spans="1:7" x14ac:dyDescent="0.25">
      <c r="A791" s="12" t="s">
        <v>1157</v>
      </c>
      <c r="B791" s="19">
        <v>103764999513</v>
      </c>
      <c r="C791" s="12" t="s">
        <v>5594</v>
      </c>
      <c r="D791" s="12" t="s">
        <v>11</v>
      </c>
      <c r="E791" s="6" t="s">
        <v>5423</v>
      </c>
      <c r="F791" s="5">
        <f>decoded__2[[#This Row],[FRT_DEC]]-B790</f>
        <v>8</v>
      </c>
      <c r="G79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INFO]]))),G790)</f>
        <v>clid</v>
      </c>
    </row>
    <row r="792" spans="1:7" x14ac:dyDescent="0.25">
      <c r="A792" s="12" t="s">
        <v>1158</v>
      </c>
      <c r="B792" s="19">
        <v>103764999550</v>
      </c>
      <c r="C792" s="12" t="s">
        <v>5595</v>
      </c>
      <c r="D792" s="12" t="s">
        <v>12</v>
      </c>
      <c r="E792" s="6" t="s">
        <v>4</v>
      </c>
      <c r="F792" s="5">
        <f>decoded__2[[#This Row],[FRT_DEC]]-B791</f>
        <v>37</v>
      </c>
      <c r="G79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INFO]]))),G791)</f>
        <v>clid</v>
      </c>
    </row>
    <row r="793" spans="1:7" x14ac:dyDescent="0.25">
      <c r="A793" s="12" t="s">
        <v>700</v>
      </c>
      <c r="B793" s="19">
        <v>103764999555</v>
      </c>
      <c r="C793" s="12" t="s">
        <v>5596</v>
      </c>
      <c r="D793" s="12" t="s">
        <v>14</v>
      </c>
      <c r="E793" s="6" t="s">
        <v>6</v>
      </c>
      <c r="F793" s="5">
        <f>decoded__2[[#This Row],[FRT_DEC]]-B792</f>
        <v>5</v>
      </c>
      <c r="G79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INFO]]))),G792)</f>
        <v>clid</v>
      </c>
    </row>
    <row r="794" spans="1:7" x14ac:dyDescent="0.25">
      <c r="A794" s="12" t="s">
        <v>600</v>
      </c>
      <c r="B794" s="19">
        <v>103764999578</v>
      </c>
      <c r="C794" s="12" t="s">
        <v>5597</v>
      </c>
      <c r="D794" s="12" t="s">
        <v>14</v>
      </c>
      <c r="E794" s="6" t="s">
        <v>36</v>
      </c>
      <c r="F794" s="5">
        <f>decoded__2[[#This Row],[FRT_DEC]]-B793</f>
        <v>23</v>
      </c>
      <c r="G79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INFO]]))),G793)</f>
        <v>clid</v>
      </c>
    </row>
    <row r="795" spans="1:7" x14ac:dyDescent="0.25">
      <c r="A795" s="12" t="s">
        <v>1159</v>
      </c>
      <c r="B795" s="19">
        <v>103764999588</v>
      </c>
      <c r="C795" s="12" t="s">
        <v>5598</v>
      </c>
      <c r="D795" s="12" t="s">
        <v>11</v>
      </c>
      <c r="E795" s="6" t="s">
        <v>4733</v>
      </c>
      <c r="F795" s="5">
        <f>decoded__2[[#This Row],[FRT_DEC]]-B794</f>
        <v>10</v>
      </c>
      <c r="G79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INFO]]))),G794)</f>
        <v>clid</v>
      </c>
    </row>
    <row r="796" spans="1:7" x14ac:dyDescent="0.25">
      <c r="A796" s="12" t="s">
        <v>1160</v>
      </c>
      <c r="B796" s="19">
        <v>103764999607</v>
      </c>
      <c r="C796" s="12" t="s">
        <v>5599</v>
      </c>
      <c r="D796" s="12" t="s">
        <v>8</v>
      </c>
      <c r="E796" s="6" t="s">
        <v>5430</v>
      </c>
      <c r="F796" s="5">
        <f>decoded__2[[#This Row],[FRT_DEC]]-B795</f>
        <v>19</v>
      </c>
      <c r="G79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INFO]]))),G795)</f>
        <v>clid</v>
      </c>
    </row>
    <row r="797" spans="1:7" x14ac:dyDescent="0.25">
      <c r="A797" s="12" t="s">
        <v>1161</v>
      </c>
      <c r="B797" s="19">
        <v>103764999629</v>
      </c>
      <c r="C797" s="12" t="s">
        <v>5600</v>
      </c>
      <c r="D797" s="12" t="s">
        <v>12</v>
      </c>
      <c r="E797" s="6" t="s">
        <v>4</v>
      </c>
      <c r="F797" s="5">
        <f>decoded__2[[#This Row],[FRT_DEC]]-B796</f>
        <v>22</v>
      </c>
      <c r="G79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INFO]]))),G796)</f>
        <v>clid</v>
      </c>
    </row>
    <row r="798" spans="1:7" x14ac:dyDescent="0.25">
      <c r="A798" s="12" t="s">
        <v>1162</v>
      </c>
      <c r="B798" s="19">
        <v>103764999637</v>
      </c>
      <c r="C798" s="12" t="s">
        <v>5601</v>
      </c>
      <c r="D798" s="12" t="s">
        <v>8</v>
      </c>
      <c r="E798" s="6" t="s">
        <v>4720</v>
      </c>
      <c r="F798" s="5">
        <f>decoded__2[[#This Row],[FRT_DEC]]-B797</f>
        <v>8</v>
      </c>
      <c r="G79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INFO]]))),G797)</f>
        <v>clid</v>
      </c>
    </row>
    <row r="799" spans="1:7" x14ac:dyDescent="0.25">
      <c r="A799" s="12" t="s">
        <v>1163</v>
      </c>
      <c r="B799" s="19">
        <v>103777210622</v>
      </c>
      <c r="C799" s="12" t="s">
        <v>5602</v>
      </c>
      <c r="D799" s="12" t="s">
        <v>13</v>
      </c>
      <c r="E799" s="6" t="s">
        <v>5</v>
      </c>
      <c r="F799" s="5">
        <f>decoded__2[[#This Row],[FRT_DEC]]-B798</f>
        <v>12210985</v>
      </c>
      <c r="G79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INFO]]))),G798)</f>
        <v>clid</v>
      </c>
    </row>
    <row r="800" spans="1:7" x14ac:dyDescent="0.25">
      <c r="A800" s="12" t="s">
        <v>1164</v>
      </c>
      <c r="B800" s="19">
        <v>103777210627</v>
      </c>
      <c r="C800" s="12" t="s">
        <v>5603</v>
      </c>
      <c r="D800" s="12" t="s">
        <v>11</v>
      </c>
      <c r="E800" s="6" t="s">
        <v>5423</v>
      </c>
      <c r="F800" s="5">
        <f>decoded__2[[#This Row],[FRT_DEC]]-B799</f>
        <v>5</v>
      </c>
      <c r="G80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INFO]]))),G799)</f>
        <v>clid</v>
      </c>
    </row>
    <row r="801" spans="1:7" x14ac:dyDescent="0.25">
      <c r="A801" s="12" t="s">
        <v>601</v>
      </c>
      <c r="B801" s="19">
        <v>103777210666</v>
      </c>
      <c r="C801" s="12" t="s">
        <v>5604</v>
      </c>
      <c r="D801" s="12" t="s">
        <v>12</v>
      </c>
      <c r="E801" s="6" t="s">
        <v>4</v>
      </c>
      <c r="F801" s="5">
        <f>decoded__2[[#This Row],[FRT_DEC]]-B800</f>
        <v>39</v>
      </c>
      <c r="G80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INFO]]))),G800)</f>
        <v>clid</v>
      </c>
    </row>
    <row r="802" spans="1:7" x14ac:dyDescent="0.25">
      <c r="A802" s="12" t="s">
        <v>602</v>
      </c>
      <c r="B802" s="19">
        <v>103777210671</v>
      </c>
      <c r="C802" s="12" t="s">
        <v>5605</v>
      </c>
      <c r="D802" s="12" t="s">
        <v>14</v>
      </c>
      <c r="E802" s="6" t="s">
        <v>6</v>
      </c>
      <c r="F802" s="5">
        <f>decoded__2[[#This Row],[FRT_DEC]]-B801</f>
        <v>5</v>
      </c>
      <c r="G80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INFO]]))),G801)</f>
        <v>clid</v>
      </c>
    </row>
    <row r="803" spans="1:7" x14ac:dyDescent="0.25">
      <c r="A803" s="12" t="s">
        <v>603</v>
      </c>
      <c r="B803" s="19">
        <v>103777210682</v>
      </c>
      <c r="C803" s="12" t="s">
        <v>5606</v>
      </c>
      <c r="D803" s="12" t="s">
        <v>14</v>
      </c>
      <c r="E803" s="6" t="s">
        <v>36</v>
      </c>
      <c r="F803" s="5">
        <f>decoded__2[[#This Row],[FRT_DEC]]-B802</f>
        <v>11</v>
      </c>
      <c r="G80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INFO]]))),G802)</f>
        <v>clid</v>
      </c>
    </row>
    <row r="804" spans="1:7" x14ac:dyDescent="0.25">
      <c r="A804" s="12" t="s">
        <v>1165</v>
      </c>
      <c r="B804" s="19">
        <v>103777211409</v>
      </c>
      <c r="C804" s="12" t="s">
        <v>5607</v>
      </c>
      <c r="D804" s="12" t="s">
        <v>11</v>
      </c>
      <c r="E804" s="6" t="s">
        <v>4733</v>
      </c>
      <c r="F804" s="5">
        <f>decoded__2[[#This Row],[FRT_DEC]]-B803</f>
        <v>727</v>
      </c>
      <c r="G80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INFO]]))),G803)</f>
        <v>clid</v>
      </c>
    </row>
    <row r="805" spans="1:7" x14ac:dyDescent="0.25">
      <c r="A805" s="12" t="s">
        <v>1166</v>
      </c>
      <c r="B805" s="19">
        <v>103777211428</v>
      </c>
      <c r="C805" s="12" t="s">
        <v>5608</v>
      </c>
      <c r="D805" s="12" t="s">
        <v>8</v>
      </c>
      <c r="E805" s="6" t="s">
        <v>5430</v>
      </c>
      <c r="F805" s="5">
        <f>decoded__2[[#This Row],[FRT_DEC]]-B804</f>
        <v>19</v>
      </c>
      <c r="G80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INFO]]))),G804)</f>
        <v>clid</v>
      </c>
    </row>
    <row r="806" spans="1:7" x14ac:dyDescent="0.25">
      <c r="A806" s="12" t="s">
        <v>604</v>
      </c>
      <c r="B806" s="19">
        <v>103777211449</v>
      </c>
      <c r="C806" s="12" t="s">
        <v>5609</v>
      </c>
      <c r="D806" s="12" t="s">
        <v>12</v>
      </c>
      <c r="E806" s="6" t="s">
        <v>4</v>
      </c>
      <c r="F806" s="5">
        <f>decoded__2[[#This Row],[FRT_DEC]]-B805</f>
        <v>21</v>
      </c>
      <c r="G80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INFO]]))),G805)</f>
        <v>clid</v>
      </c>
    </row>
    <row r="807" spans="1:7" x14ac:dyDescent="0.25">
      <c r="A807" s="12" t="s">
        <v>605</v>
      </c>
      <c r="B807" s="19">
        <v>103777211455</v>
      </c>
      <c r="C807" s="12" t="s">
        <v>5610</v>
      </c>
      <c r="D807" s="12" t="s">
        <v>8</v>
      </c>
      <c r="E807" s="6" t="s">
        <v>4720</v>
      </c>
      <c r="F807" s="5">
        <f>decoded__2[[#This Row],[FRT_DEC]]-B806</f>
        <v>6</v>
      </c>
      <c r="G80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INFO]]))),G806)</f>
        <v>clid</v>
      </c>
    </row>
    <row r="808" spans="1:7" x14ac:dyDescent="0.25">
      <c r="A808" s="12" t="s">
        <v>1167</v>
      </c>
      <c r="B808" s="19">
        <v>103789119429</v>
      </c>
      <c r="C808" s="12" t="s">
        <v>5611</v>
      </c>
      <c r="D808" s="12" t="s">
        <v>13</v>
      </c>
      <c r="E808" s="6" t="s">
        <v>5</v>
      </c>
      <c r="F808" s="5">
        <f>decoded__2[[#This Row],[FRT_DEC]]-B807</f>
        <v>11907974</v>
      </c>
      <c r="G80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INFO]]))),G807)</f>
        <v>clid</v>
      </c>
    </row>
    <row r="809" spans="1:7" x14ac:dyDescent="0.25">
      <c r="A809" s="12" t="s">
        <v>606</v>
      </c>
      <c r="B809" s="19">
        <v>103789119435</v>
      </c>
      <c r="C809" s="12" t="s">
        <v>5612</v>
      </c>
      <c r="D809" s="12" t="s">
        <v>11</v>
      </c>
      <c r="E809" s="6" t="s">
        <v>5423</v>
      </c>
      <c r="F809" s="5">
        <f>decoded__2[[#This Row],[FRT_DEC]]-B808</f>
        <v>6</v>
      </c>
      <c r="G80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INFO]]))),G808)</f>
        <v>clid</v>
      </c>
    </row>
    <row r="810" spans="1:7" x14ac:dyDescent="0.25">
      <c r="A810" s="12" t="s">
        <v>607</v>
      </c>
      <c r="B810" s="19">
        <v>103789119475</v>
      </c>
      <c r="C810" s="12" t="s">
        <v>5613</v>
      </c>
      <c r="D810" s="12" t="s">
        <v>12</v>
      </c>
      <c r="E810" s="6" t="s">
        <v>4</v>
      </c>
      <c r="F810" s="5">
        <f>decoded__2[[#This Row],[FRT_DEC]]-B809</f>
        <v>40</v>
      </c>
      <c r="G81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INFO]]))),G809)</f>
        <v>clid</v>
      </c>
    </row>
    <row r="811" spans="1:7" x14ac:dyDescent="0.25">
      <c r="A811" s="12" t="s">
        <v>608</v>
      </c>
      <c r="B811" s="19">
        <v>103789119479</v>
      </c>
      <c r="C811" s="12" t="s">
        <v>5614</v>
      </c>
      <c r="D811" s="12" t="s">
        <v>14</v>
      </c>
      <c r="E811" s="6" t="s">
        <v>6</v>
      </c>
      <c r="F811" s="5">
        <f>decoded__2[[#This Row],[FRT_DEC]]-B810</f>
        <v>4</v>
      </c>
      <c r="G81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INFO]]))),G810)</f>
        <v>clid</v>
      </c>
    </row>
    <row r="812" spans="1:7" x14ac:dyDescent="0.25">
      <c r="A812" s="12" t="s">
        <v>609</v>
      </c>
      <c r="B812" s="19">
        <v>103789119490</v>
      </c>
      <c r="C812" s="12" t="s">
        <v>5615</v>
      </c>
      <c r="D812" s="12" t="s">
        <v>14</v>
      </c>
      <c r="E812" s="6" t="s">
        <v>36</v>
      </c>
      <c r="F812" s="5">
        <f>decoded__2[[#This Row],[FRT_DEC]]-B811</f>
        <v>11</v>
      </c>
      <c r="G81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INFO]]))),G811)</f>
        <v>clid</v>
      </c>
    </row>
    <row r="813" spans="1:7" x14ac:dyDescent="0.25">
      <c r="A813" s="12" t="s">
        <v>610</v>
      </c>
      <c r="B813" s="19">
        <v>103789119501</v>
      </c>
      <c r="C813" s="12" t="s">
        <v>5616</v>
      </c>
      <c r="D813" s="12" t="s">
        <v>11</v>
      </c>
      <c r="E813" s="6" t="s">
        <v>4733</v>
      </c>
      <c r="F813" s="5">
        <f>decoded__2[[#This Row],[FRT_DEC]]-B812</f>
        <v>11</v>
      </c>
      <c r="G81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INFO]]))),G812)</f>
        <v>clid</v>
      </c>
    </row>
    <row r="814" spans="1:7" x14ac:dyDescent="0.25">
      <c r="A814" s="12" t="s">
        <v>611</v>
      </c>
      <c r="B814" s="19">
        <v>103789119532</v>
      </c>
      <c r="C814" s="12" t="s">
        <v>5617</v>
      </c>
      <c r="D814" s="12" t="s">
        <v>8</v>
      </c>
      <c r="E814" s="6" t="s">
        <v>5430</v>
      </c>
      <c r="F814" s="5">
        <f>decoded__2[[#This Row],[FRT_DEC]]-B813</f>
        <v>31</v>
      </c>
      <c r="G81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INFO]]))),G813)</f>
        <v>clid</v>
      </c>
    </row>
    <row r="815" spans="1:7" x14ac:dyDescent="0.25">
      <c r="A815" s="12" t="s">
        <v>612</v>
      </c>
      <c r="B815" s="19">
        <v>103789119554</v>
      </c>
      <c r="C815" s="12" t="s">
        <v>5618</v>
      </c>
      <c r="D815" s="12" t="s">
        <v>12</v>
      </c>
      <c r="E815" s="6" t="s">
        <v>4</v>
      </c>
      <c r="F815" s="5">
        <f>decoded__2[[#This Row],[FRT_DEC]]-B814</f>
        <v>22</v>
      </c>
      <c r="G81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INFO]]))),G814)</f>
        <v>clid</v>
      </c>
    </row>
    <row r="816" spans="1:7" x14ac:dyDescent="0.25">
      <c r="A816" s="12" t="s">
        <v>613</v>
      </c>
      <c r="B816" s="19">
        <v>103789119560</v>
      </c>
      <c r="C816" s="12" t="s">
        <v>5619</v>
      </c>
      <c r="D816" s="12" t="s">
        <v>8</v>
      </c>
      <c r="E816" s="6" t="s">
        <v>4720</v>
      </c>
      <c r="F816" s="5">
        <f>decoded__2[[#This Row],[FRT_DEC]]-B815</f>
        <v>6</v>
      </c>
      <c r="G81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INFO]]))),G815)</f>
        <v>clid</v>
      </c>
    </row>
    <row r="817" spans="1:7" x14ac:dyDescent="0.25">
      <c r="A817" s="12" t="s">
        <v>614</v>
      </c>
      <c r="B817" s="19">
        <v>103801014705</v>
      </c>
      <c r="C817" s="12" t="s">
        <v>5620</v>
      </c>
      <c r="D817" s="12" t="s">
        <v>13</v>
      </c>
      <c r="E817" s="6" t="s">
        <v>5</v>
      </c>
      <c r="F817" s="5">
        <f>decoded__2[[#This Row],[FRT_DEC]]-B816</f>
        <v>11895145</v>
      </c>
      <c r="G81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INFO]]))),G816)</f>
        <v>clid</v>
      </c>
    </row>
    <row r="818" spans="1:7" x14ac:dyDescent="0.25">
      <c r="A818" s="12" t="s">
        <v>615</v>
      </c>
      <c r="B818" s="19">
        <v>103801014711</v>
      </c>
      <c r="C818" s="12" t="s">
        <v>5621</v>
      </c>
      <c r="D818" s="12" t="s">
        <v>11</v>
      </c>
      <c r="E818" s="6" t="s">
        <v>5423</v>
      </c>
      <c r="F818" s="5">
        <f>decoded__2[[#This Row],[FRT_DEC]]-B817</f>
        <v>6</v>
      </c>
      <c r="G81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INFO]]))),G817)</f>
        <v>clid</v>
      </c>
    </row>
    <row r="819" spans="1:7" x14ac:dyDescent="0.25">
      <c r="A819" s="12" t="s">
        <v>616</v>
      </c>
      <c r="B819" s="19">
        <v>103801014748</v>
      </c>
      <c r="C819" s="12" t="s">
        <v>5622</v>
      </c>
      <c r="D819" s="12" t="s">
        <v>12</v>
      </c>
      <c r="E819" s="6" t="s">
        <v>4</v>
      </c>
      <c r="F819" s="5">
        <f>decoded__2[[#This Row],[FRT_DEC]]-B818</f>
        <v>37</v>
      </c>
      <c r="G81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INFO]]))),G818)</f>
        <v>clid</v>
      </c>
    </row>
    <row r="820" spans="1:7" x14ac:dyDescent="0.25">
      <c r="A820" s="12" t="s">
        <v>617</v>
      </c>
      <c r="B820" s="19">
        <v>103801014753</v>
      </c>
      <c r="C820" s="12" t="s">
        <v>5623</v>
      </c>
      <c r="D820" s="12" t="s">
        <v>14</v>
      </c>
      <c r="E820" s="6" t="s">
        <v>6</v>
      </c>
      <c r="F820" s="5">
        <f>decoded__2[[#This Row],[FRT_DEC]]-B819</f>
        <v>5</v>
      </c>
      <c r="G82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INFO]]))),G819)</f>
        <v>clid</v>
      </c>
    </row>
    <row r="821" spans="1:7" x14ac:dyDescent="0.25">
      <c r="A821" s="12" t="s">
        <v>618</v>
      </c>
      <c r="B821" s="19">
        <v>103801014764</v>
      </c>
      <c r="C821" s="12" t="s">
        <v>5624</v>
      </c>
      <c r="D821" s="12" t="s">
        <v>14</v>
      </c>
      <c r="E821" s="6" t="s">
        <v>36</v>
      </c>
      <c r="F821" s="5">
        <f>decoded__2[[#This Row],[FRT_DEC]]-B820</f>
        <v>11</v>
      </c>
      <c r="G82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INFO]]))),G820)</f>
        <v>clid</v>
      </c>
    </row>
    <row r="822" spans="1:7" x14ac:dyDescent="0.25">
      <c r="A822" s="12" t="s">
        <v>851</v>
      </c>
      <c r="B822" s="19">
        <v>103801014774</v>
      </c>
      <c r="C822" s="12" t="s">
        <v>5625</v>
      </c>
      <c r="D822" s="12" t="s">
        <v>11</v>
      </c>
      <c r="E822" s="6" t="s">
        <v>4733</v>
      </c>
      <c r="F822" s="5">
        <f>decoded__2[[#This Row],[FRT_DEC]]-B821</f>
        <v>10</v>
      </c>
      <c r="G82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INFO]]))),G821)</f>
        <v>clid</v>
      </c>
    </row>
    <row r="823" spans="1:7" x14ac:dyDescent="0.25">
      <c r="A823" s="12" t="s">
        <v>852</v>
      </c>
      <c r="B823" s="19">
        <v>103801014796</v>
      </c>
      <c r="C823" s="12" t="s">
        <v>5626</v>
      </c>
      <c r="D823" s="12" t="s">
        <v>8</v>
      </c>
      <c r="E823" s="6" t="s">
        <v>5430</v>
      </c>
      <c r="F823" s="5">
        <f>decoded__2[[#This Row],[FRT_DEC]]-B822</f>
        <v>22</v>
      </c>
      <c r="G82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INFO]]))),G822)</f>
        <v>clid</v>
      </c>
    </row>
    <row r="824" spans="1:7" x14ac:dyDescent="0.25">
      <c r="A824" s="12" t="s">
        <v>853</v>
      </c>
      <c r="B824" s="19">
        <v>103801014817</v>
      </c>
      <c r="C824" s="12" t="s">
        <v>5627</v>
      </c>
      <c r="D824" s="12" t="s">
        <v>12</v>
      </c>
      <c r="E824" s="6" t="s">
        <v>4</v>
      </c>
      <c r="F824" s="5">
        <f>decoded__2[[#This Row],[FRT_DEC]]-B823</f>
        <v>21</v>
      </c>
      <c r="G82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INFO]]))),G823)</f>
        <v>clid</v>
      </c>
    </row>
    <row r="825" spans="1:7" x14ac:dyDescent="0.25">
      <c r="A825" s="12" t="s">
        <v>854</v>
      </c>
      <c r="B825" s="19">
        <v>103801014823</v>
      </c>
      <c r="C825" s="12" t="s">
        <v>5628</v>
      </c>
      <c r="D825" s="12" t="s">
        <v>8</v>
      </c>
      <c r="E825" s="6" t="s">
        <v>4720</v>
      </c>
      <c r="F825" s="5">
        <f>decoded__2[[#This Row],[FRT_DEC]]-B824</f>
        <v>6</v>
      </c>
      <c r="G82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INFO]]))),G824)</f>
        <v>clid</v>
      </c>
    </row>
    <row r="826" spans="1:7" x14ac:dyDescent="0.25">
      <c r="A826" s="12" t="s">
        <v>855</v>
      </c>
      <c r="B826" s="19">
        <v>103812992740</v>
      </c>
      <c r="C826" s="12" t="s">
        <v>5629</v>
      </c>
      <c r="D826" s="12" t="s">
        <v>13</v>
      </c>
      <c r="E826" s="6" t="s">
        <v>5</v>
      </c>
      <c r="F826" s="5">
        <f>decoded__2[[#This Row],[FRT_DEC]]-B825</f>
        <v>11977917</v>
      </c>
      <c r="G82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INFO]]))),G825)</f>
        <v>clid</v>
      </c>
    </row>
    <row r="827" spans="1:7" x14ac:dyDescent="0.25">
      <c r="A827" s="12" t="s">
        <v>856</v>
      </c>
      <c r="B827" s="19">
        <v>103812992745</v>
      </c>
      <c r="C827" s="12" t="s">
        <v>5630</v>
      </c>
      <c r="D827" s="12" t="s">
        <v>11</v>
      </c>
      <c r="E827" s="6" t="s">
        <v>5423</v>
      </c>
      <c r="F827" s="5">
        <f>decoded__2[[#This Row],[FRT_DEC]]-B826</f>
        <v>5</v>
      </c>
      <c r="G82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INFO]]))),G826)</f>
        <v>clid</v>
      </c>
    </row>
    <row r="828" spans="1:7" x14ac:dyDescent="0.25">
      <c r="A828" s="12" t="s">
        <v>857</v>
      </c>
      <c r="B828" s="19">
        <v>103812992785</v>
      </c>
      <c r="C828" s="12" t="s">
        <v>5631</v>
      </c>
      <c r="D828" s="12" t="s">
        <v>12</v>
      </c>
      <c r="E828" s="6" t="s">
        <v>4</v>
      </c>
      <c r="F828" s="5">
        <f>decoded__2[[#This Row],[FRT_DEC]]-B827</f>
        <v>40</v>
      </c>
      <c r="G82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INFO]]))),G827)</f>
        <v>clid</v>
      </c>
    </row>
    <row r="829" spans="1:7" x14ac:dyDescent="0.25">
      <c r="A829" s="12" t="s">
        <v>858</v>
      </c>
      <c r="B829" s="19">
        <v>103812992789</v>
      </c>
      <c r="C829" s="12" t="s">
        <v>5632</v>
      </c>
      <c r="D829" s="12" t="s">
        <v>14</v>
      </c>
      <c r="E829" s="6" t="s">
        <v>6</v>
      </c>
      <c r="F829" s="5">
        <f>decoded__2[[#This Row],[FRT_DEC]]-B828</f>
        <v>4</v>
      </c>
      <c r="G82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INFO]]))),G828)</f>
        <v>clid</v>
      </c>
    </row>
    <row r="830" spans="1:7" x14ac:dyDescent="0.25">
      <c r="A830" s="12" t="s">
        <v>859</v>
      </c>
      <c r="B830" s="19">
        <v>103812992800</v>
      </c>
      <c r="C830" s="12" t="s">
        <v>5633</v>
      </c>
      <c r="D830" s="12" t="s">
        <v>14</v>
      </c>
      <c r="E830" s="6" t="s">
        <v>36</v>
      </c>
      <c r="F830" s="5">
        <f>decoded__2[[#This Row],[FRT_DEC]]-B829</f>
        <v>11</v>
      </c>
      <c r="G83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INFO]]))),G829)</f>
        <v>clid</v>
      </c>
    </row>
    <row r="831" spans="1:7" x14ac:dyDescent="0.25">
      <c r="A831" s="12" t="s">
        <v>895</v>
      </c>
      <c r="B831" s="19">
        <v>103812992811</v>
      </c>
      <c r="C831" s="12" t="s">
        <v>5634</v>
      </c>
      <c r="D831" s="12" t="s">
        <v>11</v>
      </c>
      <c r="E831" s="6" t="s">
        <v>4733</v>
      </c>
      <c r="F831" s="5">
        <f>decoded__2[[#This Row],[FRT_DEC]]-B830</f>
        <v>11</v>
      </c>
      <c r="G83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INFO]]))),G830)</f>
        <v>clid</v>
      </c>
    </row>
    <row r="832" spans="1:7" x14ac:dyDescent="0.25">
      <c r="A832" s="12" t="s">
        <v>896</v>
      </c>
      <c r="B832" s="19">
        <v>103812992830</v>
      </c>
      <c r="C832" s="12" t="s">
        <v>5635</v>
      </c>
      <c r="D832" s="12" t="s">
        <v>8</v>
      </c>
      <c r="E832" s="6" t="s">
        <v>5430</v>
      </c>
      <c r="F832" s="5">
        <f>decoded__2[[#This Row],[FRT_DEC]]-B831</f>
        <v>19</v>
      </c>
      <c r="G83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INFO]]))),G831)</f>
        <v>clid</v>
      </c>
    </row>
    <row r="833" spans="1:7" x14ac:dyDescent="0.25">
      <c r="A833" s="12" t="s">
        <v>1072</v>
      </c>
      <c r="B833" s="19">
        <v>103812992863</v>
      </c>
      <c r="C833" s="12" t="s">
        <v>5636</v>
      </c>
      <c r="D833" s="12" t="s">
        <v>12</v>
      </c>
      <c r="E833" s="6" t="s">
        <v>4</v>
      </c>
      <c r="F833" s="5">
        <f>decoded__2[[#This Row],[FRT_DEC]]-B832</f>
        <v>33</v>
      </c>
      <c r="G83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INFO]]))),G832)</f>
        <v>clid</v>
      </c>
    </row>
    <row r="834" spans="1:7" x14ac:dyDescent="0.25">
      <c r="A834" s="12" t="s">
        <v>1073</v>
      </c>
      <c r="B834" s="19">
        <v>103812992870</v>
      </c>
      <c r="C834" s="12" t="s">
        <v>5637</v>
      </c>
      <c r="D834" s="12" t="s">
        <v>8</v>
      </c>
      <c r="E834" s="6" t="s">
        <v>4720</v>
      </c>
      <c r="F834" s="5">
        <f>decoded__2[[#This Row],[FRT_DEC]]-B833</f>
        <v>7</v>
      </c>
      <c r="G83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INFO]]))),G833)</f>
        <v>clid</v>
      </c>
    </row>
    <row r="835" spans="1:7" x14ac:dyDescent="0.25">
      <c r="A835" s="12" t="s">
        <v>1074</v>
      </c>
      <c r="B835" s="19">
        <v>103814590470</v>
      </c>
      <c r="C835" s="12" t="s">
        <v>5638</v>
      </c>
      <c r="D835" s="12" t="s">
        <v>11</v>
      </c>
      <c r="E835" s="6" t="s">
        <v>4733</v>
      </c>
      <c r="F835" s="5">
        <f>decoded__2[[#This Row],[FRT_DEC]]-B834</f>
        <v>1597600</v>
      </c>
      <c r="G83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INFO]]))),G834)</f>
        <v>clid</v>
      </c>
    </row>
    <row r="836" spans="1:7" x14ac:dyDescent="0.25">
      <c r="A836" s="12" t="s">
        <v>1075</v>
      </c>
      <c r="B836" s="19">
        <v>103814590501</v>
      </c>
      <c r="C836" s="12" t="s">
        <v>5639</v>
      </c>
      <c r="D836" s="12" t="s">
        <v>12</v>
      </c>
      <c r="E836" s="6" t="s">
        <v>4</v>
      </c>
      <c r="F836" s="5">
        <f>decoded__2[[#This Row],[FRT_DEC]]-B835</f>
        <v>31</v>
      </c>
      <c r="G83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INFO]]))),G835)</f>
        <v>clid</v>
      </c>
    </row>
    <row r="837" spans="1:7" x14ac:dyDescent="0.25">
      <c r="A837" s="12" t="s">
        <v>1076</v>
      </c>
      <c r="B837" s="19">
        <v>103814590507</v>
      </c>
      <c r="C837" s="12" t="s">
        <v>5640</v>
      </c>
      <c r="D837" s="12" t="s">
        <v>8</v>
      </c>
      <c r="E837" s="6" t="s">
        <v>4720</v>
      </c>
      <c r="F837" s="5">
        <f>decoded__2[[#This Row],[FRT_DEC]]-B836</f>
        <v>6</v>
      </c>
      <c r="G83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INFO]]))),G836)</f>
        <v>clid</v>
      </c>
    </row>
    <row r="838" spans="1:7" x14ac:dyDescent="0.25">
      <c r="A838" s="12" t="s">
        <v>1077</v>
      </c>
      <c r="B838" s="19">
        <v>103819380461</v>
      </c>
      <c r="C838" s="12" t="s">
        <v>5641</v>
      </c>
      <c r="D838" s="12" t="s">
        <v>11</v>
      </c>
      <c r="E838" s="6" t="s">
        <v>4851</v>
      </c>
      <c r="F838" s="5">
        <f>decoded__2[[#This Row],[FRT_DEC]]-B837</f>
        <v>4789954</v>
      </c>
      <c r="G83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INFO]]))),G837)</f>
        <v>clid</v>
      </c>
    </row>
    <row r="839" spans="1:7" x14ac:dyDescent="0.25">
      <c r="A839" s="12" t="s">
        <v>897</v>
      </c>
      <c r="B839" s="19">
        <v>103819380489</v>
      </c>
      <c r="C839" s="12" t="s">
        <v>5642</v>
      </c>
      <c r="D839" s="12" t="s">
        <v>12</v>
      </c>
      <c r="E839" s="6" t="s">
        <v>4</v>
      </c>
      <c r="F839" s="5">
        <f>decoded__2[[#This Row],[FRT_DEC]]-B838</f>
        <v>28</v>
      </c>
      <c r="G83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INFO]]))),G838)</f>
        <v>clid</v>
      </c>
    </row>
    <row r="840" spans="1:7" x14ac:dyDescent="0.25">
      <c r="A840" s="12" t="s">
        <v>898</v>
      </c>
      <c r="B840" s="19">
        <v>103819380495</v>
      </c>
      <c r="C840" s="12" t="s">
        <v>5643</v>
      </c>
      <c r="D840" s="12" t="s">
        <v>8</v>
      </c>
      <c r="E840" s="6" t="s">
        <v>4854</v>
      </c>
      <c r="F840" s="5">
        <f>decoded__2[[#This Row],[FRT_DEC]]-B839</f>
        <v>6</v>
      </c>
      <c r="G84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INFO]]))),G839)</f>
        <v>clid</v>
      </c>
    </row>
    <row r="841" spans="1:7" x14ac:dyDescent="0.25">
      <c r="A841" s="12" t="s">
        <v>899</v>
      </c>
      <c r="B841" s="19">
        <v>103819381877</v>
      </c>
      <c r="C841" s="12" t="s">
        <v>5644</v>
      </c>
      <c r="D841" s="12" t="s">
        <v>13</v>
      </c>
      <c r="E841" s="6" t="s">
        <v>5</v>
      </c>
      <c r="F841" s="5">
        <f>decoded__2[[#This Row],[FRT_DEC]]-B840</f>
        <v>1382</v>
      </c>
      <c r="G84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INFO]]))),G840)</f>
        <v>clid</v>
      </c>
    </row>
    <row r="842" spans="1:7" x14ac:dyDescent="0.25">
      <c r="A842" s="12" t="s">
        <v>1078</v>
      </c>
      <c r="B842" s="19">
        <v>103819381884</v>
      </c>
      <c r="C842" s="12" t="s">
        <v>5645</v>
      </c>
      <c r="D842" s="12" t="s">
        <v>11</v>
      </c>
      <c r="E842" s="6" t="s">
        <v>5484</v>
      </c>
      <c r="F842" s="5">
        <f>decoded__2[[#This Row],[FRT_DEC]]-B841</f>
        <v>7</v>
      </c>
      <c r="G84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INFO]]))),G841)</f>
        <v>clid</v>
      </c>
    </row>
    <row r="843" spans="1:7" x14ac:dyDescent="0.25">
      <c r="A843" s="12" t="s">
        <v>1079</v>
      </c>
      <c r="B843" s="19">
        <v>103819381921</v>
      </c>
      <c r="C843" s="12" t="s">
        <v>5646</v>
      </c>
      <c r="D843" s="12" t="s">
        <v>12</v>
      </c>
      <c r="E843" s="6" t="s">
        <v>4</v>
      </c>
      <c r="F843" s="5">
        <f>decoded__2[[#This Row],[FRT_DEC]]-B842</f>
        <v>37</v>
      </c>
      <c r="G84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INFO]]))),G842)</f>
        <v>clid</v>
      </c>
    </row>
    <row r="844" spans="1:7" x14ac:dyDescent="0.25">
      <c r="A844" s="12" t="s">
        <v>900</v>
      </c>
      <c r="B844" s="19">
        <v>103819381926</v>
      </c>
      <c r="C844" s="12" t="s">
        <v>5647</v>
      </c>
      <c r="D844" s="12" t="s">
        <v>14</v>
      </c>
      <c r="E844" s="6" t="s">
        <v>6</v>
      </c>
      <c r="F844" s="5">
        <f>decoded__2[[#This Row],[FRT_DEC]]-B843</f>
        <v>5</v>
      </c>
      <c r="G84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INFO]]))),G843)</f>
        <v>clid</v>
      </c>
    </row>
    <row r="845" spans="1:7" x14ac:dyDescent="0.25">
      <c r="A845" s="12" t="s">
        <v>901</v>
      </c>
      <c r="B845" s="19">
        <v>103819381938</v>
      </c>
      <c r="C845" s="12" t="s">
        <v>5648</v>
      </c>
      <c r="D845" s="12" t="s">
        <v>14</v>
      </c>
      <c r="E845" s="6" t="s">
        <v>2631</v>
      </c>
      <c r="F845" s="5">
        <f>decoded__2[[#This Row],[FRT_DEC]]-B844</f>
        <v>12</v>
      </c>
      <c r="G84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INFO]]))),G844)</f>
        <v>clid</v>
      </c>
    </row>
    <row r="846" spans="1:7" x14ac:dyDescent="0.25">
      <c r="A846" s="12" t="s">
        <v>1080</v>
      </c>
      <c r="B846" s="19">
        <v>103819381946</v>
      </c>
      <c r="C846" s="12" t="s">
        <v>5649</v>
      </c>
      <c r="D846" s="12" t="s">
        <v>2632</v>
      </c>
      <c r="E846" s="6" t="s">
        <v>2633</v>
      </c>
      <c r="F846" s="5">
        <f>decoded__2[[#This Row],[FRT_DEC]]-B845</f>
        <v>8</v>
      </c>
      <c r="G84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INFO]]))),G845)</f>
        <v>clid</v>
      </c>
    </row>
    <row r="847" spans="1:7" x14ac:dyDescent="0.25">
      <c r="A847" s="12" t="s">
        <v>902</v>
      </c>
      <c r="B847" s="19">
        <v>103819589612</v>
      </c>
      <c r="C847" s="12" t="s">
        <v>5650</v>
      </c>
      <c r="D847" s="12" t="s">
        <v>10</v>
      </c>
      <c r="E847" s="6" t="s">
        <v>5651</v>
      </c>
      <c r="F847" s="5">
        <f>decoded__2[[#This Row],[FRT_DEC]]-B846</f>
        <v>207666</v>
      </c>
      <c r="G84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INFO]]))),G846)</f>
        <v>clid</v>
      </c>
    </row>
    <row r="848" spans="1:7" ht="30" x14ac:dyDescent="0.25">
      <c r="A848" s="12" t="s">
        <v>903</v>
      </c>
      <c r="B848" s="19">
        <v>103819589617</v>
      </c>
      <c r="C848" s="12" t="s">
        <v>5652</v>
      </c>
      <c r="D848" s="12" t="s">
        <v>10</v>
      </c>
      <c r="E848" s="6" t="s">
        <v>5653</v>
      </c>
      <c r="F848" s="5">
        <f>decoded__2[[#This Row],[FRT_DEC]]-B847</f>
        <v>5</v>
      </c>
      <c r="G84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INFO]]))),G847)</f>
        <v>clid</v>
      </c>
    </row>
    <row r="849" spans="1:7" x14ac:dyDescent="0.25">
      <c r="A849" s="12" t="s">
        <v>904</v>
      </c>
      <c r="B849" s="19">
        <v>103819589623</v>
      </c>
      <c r="C849" s="12" t="s">
        <v>5654</v>
      </c>
      <c r="D849" s="12" t="s">
        <v>10</v>
      </c>
      <c r="E849" s="6" t="s">
        <v>5655</v>
      </c>
      <c r="F849" s="5">
        <f>decoded__2[[#This Row],[FRT_DEC]]-B848</f>
        <v>6</v>
      </c>
      <c r="G84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INFO]]))),G848)</f>
        <v>clid</v>
      </c>
    </row>
    <row r="850" spans="1:7" x14ac:dyDescent="0.25">
      <c r="A850" s="12" t="s">
        <v>905</v>
      </c>
      <c r="B850" s="19">
        <v>103819589630</v>
      </c>
      <c r="C850" s="12" t="s">
        <v>5656</v>
      </c>
      <c r="D850" s="12" t="s">
        <v>1144</v>
      </c>
      <c r="E850" s="6" t="s">
        <v>4796</v>
      </c>
      <c r="F850" s="5">
        <f>decoded__2[[#This Row],[FRT_DEC]]-B849</f>
        <v>7</v>
      </c>
      <c r="G85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INFO]]))),G849)</f>
        <v>clid</v>
      </c>
    </row>
    <row r="851" spans="1:7" x14ac:dyDescent="0.25">
      <c r="A851" s="12" t="s">
        <v>1049</v>
      </c>
      <c r="B851" s="19">
        <v>103819589634</v>
      </c>
      <c r="C851" s="12" t="s">
        <v>5657</v>
      </c>
      <c r="D851" s="12" t="s">
        <v>1144</v>
      </c>
      <c r="E851" s="6" t="s">
        <v>4870</v>
      </c>
      <c r="F851" s="5">
        <f>decoded__2[[#This Row],[FRT_DEC]]-B850</f>
        <v>4</v>
      </c>
      <c r="G85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INFO]]))),G850)</f>
        <v>clid</v>
      </c>
    </row>
    <row r="852" spans="1:7" x14ac:dyDescent="0.25">
      <c r="A852" s="12" t="s">
        <v>906</v>
      </c>
      <c r="B852" s="19">
        <v>103819589640</v>
      </c>
      <c r="C852" s="12" t="s">
        <v>5658</v>
      </c>
      <c r="D852" s="12" t="s">
        <v>98</v>
      </c>
      <c r="E852" s="6" t="s">
        <v>4872</v>
      </c>
      <c r="F852" s="5">
        <f>decoded__2[[#This Row],[FRT_DEC]]-B851</f>
        <v>6</v>
      </c>
      <c r="G85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INFO]]))),G851)</f>
        <v>clid</v>
      </c>
    </row>
    <row r="853" spans="1:7" x14ac:dyDescent="0.25">
      <c r="A853" s="12" t="s">
        <v>907</v>
      </c>
      <c r="B853" s="19">
        <v>103819589645</v>
      </c>
      <c r="C853" s="12" t="s">
        <v>5659</v>
      </c>
      <c r="D853" s="12" t="s">
        <v>9</v>
      </c>
      <c r="E853" s="6" t="s">
        <v>4874</v>
      </c>
      <c r="F853" s="5">
        <f>decoded__2[[#This Row],[FRT_DEC]]-B852</f>
        <v>5</v>
      </c>
      <c r="G85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INFO]]))),G852)</f>
        <v>clid</v>
      </c>
    </row>
    <row r="854" spans="1:7" x14ac:dyDescent="0.25">
      <c r="A854" s="12" t="s">
        <v>908</v>
      </c>
      <c r="B854" s="19">
        <v>103819589652</v>
      </c>
      <c r="C854" s="12" t="s">
        <v>5660</v>
      </c>
      <c r="D854" s="12" t="s">
        <v>11</v>
      </c>
      <c r="E854" s="6" t="s">
        <v>4876</v>
      </c>
      <c r="F854" s="5">
        <f>decoded__2[[#This Row],[FRT_DEC]]-B853</f>
        <v>7</v>
      </c>
      <c r="G85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INFO]]))),G853)</f>
        <v>clid</v>
      </c>
    </row>
    <row r="855" spans="1:7" x14ac:dyDescent="0.25">
      <c r="A855" s="12" t="s">
        <v>909</v>
      </c>
      <c r="B855" s="19">
        <v>103819593591</v>
      </c>
      <c r="C855" s="12" t="s">
        <v>5661</v>
      </c>
      <c r="D855" s="12" t="s">
        <v>15</v>
      </c>
      <c r="E855" s="6" t="s">
        <v>5662</v>
      </c>
      <c r="F855" s="5">
        <f>decoded__2[[#This Row],[FRT_DEC]]-B854</f>
        <v>3939</v>
      </c>
      <c r="G85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INFO]]))),G854)</f>
        <v>clid</v>
      </c>
    </row>
    <row r="856" spans="1:7" x14ac:dyDescent="0.25">
      <c r="A856" s="12" t="s">
        <v>910</v>
      </c>
      <c r="B856" s="19">
        <v>103819593594</v>
      </c>
      <c r="C856" s="12" t="s">
        <v>5663</v>
      </c>
      <c r="D856" s="12" t="s">
        <v>15</v>
      </c>
      <c r="E856" s="6" t="s">
        <v>4880</v>
      </c>
      <c r="F856" s="5">
        <f>decoded__2[[#This Row],[FRT_DEC]]-B855</f>
        <v>3</v>
      </c>
      <c r="G85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INFO]]))),G855)</f>
        <v>clid</v>
      </c>
    </row>
    <row r="857" spans="1:7" x14ac:dyDescent="0.25">
      <c r="A857" s="12" t="s">
        <v>911</v>
      </c>
      <c r="B857" s="19">
        <v>103819593632</v>
      </c>
      <c r="C857" s="12" t="s">
        <v>5664</v>
      </c>
      <c r="D857" s="12" t="s">
        <v>58</v>
      </c>
      <c r="E857" s="6" t="s">
        <v>2722</v>
      </c>
      <c r="F857" s="5">
        <f>decoded__2[[#This Row],[FRT_DEC]]-B856</f>
        <v>38</v>
      </c>
      <c r="G85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INFO]]))),G856)</f>
        <v>clid</v>
      </c>
    </row>
    <row r="858" spans="1:7" x14ac:dyDescent="0.25">
      <c r="A858" s="12" t="s">
        <v>912</v>
      </c>
      <c r="B858" s="19">
        <v>103819593636</v>
      </c>
      <c r="C858" s="12" t="s">
        <v>5665</v>
      </c>
      <c r="D858" s="12" t="s">
        <v>58</v>
      </c>
      <c r="E858" s="6" t="s">
        <v>61</v>
      </c>
      <c r="F858" s="5">
        <f>decoded__2[[#This Row],[FRT_DEC]]-B857</f>
        <v>4</v>
      </c>
      <c r="G85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INFO]]))),G857)</f>
        <v>clid</v>
      </c>
    </row>
    <row r="859" spans="1:7" x14ac:dyDescent="0.25">
      <c r="A859" s="12" t="s">
        <v>913</v>
      </c>
      <c r="B859" s="19">
        <v>103819593639</v>
      </c>
      <c r="C859" s="12" t="s">
        <v>5666</v>
      </c>
      <c r="D859" s="12" t="s">
        <v>62</v>
      </c>
      <c r="E859" s="6" t="s">
        <v>5667</v>
      </c>
      <c r="F859" s="5">
        <f>decoded__2[[#This Row],[FRT_DEC]]-B858</f>
        <v>3</v>
      </c>
      <c r="G85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INFO]]))),G858)</f>
        <v>clid</v>
      </c>
    </row>
    <row r="860" spans="1:7" x14ac:dyDescent="0.25">
      <c r="A860" s="12" t="s">
        <v>914</v>
      </c>
      <c r="B860" s="19">
        <v>103819593645</v>
      </c>
      <c r="C860" s="12" t="s">
        <v>5668</v>
      </c>
      <c r="D860" s="12" t="s">
        <v>63</v>
      </c>
      <c r="E860" s="6" t="s">
        <v>64</v>
      </c>
      <c r="F860" s="5">
        <f>decoded__2[[#This Row],[FRT_DEC]]-B859</f>
        <v>6</v>
      </c>
      <c r="G86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INFO]]))),G859)</f>
        <v>clid</v>
      </c>
    </row>
    <row r="861" spans="1:7" x14ac:dyDescent="0.25">
      <c r="A861" s="12" t="s">
        <v>915</v>
      </c>
      <c r="B861" s="19">
        <v>103819593657</v>
      </c>
      <c r="C861" s="12" t="s">
        <v>5669</v>
      </c>
      <c r="D861" s="12" t="s">
        <v>1144</v>
      </c>
      <c r="E861" s="6" t="s">
        <v>4887</v>
      </c>
      <c r="F861" s="5">
        <f>decoded__2[[#This Row],[FRT_DEC]]-B860</f>
        <v>12</v>
      </c>
      <c r="G86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INFO]]))),G860)</f>
        <v>clid</v>
      </c>
    </row>
    <row r="862" spans="1:7" x14ac:dyDescent="0.25">
      <c r="A862" s="12" t="s">
        <v>916</v>
      </c>
      <c r="B862" s="19">
        <v>103819593662</v>
      </c>
      <c r="C862" s="12" t="s">
        <v>5670</v>
      </c>
      <c r="D862" s="12" t="s">
        <v>11</v>
      </c>
      <c r="E862" s="6" t="s">
        <v>4889</v>
      </c>
      <c r="F862" s="5">
        <f>decoded__2[[#This Row],[FRT_DEC]]-B861</f>
        <v>5</v>
      </c>
      <c r="G86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INFO]]))),G861)</f>
        <v>clid</v>
      </c>
    </row>
    <row r="863" spans="1:7" x14ac:dyDescent="0.25">
      <c r="A863" s="12" t="s">
        <v>917</v>
      </c>
      <c r="B863" s="19">
        <v>103819593686</v>
      </c>
      <c r="C863" s="12" t="s">
        <v>5671</v>
      </c>
      <c r="D863" s="12" t="s">
        <v>75</v>
      </c>
      <c r="E863" s="6" t="s">
        <v>4704</v>
      </c>
      <c r="F863" s="5">
        <f>decoded__2[[#This Row],[FRT_DEC]]-B862</f>
        <v>24</v>
      </c>
      <c r="G86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INFO]]))),G862)</f>
        <v>clid</v>
      </c>
    </row>
    <row r="864" spans="1:7" x14ac:dyDescent="0.25">
      <c r="A864" s="12" t="s">
        <v>918</v>
      </c>
      <c r="B864" s="19">
        <v>103819593689</v>
      </c>
      <c r="C864" s="12" t="s">
        <v>5672</v>
      </c>
      <c r="D864" s="12" t="s">
        <v>75</v>
      </c>
      <c r="E864" s="6" t="s">
        <v>5673</v>
      </c>
      <c r="F864" s="5">
        <f>decoded__2[[#This Row],[FRT_DEC]]-B863</f>
        <v>3</v>
      </c>
      <c r="G86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INFO]]))),G863)</f>
        <v>clid</v>
      </c>
    </row>
    <row r="865" spans="1:7" x14ac:dyDescent="0.25">
      <c r="A865" s="12" t="s">
        <v>919</v>
      </c>
      <c r="B865" s="19">
        <v>103819593702</v>
      </c>
      <c r="C865" s="12" t="s">
        <v>5674</v>
      </c>
      <c r="D865" s="12" t="s">
        <v>51</v>
      </c>
      <c r="E865" s="6" t="s">
        <v>5056</v>
      </c>
      <c r="F865" s="5">
        <f>decoded__2[[#This Row],[FRT_DEC]]-B864</f>
        <v>13</v>
      </c>
      <c r="G86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INFO]]))),G864)</f>
        <v>clid</v>
      </c>
    </row>
    <row r="866" spans="1:7" x14ac:dyDescent="0.25">
      <c r="A866" s="12" t="s">
        <v>920</v>
      </c>
      <c r="B866" s="19">
        <v>103819593706</v>
      </c>
      <c r="C866" s="12" t="s">
        <v>5675</v>
      </c>
      <c r="D866" s="12" t="s">
        <v>51</v>
      </c>
      <c r="E866" s="6" t="s">
        <v>5676</v>
      </c>
      <c r="F866" s="5">
        <f>decoded__2[[#This Row],[FRT_DEC]]-B865</f>
        <v>4</v>
      </c>
      <c r="G86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INFO]]))),G865)</f>
        <v>clid</v>
      </c>
    </row>
    <row r="867" spans="1:7" x14ac:dyDescent="0.25">
      <c r="A867" s="12" t="s">
        <v>921</v>
      </c>
      <c r="B867" s="19">
        <v>103819593713</v>
      </c>
      <c r="C867" s="12" t="s">
        <v>5677</v>
      </c>
      <c r="D867" s="12" t="s">
        <v>8</v>
      </c>
      <c r="E867" s="6" t="s">
        <v>4898</v>
      </c>
      <c r="F867" s="5">
        <f>decoded__2[[#This Row],[FRT_DEC]]-B866</f>
        <v>7</v>
      </c>
      <c r="G86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INFO]]))),G866)</f>
        <v>clid</v>
      </c>
    </row>
    <row r="868" spans="1:7" x14ac:dyDescent="0.25">
      <c r="A868" s="12" t="s">
        <v>922</v>
      </c>
      <c r="B868" s="19">
        <v>103819593718</v>
      </c>
      <c r="C868" s="12" t="s">
        <v>5678</v>
      </c>
      <c r="D868" s="12" t="s">
        <v>8</v>
      </c>
      <c r="E868" s="6" t="s">
        <v>5518</v>
      </c>
      <c r="F868" s="5">
        <f>decoded__2[[#This Row],[FRT_DEC]]-B867</f>
        <v>5</v>
      </c>
      <c r="G86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INFO]]))),G867)</f>
        <v>clid</v>
      </c>
    </row>
    <row r="869" spans="1:7" x14ac:dyDescent="0.25">
      <c r="A869" s="12" t="s">
        <v>923</v>
      </c>
      <c r="B869" s="19">
        <v>103819594180</v>
      </c>
      <c r="C869" s="12" t="s">
        <v>5679</v>
      </c>
      <c r="D869" s="12" t="s">
        <v>66</v>
      </c>
      <c r="E869" s="6" t="s">
        <v>67</v>
      </c>
      <c r="F869" s="5">
        <f>decoded__2[[#This Row],[FRT_DEC]]-B868</f>
        <v>462</v>
      </c>
      <c r="G86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INFO]]))),G868)</f>
        <v>clid</v>
      </c>
    </row>
    <row r="870" spans="1:7" x14ac:dyDescent="0.25">
      <c r="A870" s="12" t="s">
        <v>924</v>
      </c>
      <c r="B870" s="19">
        <v>103819594186</v>
      </c>
      <c r="C870" s="12" t="s">
        <v>5680</v>
      </c>
      <c r="D870" s="12" t="s">
        <v>98</v>
      </c>
      <c r="E870" s="6" t="s">
        <v>4903</v>
      </c>
      <c r="F870" s="5">
        <f>decoded__2[[#This Row],[FRT_DEC]]-B869</f>
        <v>6</v>
      </c>
      <c r="G87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INFO]]))),G869)</f>
        <v>clid</v>
      </c>
    </row>
    <row r="871" spans="1:7" x14ac:dyDescent="0.25">
      <c r="A871" s="12" t="s">
        <v>925</v>
      </c>
      <c r="B871" s="19">
        <v>103819594192</v>
      </c>
      <c r="C871" s="12" t="s">
        <v>5681</v>
      </c>
      <c r="D871" s="12" t="s">
        <v>98</v>
      </c>
      <c r="E871" s="6" t="s">
        <v>4905</v>
      </c>
      <c r="F871" s="5">
        <f>decoded__2[[#This Row],[FRT_DEC]]-B870</f>
        <v>6</v>
      </c>
      <c r="G87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INFO]]))),G870)</f>
        <v>clid</v>
      </c>
    </row>
    <row r="872" spans="1:7" x14ac:dyDescent="0.25">
      <c r="A872" s="12" t="s">
        <v>926</v>
      </c>
      <c r="B872" s="19">
        <v>103819594206</v>
      </c>
      <c r="C872" s="12" t="s">
        <v>5682</v>
      </c>
      <c r="D872" s="12" t="s">
        <v>9</v>
      </c>
      <c r="E872" s="6" t="s">
        <v>4907</v>
      </c>
      <c r="F872" s="5">
        <f>decoded__2[[#This Row],[FRT_DEC]]-B871</f>
        <v>14</v>
      </c>
      <c r="G87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INFO]]))),G871)</f>
        <v>clid</v>
      </c>
    </row>
    <row r="873" spans="1:7" x14ac:dyDescent="0.25">
      <c r="A873" s="12" t="s">
        <v>927</v>
      </c>
      <c r="B873" s="19">
        <v>103819594210</v>
      </c>
      <c r="C873" s="12" t="s">
        <v>5683</v>
      </c>
      <c r="D873" s="12" t="s">
        <v>98</v>
      </c>
      <c r="E873" s="6" t="s">
        <v>4909</v>
      </c>
      <c r="F873" s="5">
        <f>decoded__2[[#This Row],[FRT_DEC]]-B872</f>
        <v>4</v>
      </c>
      <c r="G873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INFO]]))),G872)</f>
        <v>clid</v>
      </c>
    </row>
    <row r="874" spans="1:7" x14ac:dyDescent="0.25">
      <c r="A874" s="12" t="s">
        <v>928</v>
      </c>
      <c r="B874" s="19">
        <v>103819595030</v>
      </c>
      <c r="C874" s="12" t="s">
        <v>5684</v>
      </c>
      <c r="D874" s="12" t="s">
        <v>12</v>
      </c>
      <c r="E874" s="6" t="s">
        <v>4</v>
      </c>
      <c r="F874" s="5">
        <f>decoded__2[[#This Row],[FRT_DEC]]-B873</f>
        <v>820</v>
      </c>
      <c r="G874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INFO]]))),G873)</f>
        <v>clid</v>
      </c>
    </row>
    <row r="875" spans="1:7" x14ac:dyDescent="0.25">
      <c r="A875" s="12" t="s">
        <v>929</v>
      </c>
      <c r="B875" s="19">
        <v>103819595036</v>
      </c>
      <c r="C875" s="12" t="s">
        <v>5685</v>
      </c>
      <c r="D875" s="12" t="s">
        <v>8</v>
      </c>
      <c r="E875" s="6" t="s">
        <v>4912</v>
      </c>
      <c r="F875" s="5">
        <f>decoded__2[[#This Row],[FRT_DEC]]-B874</f>
        <v>6</v>
      </c>
      <c r="G875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INFO]]))),G874)</f>
        <v>clid</v>
      </c>
    </row>
    <row r="876" spans="1:7" x14ac:dyDescent="0.25">
      <c r="A876" s="12" t="s">
        <v>930</v>
      </c>
      <c r="B876" s="19">
        <v>103824984851</v>
      </c>
      <c r="C876" s="12" t="s">
        <v>5686</v>
      </c>
      <c r="D876" s="12" t="s">
        <v>13</v>
      </c>
      <c r="E876" s="6" t="s">
        <v>5</v>
      </c>
      <c r="F876" s="5">
        <f>decoded__2[[#This Row],[FRT_DEC]]-B875</f>
        <v>5389815</v>
      </c>
      <c r="G876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INFO]]))),G875)</f>
        <v>clid</v>
      </c>
    </row>
    <row r="877" spans="1:7" x14ac:dyDescent="0.25">
      <c r="A877" s="12" t="s">
        <v>931</v>
      </c>
      <c r="B877" s="19">
        <v>103824984856</v>
      </c>
      <c r="C877" s="12" t="s">
        <v>5687</v>
      </c>
      <c r="D877" s="12" t="s">
        <v>11</v>
      </c>
      <c r="E877" s="6" t="s">
        <v>5423</v>
      </c>
      <c r="F877" s="5">
        <f>decoded__2[[#This Row],[FRT_DEC]]-B876</f>
        <v>5</v>
      </c>
      <c r="G877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INFO]]))),G876)</f>
        <v>clid</v>
      </c>
    </row>
    <row r="878" spans="1:7" x14ac:dyDescent="0.25">
      <c r="A878" s="12" t="s">
        <v>932</v>
      </c>
      <c r="B878" s="19">
        <v>103824984894</v>
      </c>
      <c r="C878" s="12" t="s">
        <v>5688</v>
      </c>
      <c r="D878" s="12" t="s">
        <v>12</v>
      </c>
      <c r="E878" s="6" t="s">
        <v>4</v>
      </c>
      <c r="F878" s="5">
        <f>decoded__2[[#This Row],[FRT_DEC]]-B877</f>
        <v>38</v>
      </c>
      <c r="G878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INFO]]))),G877)</f>
        <v>clid</v>
      </c>
    </row>
    <row r="879" spans="1:7" x14ac:dyDescent="0.25">
      <c r="A879" s="12" t="s">
        <v>933</v>
      </c>
      <c r="B879" s="19">
        <v>103824984898</v>
      </c>
      <c r="C879" s="12" t="s">
        <v>5689</v>
      </c>
      <c r="D879" s="12" t="s">
        <v>14</v>
      </c>
      <c r="E879" s="6" t="s">
        <v>6</v>
      </c>
      <c r="F879" s="5">
        <f>decoded__2[[#This Row],[FRT_DEC]]-B878</f>
        <v>4</v>
      </c>
      <c r="G879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INFO]]))),G878)</f>
        <v>clid</v>
      </c>
    </row>
    <row r="880" spans="1:7" x14ac:dyDescent="0.25">
      <c r="A880" s="12" t="s">
        <v>934</v>
      </c>
      <c r="B880" s="19">
        <v>103824984911</v>
      </c>
      <c r="C880" s="12" t="s">
        <v>5690</v>
      </c>
      <c r="D880" s="12" t="s">
        <v>14</v>
      </c>
      <c r="E880" s="6" t="s">
        <v>36</v>
      </c>
      <c r="F880" s="5">
        <f>decoded__2[[#This Row],[FRT_DEC]]-B879</f>
        <v>13</v>
      </c>
      <c r="G880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INFO]]))),G879)</f>
        <v>clid</v>
      </c>
    </row>
    <row r="881" spans="1:7" x14ac:dyDescent="0.25">
      <c r="A881" s="12" t="s">
        <v>935</v>
      </c>
      <c r="B881" s="19">
        <v>103824984921</v>
      </c>
      <c r="C881" s="12" t="s">
        <v>5691</v>
      </c>
      <c r="D881" s="12" t="s">
        <v>11</v>
      </c>
      <c r="E881" s="6" t="s">
        <v>4919</v>
      </c>
      <c r="F881" s="5">
        <f>decoded__2[[#This Row],[FRT_DEC]]-B880</f>
        <v>10</v>
      </c>
      <c r="G881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INFO]]))),G880)</f>
        <v>clid</v>
      </c>
    </row>
    <row r="882" spans="1:7" x14ac:dyDescent="0.25">
      <c r="A882" s="12" t="s">
        <v>936</v>
      </c>
      <c r="B882" s="19">
        <v>103824984941</v>
      </c>
      <c r="C882" s="12" t="s">
        <v>5692</v>
      </c>
      <c r="D882" s="12" t="s">
        <v>8</v>
      </c>
      <c r="E882" s="6" t="s">
        <v>5430</v>
      </c>
      <c r="F882" s="5">
        <f>decoded__2[[#This Row],[FRT_DEC]]-B881</f>
        <v>20</v>
      </c>
      <c r="G882" s="14" t="str">
        <f>IF(LEFT(decoded__2[[#This Row],[TRACE INFO]],6)="CL_NEW",TRIM(MID(SUBSTITUTE(decoded__2[[#This Row],[TRACE INFO]]," ",REPT(" ",LEN(decoded__2[[#This Row],[TRACE INFO]]))), (4-1)*LEN(decoded__2[[#This Row],[TRACE INFO]])+1, LEN(decoded__2[[#This Row],[TRACE INFO]]))),G881)</f>
        <v>clid</v>
      </c>
    </row>
    <row r="883" spans="1:7" x14ac:dyDescent="0.25">
      <c r="F883" s="5"/>
    </row>
    <row r="884" spans="1:7" x14ac:dyDescent="0.25">
      <c r="F884" s="5"/>
    </row>
    <row r="885" spans="1:7" x14ac:dyDescent="0.25">
      <c r="F885" s="5"/>
    </row>
    <row r="886" spans="1:7" x14ac:dyDescent="0.25">
      <c r="F886" s="5"/>
    </row>
    <row r="887" spans="1:7" x14ac:dyDescent="0.25">
      <c r="F887" s="5"/>
    </row>
    <row r="888" spans="1:7" x14ac:dyDescent="0.25">
      <c r="F888" s="5"/>
    </row>
    <row r="889" spans="1:7" x14ac:dyDescent="0.25">
      <c r="F889" s="5"/>
    </row>
    <row r="890" spans="1:7" x14ac:dyDescent="0.25">
      <c r="F890" s="5"/>
    </row>
    <row r="891" spans="1:7" x14ac:dyDescent="0.25">
      <c r="F891" s="5"/>
    </row>
    <row r="892" spans="1:7" x14ac:dyDescent="0.25">
      <c r="F892" s="5"/>
    </row>
    <row r="893" spans="1:7" x14ac:dyDescent="0.25">
      <c r="F893" s="5"/>
    </row>
    <row r="894" spans="1:7" x14ac:dyDescent="0.25">
      <c r="F894" s="5"/>
    </row>
    <row r="895" spans="1:7" x14ac:dyDescent="0.25">
      <c r="F895" s="5"/>
    </row>
    <row r="896" spans="1:7" x14ac:dyDescent="0.25">
      <c r="F896" s="5"/>
    </row>
    <row r="897" spans="6:6" x14ac:dyDescent="0.25">
      <c r="F897" s="5"/>
    </row>
    <row r="898" spans="6:6" x14ac:dyDescent="0.25">
      <c r="F898" s="5"/>
    </row>
    <row r="899" spans="6:6" x14ac:dyDescent="0.25">
      <c r="F899" s="5"/>
    </row>
    <row r="900" spans="6:6" x14ac:dyDescent="0.25">
      <c r="F900" s="5"/>
    </row>
    <row r="901" spans="6:6" x14ac:dyDescent="0.25">
      <c r="F901" s="5"/>
    </row>
    <row r="902" spans="6:6" x14ac:dyDescent="0.25">
      <c r="F902" s="5"/>
    </row>
    <row r="903" spans="6:6" x14ac:dyDescent="0.25">
      <c r="F903" s="5"/>
    </row>
    <row r="904" spans="6:6" x14ac:dyDescent="0.25">
      <c r="F904" s="5"/>
    </row>
    <row r="905" spans="6:6" x14ac:dyDescent="0.25">
      <c r="F905" s="5"/>
    </row>
    <row r="906" spans="6:6" x14ac:dyDescent="0.25">
      <c r="F906" s="5"/>
    </row>
    <row r="907" spans="6:6" x14ac:dyDescent="0.25">
      <c r="F907" s="5"/>
    </row>
    <row r="908" spans="6:6" x14ac:dyDescent="0.25">
      <c r="F908" s="5"/>
    </row>
    <row r="909" spans="6:6" x14ac:dyDescent="0.25">
      <c r="F909" s="5"/>
    </row>
    <row r="910" spans="6:6" x14ac:dyDescent="0.25">
      <c r="F910" s="5"/>
    </row>
    <row r="911" spans="6:6" x14ac:dyDescent="0.25">
      <c r="F911" s="5"/>
    </row>
    <row r="912" spans="6:6" x14ac:dyDescent="0.25">
      <c r="F912" s="5"/>
    </row>
    <row r="913" spans="6:6" x14ac:dyDescent="0.25">
      <c r="F913" s="5"/>
    </row>
    <row r="914" spans="6:6" x14ac:dyDescent="0.25">
      <c r="F914" s="5"/>
    </row>
    <row r="915" spans="6:6" x14ac:dyDescent="0.25">
      <c r="F915" s="5"/>
    </row>
    <row r="916" spans="6:6" x14ac:dyDescent="0.25">
      <c r="F916" s="5"/>
    </row>
    <row r="917" spans="6:6" x14ac:dyDescent="0.25">
      <c r="F917" s="5"/>
    </row>
    <row r="918" spans="6:6" x14ac:dyDescent="0.25">
      <c r="F918" s="5"/>
    </row>
    <row r="919" spans="6:6" x14ac:dyDescent="0.25">
      <c r="F919" s="5"/>
    </row>
    <row r="920" spans="6:6" x14ac:dyDescent="0.25">
      <c r="F920" s="5"/>
    </row>
    <row r="921" spans="6:6" x14ac:dyDescent="0.25">
      <c r="F921" s="5"/>
    </row>
    <row r="922" spans="6:6" x14ac:dyDescent="0.25">
      <c r="F922" s="5"/>
    </row>
    <row r="923" spans="6:6" x14ac:dyDescent="0.25">
      <c r="F923" s="5"/>
    </row>
    <row r="924" spans="6:6" x14ac:dyDescent="0.25">
      <c r="F924" s="5"/>
    </row>
    <row r="925" spans="6:6" x14ac:dyDescent="0.25">
      <c r="F925" s="5"/>
    </row>
    <row r="926" spans="6:6" x14ac:dyDescent="0.25">
      <c r="F926" s="5"/>
    </row>
    <row r="927" spans="6:6" x14ac:dyDescent="0.25">
      <c r="F927" s="5"/>
    </row>
    <row r="928" spans="6:6" x14ac:dyDescent="0.25">
      <c r="F928" s="5"/>
    </row>
    <row r="929" spans="6:6" x14ac:dyDescent="0.25">
      <c r="F929" s="5"/>
    </row>
    <row r="930" spans="6:6" x14ac:dyDescent="0.25">
      <c r="F930" s="5"/>
    </row>
    <row r="931" spans="6:6" x14ac:dyDescent="0.25">
      <c r="F931" s="5"/>
    </row>
    <row r="932" spans="6:6" x14ac:dyDescent="0.25">
      <c r="F932" s="5"/>
    </row>
    <row r="933" spans="6:6" x14ac:dyDescent="0.25">
      <c r="F933" s="5"/>
    </row>
    <row r="934" spans="6:6" x14ac:dyDescent="0.25">
      <c r="F934" s="5"/>
    </row>
    <row r="935" spans="6:6" x14ac:dyDescent="0.25">
      <c r="F935" s="5"/>
    </row>
    <row r="936" spans="6:6" x14ac:dyDescent="0.25">
      <c r="F936" s="5"/>
    </row>
    <row r="937" spans="6:6" x14ac:dyDescent="0.25">
      <c r="F937" s="5"/>
    </row>
    <row r="938" spans="6:6" x14ac:dyDescent="0.25">
      <c r="F938" s="5"/>
    </row>
    <row r="939" spans="6:6" x14ac:dyDescent="0.25">
      <c r="F939" s="5"/>
    </row>
    <row r="940" spans="6:6" x14ac:dyDescent="0.25">
      <c r="F940" s="5"/>
    </row>
    <row r="941" spans="6:6" x14ac:dyDescent="0.25">
      <c r="F941" s="5"/>
    </row>
    <row r="942" spans="6:6" x14ac:dyDescent="0.25">
      <c r="F942" s="5"/>
    </row>
    <row r="943" spans="6:6" x14ac:dyDescent="0.25">
      <c r="F943" s="5"/>
    </row>
    <row r="944" spans="6:6" x14ac:dyDescent="0.25">
      <c r="F944" s="5"/>
    </row>
    <row r="945" spans="6:6" x14ac:dyDescent="0.25">
      <c r="F945" s="5"/>
    </row>
    <row r="946" spans="6:6" x14ac:dyDescent="0.25">
      <c r="F946" s="5"/>
    </row>
    <row r="947" spans="6:6" x14ac:dyDescent="0.25">
      <c r="F947" s="5"/>
    </row>
    <row r="948" spans="6:6" x14ac:dyDescent="0.25">
      <c r="F948" s="5"/>
    </row>
    <row r="949" spans="6:6" x14ac:dyDescent="0.25">
      <c r="F949" s="5"/>
    </row>
    <row r="950" spans="6:6" x14ac:dyDescent="0.25">
      <c r="F950" s="5"/>
    </row>
    <row r="951" spans="6:6" x14ac:dyDescent="0.25">
      <c r="F951" s="5"/>
    </row>
    <row r="952" spans="6:6" x14ac:dyDescent="0.25">
      <c r="F952" s="5"/>
    </row>
    <row r="953" spans="6:6" x14ac:dyDescent="0.25">
      <c r="F953" s="5"/>
    </row>
    <row r="954" spans="6:6" x14ac:dyDescent="0.25">
      <c r="F954" s="5"/>
    </row>
    <row r="955" spans="6:6" x14ac:dyDescent="0.25">
      <c r="F955" s="5"/>
    </row>
    <row r="956" spans="6:6" x14ac:dyDescent="0.25">
      <c r="F956" s="5"/>
    </row>
    <row r="957" spans="6:6" x14ac:dyDescent="0.25">
      <c r="F957" s="5"/>
    </row>
    <row r="958" spans="6:6" x14ac:dyDescent="0.25">
      <c r="F958" s="5"/>
    </row>
    <row r="959" spans="6:6" x14ac:dyDescent="0.25">
      <c r="F959" s="5"/>
    </row>
    <row r="960" spans="6:6" x14ac:dyDescent="0.25">
      <c r="F960" s="5"/>
    </row>
    <row r="961" spans="6:6" x14ac:dyDescent="0.25">
      <c r="F961" s="5"/>
    </row>
    <row r="962" spans="6:6" x14ac:dyDescent="0.25">
      <c r="F962" s="5"/>
    </row>
    <row r="963" spans="6:6" x14ac:dyDescent="0.25">
      <c r="F963" s="5"/>
    </row>
    <row r="964" spans="6:6" x14ac:dyDescent="0.25">
      <c r="F964" s="5"/>
    </row>
    <row r="965" spans="6:6" x14ac:dyDescent="0.25">
      <c r="F965" s="5"/>
    </row>
    <row r="966" spans="6:6" x14ac:dyDescent="0.25">
      <c r="F966" s="5"/>
    </row>
    <row r="967" spans="6:6" x14ac:dyDescent="0.25">
      <c r="F967" s="5"/>
    </row>
    <row r="968" spans="6:6" x14ac:dyDescent="0.25">
      <c r="F968" s="5"/>
    </row>
    <row r="969" spans="6:6" x14ac:dyDescent="0.25">
      <c r="F969" s="5"/>
    </row>
    <row r="970" spans="6:6" x14ac:dyDescent="0.25">
      <c r="F970" s="5"/>
    </row>
    <row r="971" spans="6:6" x14ac:dyDescent="0.25">
      <c r="F971" s="5"/>
    </row>
    <row r="972" spans="6:6" x14ac:dyDescent="0.25">
      <c r="F972" s="5"/>
    </row>
    <row r="973" spans="6:6" x14ac:dyDescent="0.25">
      <c r="F973" s="5"/>
    </row>
    <row r="974" spans="6:6" x14ac:dyDescent="0.25">
      <c r="F974" s="5"/>
    </row>
    <row r="975" spans="6:6" x14ac:dyDescent="0.25">
      <c r="F975" s="5"/>
    </row>
    <row r="976" spans="6:6" x14ac:dyDescent="0.25">
      <c r="F976" s="5"/>
    </row>
    <row r="977" spans="6:6" x14ac:dyDescent="0.25">
      <c r="F977" s="5"/>
    </row>
    <row r="978" spans="6:6" x14ac:dyDescent="0.25">
      <c r="F978" s="5"/>
    </row>
    <row r="979" spans="6:6" x14ac:dyDescent="0.25">
      <c r="F979" s="5"/>
    </row>
    <row r="980" spans="6:6" x14ac:dyDescent="0.25">
      <c r="F980" s="5"/>
    </row>
    <row r="981" spans="6:6" x14ac:dyDescent="0.25">
      <c r="F981" s="5"/>
    </row>
    <row r="982" spans="6:6" x14ac:dyDescent="0.25">
      <c r="F982" s="5"/>
    </row>
    <row r="983" spans="6:6" x14ac:dyDescent="0.25">
      <c r="F983" s="5"/>
    </row>
    <row r="984" spans="6:6" x14ac:dyDescent="0.25">
      <c r="F984" s="5"/>
    </row>
    <row r="985" spans="6:6" x14ac:dyDescent="0.25">
      <c r="F985" s="5"/>
    </row>
    <row r="986" spans="6:6" x14ac:dyDescent="0.25">
      <c r="F986" s="5"/>
    </row>
    <row r="987" spans="6:6" x14ac:dyDescent="0.25">
      <c r="F987" s="5"/>
    </row>
    <row r="988" spans="6:6" x14ac:dyDescent="0.25">
      <c r="F988" s="5"/>
    </row>
    <row r="989" spans="6:6" x14ac:dyDescent="0.25">
      <c r="F989" s="5"/>
    </row>
    <row r="990" spans="6:6" x14ac:dyDescent="0.25">
      <c r="F990" s="5"/>
    </row>
    <row r="991" spans="6:6" x14ac:dyDescent="0.25">
      <c r="F991" s="5"/>
    </row>
    <row r="992" spans="6:6" x14ac:dyDescent="0.25">
      <c r="F992" s="5"/>
    </row>
    <row r="993" spans="6:6" x14ac:dyDescent="0.25">
      <c r="F993" s="5"/>
    </row>
    <row r="994" spans="6:6" x14ac:dyDescent="0.25">
      <c r="F994" s="5"/>
    </row>
    <row r="995" spans="6:6" x14ac:dyDescent="0.25">
      <c r="F995" s="5"/>
    </row>
    <row r="996" spans="6:6" x14ac:dyDescent="0.25">
      <c r="F996" s="5"/>
    </row>
    <row r="997" spans="6:6" x14ac:dyDescent="0.25">
      <c r="F997" s="5"/>
    </row>
    <row r="998" spans="6:6" x14ac:dyDescent="0.25">
      <c r="F998" s="5"/>
    </row>
    <row r="999" spans="6:6" x14ac:dyDescent="0.25">
      <c r="F999" s="5"/>
    </row>
    <row r="1000" spans="6:6" x14ac:dyDescent="0.25">
      <c r="F1000" s="5"/>
    </row>
    <row r="1001" spans="6:6" x14ac:dyDescent="0.25">
      <c r="F1001" s="5"/>
    </row>
    <row r="1002" spans="6:6" x14ac:dyDescent="0.25">
      <c r="F1002" s="5"/>
    </row>
    <row r="1003" spans="6:6" x14ac:dyDescent="0.25">
      <c r="F1003" s="5"/>
    </row>
    <row r="1004" spans="6:6" x14ac:dyDescent="0.25">
      <c r="F1004" s="5"/>
    </row>
    <row r="1005" spans="6:6" x14ac:dyDescent="0.25">
      <c r="F1005" s="5"/>
    </row>
    <row r="1006" spans="6:6" x14ac:dyDescent="0.25">
      <c r="F1006" s="5"/>
    </row>
    <row r="1007" spans="6:6" x14ac:dyDescent="0.25">
      <c r="F1007" s="5"/>
    </row>
    <row r="1008" spans="6:6" x14ac:dyDescent="0.25">
      <c r="F1008" s="5"/>
    </row>
    <row r="1009" spans="6:6" x14ac:dyDescent="0.25">
      <c r="F1009" s="5"/>
    </row>
    <row r="1010" spans="6:6" x14ac:dyDescent="0.25">
      <c r="F1010" s="5"/>
    </row>
    <row r="1011" spans="6:6" x14ac:dyDescent="0.25">
      <c r="F1011" s="5"/>
    </row>
    <row r="1012" spans="6:6" x14ac:dyDescent="0.25">
      <c r="F1012" s="5"/>
    </row>
    <row r="1013" spans="6:6" x14ac:dyDescent="0.25">
      <c r="F1013" s="5"/>
    </row>
    <row r="1014" spans="6:6" x14ac:dyDescent="0.25">
      <c r="F1014" s="5"/>
    </row>
    <row r="1015" spans="6:6" x14ac:dyDescent="0.25">
      <c r="F1015" s="5"/>
    </row>
    <row r="1016" spans="6:6" x14ac:dyDescent="0.25">
      <c r="F1016" s="5"/>
    </row>
    <row r="1017" spans="6:6" x14ac:dyDescent="0.25">
      <c r="F1017" s="5"/>
    </row>
    <row r="1018" spans="6:6" x14ac:dyDescent="0.25">
      <c r="F1018" s="5"/>
    </row>
    <row r="1019" spans="6:6" x14ac:dyDescent="0.25">
      <c r="F1019" s="5"/>
    </row>
    <row r="1020" spans="6:6" x14ac:dyDescent="0.25">
      <c r="F1020" s="5"/>
    </row>
    <row r="1021" spans="6:6" x14ac:dyDescent="0.25">
      <c r="F1021" s="5"/>
    </row>
    <row r="1022" spans="6:6" x14ac:dyDescent="0.25">
      <c r="F1022" s="5"/>
    </row>
    <row r="1023" spans="6:6" x14ac:dyDescent="0.25">
      <c r="F1023" s="5"/>
    </row>
    <row r="1024" spans="6:6" x14ac:dyDescent="0.25">
      <c r="F1024" s="5"/>
    </row>
    <row r="1025" spans="6:6" x14ac:dyDescent="0.25">
      <c r="F1025" s="5"/>
    </row>
    <row r="1026" spans="6:6" x14ac:dyDescent="0.25">
      <c r="F1026" s="5"/>
    </row>
    <row r="1027" spans="6:6" x14ac:dyDescent="0.25">
      <c r="F1027" s="5"/>
    </row>
    <row r="1028" spans="6:6" x14ac:dyDescent="0.25">
      <c r="F1028" s="5"/>
    </row>
    <row r="1029" spans="6:6" x14ac:dyDescent="0.25">
      <c r="F1029" s="5"/>
    </row>
    <row r="1030" spans="6:6" x14ac:dyDescent="0.25">
      <c r="F1030" s="5"/>
    </row>
    <row r="1031" spans="6:6" x14ac:dyDescent="0.25">
      <c r="F1031" s="5"/>
    </row>
    <row r="1032" spans="6:6" x14ac:dyDescent="0.25">
      <c r="F1032" s="5"/>
    </row>
    <row r="1033" spans="6:6" x14ac:dyDescent="0.25">
      <c r="F1033" s="5"/>
    </row>
    <row r="1034" spans="6:6" x14ac:dyDescent="0.25">
      <c r="F1034" s="5"/>
    </row>
    <row r="1035" spans="6:6" x14ac:dyDescent="0.25">
      <c r="F1035" s="5"/>
    </row>
    <row r="1036" spans="6:6" x14ac:dyDescent="0.25">
      <c r="F1036" s="5"/>
    </row>
    <row r="1037" spans="6:6" x14ac:dyDescent="0.25">
      <c r="F1037" s="5"/>
    </row>
    <row r="1038" spans="6:6" x14ac:dyDescent="0.25">
      <c r="F1038" s="5"/>
    </row>
    <row r="1039" spans="6:6" x14ac:dyDescent="0.25">
      <c r="F1039" s="5"/>
    </row>
    <row r="1040" spans="6:6" x14ac:dyDescent="0.25">
      <c r="F1040" s="5"/>
    </row>
    <row r="1041" spans="6:6" x14ac:dyDescent="0.25">
      <c r="F1041" s="5"/>
    </row>
    <row r="1042" spans="6:6" x14ac:dyDescent="0.25">
      <c r="F1042" s="5"/>
    </row>
    <row r="1043" spans="6:6" x14ac:dyDescent="0.25">
      <c r="F1043" s="5"/>
    </row>
    <row r="1044" spans="6:6" x14ac:dyDescent="0.25">
      <c r="F1044" s="5"/>
    </row>
    <row r="1045" spans="6:6" x14ac:dyDescent="0.25">
      <c r="F1045" s="5"/>
    </row>
    <row r="1046" spans="6:6" x14ac:dyDescent="0.25">
      <c r="F1046" s="5"/>
    </row>
    <row r="1047" spans="6:6" x14ac:dyDescent="0.25">
      <c r="F1047" s="5"/>
    </row>
    <row r="1048" spans="6:6" x14ac:dyDescent="0.25">
      <c r="F1048" s="5"/>
    </row>
    <row r="1049" spans="6:6" x14ac:dyDescent="0.25">
      <c r="F1049" s="5"/>
    </row>
    <row r="1050" spans="6:6" x14ac:dyDescent="0.25">
      <c r="F1050" s="5"/>
    </row>
    <row r="1051" spans="6:6" x14ac:dyDescent="0.25">
      <c r="F1051" s="5"/>
    </row>
    <row r="1052" spans="6:6" x14ac:dyDescent="0.25">
      <c r="F1052" s="5"/>
    </row>
    <row r="1053" spans="6:6" x14ac:dyDescent="0.25">
      <c r="F1053" s="5"/>
    </row>
    <row r="1054" spans="6:6" x14ac:dyDescent="0.25">
      <c r="F1054" s="5"/>
    </row>
    <row r="1055" spans="6:6" x14ac:dyDescent="0.25">
      <c r="F1055" s="5"/>
    </row>
    <row r="1056" spans="6:6" x14ac:dyDescent="0.25">
      <c r="F1056" s="5"/>
    </row>
    <row r="1057" spans="6:6" x14ac:dyDescent="0.25">
      <c r="F1057" s="5"/>
    </row>
    <row r="1058" spans="6:6" x14ac:dyDescent="0.25">
      <c r="F1058" s="5"/>
    </row>
    <row r="1059" spans="6:6" x14ac:dyDescent="0.25">
      <c r="F1059" s="5"/>
    </row>
    <row r="1060" spans="6:6" x14ac:dyDescent="0.25">
      <c r="F1060" s="5"/>
    </row>
    <row r="1061" spans="6:6" x14ac:dyDescent="0.25">
      <c r="F1061" s="5"/>
    </row>
    <row r="1062" spans="6:6" x14ac:dyDescent="0.25">
      <c r="F1062" s="5"/>
    </row>
    <row r="1063" spans="6:6" x14ac:dyDescent="0.25">
      <c r="F1063" s="5"/>
    </row>
    <row r="1064" spans="6:6" x14ac:dyDescent="0.25">
      <c r="F1064" s="5"/>
    </row>
    <row r="1065" spans="6:6" x14ac:dyDescent="0.25">
      <c r="F1065" s="5"/>
    </row>
    <row r="1066" spans="6:6" x14ac:dyDescent="0.25">
      <c r="F1066" s="5"/>
    </row>
    <row r="1067" spans="6:6" x14ac:dyDescent="0.25">
      <c r="F1067" s="5"/>
    </row>
    <row r="1068" spans="6:6" x14ac:dyDescent="0.25">
      <c r="F1068" s="5"/>
    </row>
    <row r="1069" spans="6:6" x14ac:dyDescent="0.25">
      <c r="F1069" s="5"/>
    </row>
    <row r="1070" spans="6:6" x14ac:dyDescent="0.25">
      <c r="F1070" s="5"/>
    </row>
    <row r="1071" spans="6:6" x14ac:dyDescent="0.25">
      <c r="F1071" s="5"/>
    </row>
    <row r="1072" spans="6:6" x14ac:dyDescent="0.25">
      <c r="F1072" s="5"/>
    </row>
    <row r="1073" spans="6:6" x14ac:dyDescent="0.25">
      <c r="F1073" s="5"/>
    </row>
    <row r="1074" spans="6:6" x14ac:dyDescent="0.25">
      <c r="F1074" s="5"/>
    </row>
    <row r="1075" spans="6:6" x14ac:dyDescent="0.25">
      <c r="F1075" s="5"/>
    </row>
    <row r="1076" spans="6:6" x14ac:dyDescent="0.25">
      <c r="F1076" s="5"/>
    </row>
    <row r="1077" spans="6:6" x14ac:dyDescent="0.25">
      <c r="F1077" s="5"/>
    </row>
    <row r="1078" spans="6:6" x14ac:dyDescent="0.25">
      <c r="F1078" s="5"/>
    </row>
    <row r="1079" spans="6:6" x14ac:dyDescent="0.25">
      <c r="F1079" s="5"/>
    </row>
    <row r="1080" spans="6:6" x14ac:dyDescent="0.25">
      <c r="F1080" s="5"/>
    </row>
    <row r="1081" spans="6:6" x14ac:dyDescent="0.25">
      <c r="F1081" s="5"/>
    </row>
    <row r="1082" spans="6:6" x14ac:dyDescent="0.25">
      <c r="F1082" s="5"/>
    </row>
    <row r="1083" spans="6:6" x14ac:dyDescent="0.25">
      <c r="F1083" s="5"/>
    </row>
    <row r="1084" spans="6:6" x14ac:dyDescent="0.25">
      <c r="F1084" s="5"/>
    </row>
    <row r="1085" spans="6:6" x14ac:dyDescent="0.25">
      <c r="F1085" s="5"/>
    </row>
    <row r="1086" spans="6:6" x14ac:dyDescent="0.25">
      <c r="F1086" s="5"/>
    </row>
    <row r="1087" spans="6:6" x14ac:dyDescent="0.25">
      <c r="F1087" s="5"/>
    </row>
    <row r="1088" spans="6:6" x14ac:dyDescent="0.25">
      <c r="F1088" s="5"/>
    </row>
    <row r="1089" spans="6:6" x14ac:dyDescent="0.25">
      <c r="F1089" s="5"/>
    </row>
    <row r="1090" spans="6:6" x14ac:dyDescent="0.25">
      <c r="F1090" s="5"/>
    </row>
    <row r="1091" spans="6:6" x14ac:dyDescent="0.25">
      <c r="F1091" s="5"/>
    </row>
    <row r="1092" spans="6:6" x14ac:dyDescent="0.25">
      <c r="F1092" s="5"/>
    </row>
    <row r="1093" spans="6:6" x14ac:dyDescent="0.25">
      <c r="F1093" s="5"/>
    </row>
    <row r="1094" spans="6:6" x14ac:dyDescent="0.25">
      <c r="F1094" s="5"/>
    </row>
    <row r="1095" spans="6:6" x14ac:dyDescent="0.25">
      <c r="F1095" s="5"/>
    </row>
    <row r="1096" spans="6:6" x14ac:dyDescent="0.25">
      <c r="F1096" s="5"/>
    </row>
    <row r="1097" spans="6:6" x14ac:dyDescent="0.25">
      <c r="F1097" s="5"/>
    </row>
    <row r="1098" spans="6:6" x14ac:dyDescent="0.25">
      <c r="F1098" s="5"/>
    </row>
    <row r="1099" spans="6:6" x14ac:dyDescent="0.25">
      <c r="F1099" s="5"/>
    </row>
    <row r="1100" spans="6:6" x14ac:dyDescent="0.25">
      <c r="F1100" s="5"/>
    </row>
    <row r="1101" spans="6:6" x14ac:dyDescent="0.25">
      <c r="F1101" s="5"/>
    </row>
    <row r="1102" spans="6:6" x14ac:dyDescent="0.25">
      <c r="F1102" s="5"/>
    </row>
    <row r="1103" spans="6:6" x14ac:dyDescent="0.25">
      <c r="F1103" s="5"/>
    </row>
    <row r="1104" spans="6:6" x14ac:dyDescent="0.25">
      <c r="F1104" s="5"/>
    </row>
    <row r="1105" spans="6:6" x14ac:dyDescent="0.25">
      <c r="F1105" s="5"/>
    </row>
    <row r="1106" spans="6:6" x14ac:dyDescent="0.25">
      <c r="F1106" s="5"/>
    </row>
    <row r="1107" spans="6:6" x14ac:dyDescent="0.25">
      <c r="F1107" s="5"/>
    </row>
    <row r="1108" spans="6:6" x14ac:dyDescent="0.25">
      <c r="F1108" s="5"/>
    </row>
    <row r="1109" spans="6:6" x14ac:dyDescent="0.25">
      <c r="F1109" s="5"/>
    </row>
    <row r="1110" spans="6:6" x14ac:dyDescent="0.25">
      <c r="F1110" s="5"/>
    </row>
    <row r="1111" spans="6:6" x14ac:dyDescent="0.25">
      <c r="F1111" s="5"/>
    </row>
    <row r="1112" spans="6:6" x14ac:dyDescent="0.25">
      <c r="F1112" s="5"/>
    </row>
    <row r="1113" spans="6:6" x14ac:dyDescent="0.25">
      <c r="F1113" s="5"/>
    </row>
    <row r="1114" spans="6:6" x14ac:dyDescent="0.25">
      <c r="F1114" s="5"/>
    </row>
    <row r="1115" spans="6:6" x14ac:dyDescent="0.25">
      <c r="F1115" s="5"/>
    </row>
    <row r="1116" spans="6:6" x14ac:dyDescent="0.25">
      <c r="F1116" s="5"/>
    </row>
    <row r="1117" spans="6:6" x14ac:dyDescent="0.25">
      <c r="F1117" s="5"/>
    </row>
    <row r="1118" spans="6:6" x14ac:dyDescent="0.25">
      <c r="F1118" s="5"/>
    </row>
    <row r="1119" spans="6:6" x14ac:dyDescent="0.25">
      <c r="F1119" s="5"/>
    </row>
    <row r="1120" spans="6:6" x14ac:dyDescent="0.25">
      <c r="F1120" s="5"/>
    </row>
    <row r="1121" spans="6:6" x14ac:dyDescent="0.25">
      <c r="F1121" s="5"/>
    </row>
    <row r="1122" spans="6:6" x14ac:dyDescent="0.25">
      <c r="F1122" s="5"/>
    </row>
    <row r="1123" spans="6:6" x14ac:dyDescent="0.25">
      <c r="F1123" s="5"/>
    </row>
    <row r="1124" spans="6:6" x14ac:dyDescent="0.25">
      <c r="F1124" s="5"/>
    </row>
    <row r="1125" spans="6:6" x14ac:dyDescent="0.25">
      <c r="F1125" s="5"/>
    </row>
    <row r="1126" spans="6:6" x14ac:dyDescent="0.25">
      <c r="F1126" s="5"/>
    </row>
    <row r="1127" spans="6:6" x14ac:dyDescent="0.25">
      <c r="F1127" s="5"/>
    </row>
    <row r="1128" spans="6:6" x14ac:dyDescent="0.25">
      <c r="F1128" s="5"/>
    </row>
    <row r="1129" spans="6:6" x14ac:dyDescent="0.25">
      <c r="F1129" s="5"/>
    </row>
    <row r="1130" spans="6:6" x14ac:dyDescent="0.25">
      <c r="F1130" s="5"/>
    </row>
    <row r="1131" spans="6:6" x14ac:dyDescent="0.25">
      <c r="F1131" s="5"/>
    </row>
    <row r="1132" spans="6:6" x14ac:dyDescent="0.25">
      <c r="F1132" s="5"/>
    </row>
    <row r="1133" spans="6:6" x14ac:dyDescent="0.25">
      <c r="F1133" s="5"/>
    </row>
    <row r="1134" spans="6:6" x14ac:dyDescent="0.25">
      <c r="F1134" s="5"/>
    </row>
    <row r="1135" spans="6:6" x14ac:dyDescent="0.25">
      <c r="F1135" s="5"/>
    </row>
    <row r="1136" spans="6:6" x14ac:dyDescent="0.25">
      <c r="F1136" s="5"/>
    </row>
    <row r="1137" spans="6:6" x14ac:dyDescent="0.25">
      <c r="F1137" s="5"/>
    </row>
    <row r="1138" spans="6:6" x14ac:dyDescent="0.25">
      <c r="F1138" s="5"/>
    </row>
    <row r="1139" spans="6:6" x14ac:dyDescent="0.25">
      <c r="F1139" s="5"/>
    </row>
    <row r="1140" spans="6:6" x14ac:dyDescent="0.25">
      <c r="F1140" s="5"/>
    </row>
    <row r="1141" spans="6:6" x14ac:dyDescent="0.25">
      <c r="F1141" s="5"/>
    </row>
    <row r="1142" spans="6:6" x14ac:dyDescent="0.25">
      <c r="F1142" s="5"/>
    </row>
    <row r="1143" spans="6:6" x14ac:dyDescent="0.25">
      <c r="F1143" s="5"/>
    </row>
    <row r="1144" spans="6:6" x14ac:dyDescent="0.25">
      <c r="F1144" s="5"/>
    </row>
    <row r="1145" spans="6:6" x14ac:dyDescent="0.25">
      <c r="F1145" s="5"/>
    </row>
    <row r="1146" spans="6:6" x14ac:dyDescent="0.25">
      <c r="F1146" s="5"/>
    </row>
    <row r="1147" spans="6:6" x14ac:dyDescent="0.25">
      <c r="F1147" s="5"/>
    </row>
    <row r="1148" spans="6:6" x14ac:dyDescent="0.25">
      <c r="F1148" s="5"/>
    </row>
    <row r="1149" spans="6:6" x14ac:dyDescent="0.25">
      <c r="F1149" s="5"/>
    </row>
    <row r="1150" spans="6:6" x14ac:dyDescent="0.25">
      <c r="F1150" s="5"/>
    </row>
    <row r="1151" spans="6:6" x14ac:dyDescent="0.25">
      <c r="F1151" s="5"/>
    </row>
    <row r="1152" spans="6:6" x14ac:dyDescent="0.25">
      <c r="F1152" s="5"/>
    </row>
    <row r="1153" spans="6:6" x14ac:dyDescent="0.25">
      <c r="F1153" s="5"/>
    </row>
    <row r="1154" spans="6:6" x14ac:dyDescent="0.25">
      <c r="F1154" s="5"/>
    </row>
    <row r="1155" spans="6:6" x14ac:dyDescent="0.25">
      <c r="F1155" s="5"/>
    </row>
    <row r="1156" spans="6:6" x14ac:dyDescent="0.25">
      <c r="F1156" s="5"/>
    </row>
    <row r="1157" spans="6:6" x14ac:dyDescent="0.25">
      <c r="F1157" s="5"/>
    </row>
    <row r="1158" spans="6:6" x14ac:dyDescent="0.25">
      <c r="F1158" s="5"/>
    </row>
    <row r="1159" spans="6:6" x14ac:dyDescent="0.25">
      <c r="F1159" s="5"/>
    </row>
    <row r="1160" spans="6:6" x14ac:dyDescent="0.25">
      <c r="F1160" s="5"/>
    </row>
    <row r="1161" spans="6:6" x14ac:dyDescent="0.25">
      <c r="F1161" s="5"/>
    </row>
    <row r="1162" spans="6:6" x14ac:dyDescent="0.25">
      <c r="F1162" s="5"/>
    </row>
    <row r="1163" spans="6:6" x14ac:dyDescent="0.25">
      <c r="F1163" s="5"/>
    </row>
    <row r="1164" spans="6:6" x14ac:dyDescent="0.25">
      <c r="F1164" s="5"/>
    </row>
    <row r="1165" spans="6:6" x14ac:dyDescent="0.25">
      <c r="F1165" s="5"/>
    </row>
    <row r="1166" spans="6:6" x14ac:dyDescent="0.25">
      <c r="F1166" s="5"/>
    </row>
    <row r="1167" spans="6:6" x14ac:dyDescent="0.25">
      <c r="F1167" s="5"/>
    </row>
    <row r="1168" spans="6:6" x14ac:dyDescent="0.25">
      <c r="F1168" s="5"/>
    </row>
    <row r="1169" spans="6:6" x14ac:dyDescent="0.25">
      <c r="F1169" s="5"/>
    </row>
    <row r="1170" spans="6:6" x14ac:dyDescent="0.25">
      <c r="F1170" s="5"/>
    </row>
    <row r="1171" spans="6:6" x14ac:dyDescent="0.25">
      <c r="F1171" s="5"/>
    </row>
    <row r="1172" spans="6:6" x14ac:dyDescent="0.25">
      <c r="F1172" s="5"/>
    </row>
    <row r="1173" spans="6:6" x14ac:dyDescent="0.25">
      <c r="F1173" s="5"/>
    </row>
    <row r="1174" spans="6:6" x14ac:dyDescent="0.25">
      <c r="F1174" s="5"/>
    </row>
    <row r="1175" spans="6:6" x14ac:dyDescent="0.25">
      <c r="F1175" s="5"/>
    </row>
    <row r="1176" spans="6:6" x14ac:dyDescent="0.25">
      <c r="F1176" s="5"/>
    </row>
    <row r="1177" spans="6:6" x14ac:dyDescent="0.25">
      <c r="F1177" s="5"/>
    </row>
    <row r="1178" spans="6:6" x14ac:dyDescent="0.25">
      <c r="F1178" s="5"/>
    </row>
    <row r="1179" spans="6:6" x14ac:dyDescent="0.25">
      <c r="F1179" s="5"/>
    </row>
    <row r="1180" spans="6:6" x14ac:dyDescent="0.25">
      <c r="F1180" s="5"/>
    </row>
    <row r="1181" spans="6:6" x14ac:dyDescent="0.25">
      <c r="F1181" s="5"/>
    </row>
    <row r="1182" spans="6:6" x14ac:dyDescent="0.25">
      <c r="F1182" s="5"/>
    </row>
    <row r="1183" spans="6:6" x14ac:dyDescent="0.25">
      <c r="F1183" s="5"/>
    </row>
    <row r="1184" spans="6:6" x14ac:dyDescent="0.25">
      <c r="F1184" s="5"/>
    </row>
    <row r="1185" spans="6:6" x14ac:dyDescent="0.25">
      <c r="F1185" s="5"/>
    </row>
    <row r="1186" spans="6:6" x14ac:dyDescent="0.25">
      <c r="F1186" s="5"/>
    </row>
    <row r="1187" spans="6:6" x14ac:dyDescent="0.25">
      <c r="F1187" s="5"/>
    </row>
    <row r="1188" spans="6:6" x14ac:dyDescent="0.25">
      <c r="F1188" s="5"/>
    </row>
    <row r="1189" spans="6:6" x14ac:dyDescent="0.25">
      <c r="F1189" s="5"/>
    </row>
    <row r="1190" spans="6:6" x14ac:dyDescent="0.25">
      <c r="F1190" s="5"/>
    </row>
    <row r="1191" spans="6:6" x14ac:dyDescent="0.25">
      <c r="F1191" s="5"/>
    </row>
    <row r="1192" spans="6:6" x14ac:dyDescent="0.25">
      <c r="F1192" s="5"/>
    </row>
    <row r="1193" spans="6:6" x14ac:dyDescent="0.25">
      <c r="F1193" s="5"/>
    </row>
    <row r="1194" spans="6:6" x14ac:dyDescent="0.25">
      <c r="F1194" s="5"/>
    </row>
    <row r="1195" spans="6:6" x14ac:dyDescent="0.25">
      <c r="F1195" s="5"/>
    </row>
    <row r="1196" spans="6:6" x14ac:dyDescent="0.25">
      <c r="F1196" s="5"/>
    </row>
    <row r="1197" spans="6:6" x14ac:dyDescent="0.25">
      <c r="F1197" s="5"/>
    </row>
    <row r="1198" spans="6:6" x14ac:dyDescent="0.25">
      <c r="F1198" s="5"/>
    </row>
    <row r="1199" spans="6:6" x14ac:dyDescent="0.25">
      <c r="F1199" s="5"/>
    </row>
    <row r="1200" spans="6:6" x14ac:dyDescent="0.25">
      <c r="F1200" s="5"/>
    </row>
    <row r="1201" spans="6:6" x14ac:dyDescent="0.25">
      <c r="F1201" s="5"/>
    </row>
    <row r="1202" spans="6:6" x14ac:dyDescent="0.25">
      <c r="F1202" s="5"/>
    </row>
    <row r="1203" spans="6:6" x14ac:dyDescent="0.25">
      <c r="F1203" s="5"/>
    </row>
    <row r="1204" spans="6:6" x14ac:dyDescent="0.25">
      <c r="F1204" s="5"/>
    </row>
    <row r="1205" spans="6:6" x14ac:dyDescent="0.25">
      <c r="F1205" s="5"/>
    </row>
    <row r="1206" spans="6:6" x14ac:dyDescent="0.25">
      <c r="F1206" s="5"/>
    </row>
    <row r="1207" spans="6:6" x14ac:dyDescent="0.25">
      <c r="F1207" s="5"/>
    </row>
    <row r="1208" spans="6:6" x14ac:dyDescent="0.25">
      <c r="F1208" s="5"/>
    </row>
    <row r="1209" spans="6:6" x14ac:dyDescent="0.25">
      <c r="F1209" s="5"/>
    </row>
    <row r="1210" spans="6:6" x14ac:dyDescent="0.25">
      <c r="F1210" s="5"/>
    </row>
    <row r="1211" spans="6:6" x14ac:dyDescent="0.25">
      <c r="F1211" s="5"/>
    </row>
    <row r="1212" spans="6:6" x14ac:dyDescent="0.25">
      <c r="F1212" s="5"/>
    </row>
    <row r="1213" spans="6:6" x14ac:dyDescent="0.25">
      <c r="F1213" s="5"/>
    </row>
    <row r="1214" spans="6:6" x14ac:dyDescent="0.25">
      <c r="F1214" s="5"/>
    </row>
    <row r="1215" spans="6:6" x14ac:dyDescent="0.25">
      <c r="F1215" s="5"/>
    </row>
    <row r="1216" spans="6:6" x14ac:dyDescent="0.25">
      <c r="F1216" s="5"/>
    </row>
    <row r="1217" spans="6:6" x14ac:dyDescent="0.25">
      <c r="F1217" s="5"/>
    </row>
    <row r="1218" spans="6:6" x14ac:dyDescent="0.25">
      <c r="F1218" s="5"/>
    </row>
    <row r="1219" spans="6:6" x14ac:dyDescent="0.25">
      <c r="F1219" s="5"/>
    </row>
    <row r="1220" spans="6:6" x14ac:dyDescent="0.25">
      <c r="F1220" s="5"/>
    </row>
    <row r="1221" spans="6:6" x14ac:dyDescent="0.25">
      <c r="F1221" s="5"/>
    </row>
    <row r="1222" spans="6:6" x14ac:dyDescent="0.25">
      <c r="F1222" s="5"/>
    </row>
    <row r="1223" spans="6:6" x14ac:dyDescent="0.25">
      <c r="F1223" s="5"/>
    </row>
    <row r="1224" spans="6:6" x14ac:dyDescent="0.25">
      <c r="F1224" s="5"/>
    </row>
    <row r="1225" spans="6:6" x14ac:dyDescent="0.25">
      <c r="F1225" s="5"/>
    </row>
    <row r="1226" spans="6:6" x14ac:dyDescent="0.25">
      <c r="F1226" s="5"/>
    </row>
    <row r="1227" spans="6:6" x14ac:dyDescent="0.25">
      <c r="F1227" s="5"/>
    </row>
    <row r="1228" spans="6:6" x14ac:dyDescent="0.25">
      <c r="F1228" s="5"/>
    </row>
    <row r="1229" spans="6:6" x14ac:dyDescent="0.25">
      <c r="F1229" s="5"/>
    </row>
    <row r="1230" spans="6:6" x14ac:dyDescent="0.25">
      <c r="F1230" s="5"/>
    </row>
    <row r="1231" spans="6:6" x14ac:dyDescent="0.25">
      <c r="F1231" s="5"/>
    </row>
    <row r="1232" spans="6:6" x14ac:dyDescent="0.25">
      <c r="F1232" s="5"/>
    </row>
    <row r="1233" spans="6:6" x14ac:dyDescent="0.25">
      <c r="F1233" s="5"/>
    </row>
    <row r="1234" spans="6:6" x14ac:dyDescent="0.25">
      <c r="F1234" s="5"/>
    </row>
    <row r="1235" spans="6:6" x14ac:dyDescent="0.25">
      <c r="F1235" s="5"/>
    </row>
    <row r="1236" spans="6:6" x14ac:dyDescent="0.25">
      <c r="F1236" s="5"/>
    </row>
    <row r="1237" spans="6:6" x14ac:dyDescent="0.25">
      <c r="F1237" s="5"/>
    </row>
    <row r="1238" spans="6:6" x14ac:dyDescent="0.25">
      <c r="F1238" s="5"/>
    </row>
    <row r="1239" spans="6:6" x14ac:dyDescent="0.25">
      <c r="F1239" s="5"/>
    </row>
    <row r="1240" spans="6:6" x14ac:dyDescent="0.25">
      <c r="F1240" s="5"/>
    </row>
    <row r="1241" spans="6:6" x14ac:dyDescent="0.25">
      <c r="F1241" s="5"/>
    </row>
    <row r="1242" spans="6:6" x14ac:dyDescent="0.25">
      <c r="F1242" s="5"/>
    </row>
    <row r="1243" spans="6:6" x14ac:dyDescent="0.25">
      <c r="F1243" s="5"/>
    </row>
    <row r="1244" spans="6:6" x14ac:dyDescent="0.25">
      <c r="F1244" s="5"/>
    </row>
    <row r="1245" spans="6:6" x14ac:dyDescent="0.25">
      <c r="F1245" s="5"/>
    </row>
    <row r="1246" spans="6:6" x14ac:dyDescent="0.25">
      <c r="F1246" s="5"/>
    </row>
    <row r="1247" spans="6:6" x14ac:dyDescent="0.25">
      <c r="F1247" s="5"/>
    </row>
    <row r="1248" spans="6:6" x14ac:dyDescent="0.25">
      <c r="F1248" s="5"/>
    </row>
    <row r="1249" spans="6:6" x14ac:dyDescent="0.25">
      <c r="F1249" s="5"/>
    </row>
    <row r="1250" spans="6:6" x14ac:dyDescent="0.25">
      <c r="F1250" s="5"/>
    </row>
    <row r="1251" spans="6:6" x14ac:dyDescent="0.25">
      <c r="F1251" s="5"/>
    </row>
    <row r="1252" spans="6:6" x14ac:dyDescent="0.25">
      <c r="F1252" s="5"/>
    </row>
    <row r="1253" spans="6:6" x14ac:dyDescent="0.25">
      <c r="F1253" s="5"/>
    </row>
    <row r="1254" spans="6:6" x14ac:dyDescent="0.25">
      <c r="F1254" s="5"/>
    </row>
    <row r="1255" spans="6:6" x14ac:dyDescent="0.25">
      <c r="F1255" s="5"/>
    </row>
    <row r="1256" spans="6:6" x14ac:dyDescent="0.25">
      <c r="F1256" s="5"/>
    </row>
    <row r="1257" spans="6:6" x14ac:dyDescent="0.25">
      <c r="F1257" s="5"/>
    </row>
    <row r="1258" spans="6:6" x14ac:dyDescent="0.25">
      <c r="F1258" s="5"/>
    </row>
    <row r="1259" spans="6:6" x14ac:dyDescent="0.25">
      <c r="F1259" s="5"/>
    </row>
    <row r="1260" spans="6:6" x14ac:dyDescent="0.25">
      <c r="F1260" s="5"/>
    </row>
    <row r="1261" spans="6:6" x14ac:dyDescent="0.25">
      <c r="F1261" s="5"/>
    </row>
    <row r="1262" spans="6:6" x14ac:dyDescent="0.25">
      <c r="F1262" s="5"/>
    </row>
    <row r="1263" spans="6:6" x14ac:dyDescent="0.25">
      <c r="F1263" s="5"/>
    </row>
    <row r="1264" spans="6:6" x14ac:dyDescent="0.25">
      <c r="F1264" s="5"/>
    </row>
    <row r="1265" spans="6:6" x14ac:dyDescent="0.25">
      <c r="F1265" s="5"/>
    </row>
    <row r="1266" spans="6:6" x14ac:dyDescent="0.25">
      <c r="F1266" s="5"/>
    </row>
    <row r="1267" spans="6:6" x14ac:dyDescent="0.25">
      <c r="F1267" s="5"/>
    </row>
    <row r="1268" spans="6:6" x14ac:dyDescent="0.25">
      <c r="F1268" s="5"/>
    </row>
    <row r="1269" spans="6:6" x14ac:dyDescent="0.25">
      <c r="F1269" s="5"/>
    </row>
    <row r="1270" spans="6:6" x14ac:dyDescent="0.25">
      <c r="F1270" s="5"/>
    </row>
    <row r="1271" spans="6:6" x14ac:dyDescent="0.25">
      <c r="F1271" s="5"/>
    </row>
    <row r="1272" spans="6:6" x14ac:dyDescent="0.25">
      <c r="F1272" s="5"/>
    </row>
    <row r="1273" spans="6:6" x14ac:dyDescent="0.25">
      <c r="F1273" s="5"/>
    </row>
    <row r="1274" spans="6:6" x14ac:dyDescent="0.25">
      <c r="F1274" s="5"/>
    </row>
    <row r="1275" spans="6:6" x14ac:dyDescent="0.25">
      <c r="F1275" s="5"/>
    </row>
    <row r="1276" spans="6:6" x14ac:dyDescent="0.25">
      <c r="F1276" s="5"/>
    </row>
    <row r="1277" spans="6:6" x14ac:dyDescent="0.25">
      <c r="F1277" s="5"/>
    </row>
    <row r="1278" spans="6:6" x14ac:dyDescent="0.25">
      <c r="F1278" s="5"/>
    </row>
    <row r="1279" spans="6:6" x14ac:dyDescent="0.25">
      <c r="F1279" s="5"/>
    </row>
    <row r="1280" spans="6:6" x14ac:dyDescent="0.25">
      <c r="F1280" s="5"/>
    </row>
    <row r="1281" spans="6:6" x14ac:dyDescent="0.25">
      <c r="F1281" s="5"/>
    </row>
    <row r="1282" spans="6:6" x14ac:dyDescent="0.25">
      <c r="F1282" s="5"/>
    </row>
    <row r="1283" spans="6:6" x14ac:dyDescent="0.25">
      <c r="F1283" s="5"/>
    </row>
    <row r="1284" spans="6:6" x14ac:dyDescent="0.25">
      <c r="F1284" s="5"/>
    </row>
    <row r="1285" spans="6:6" x14ac:dyDescent="0.25">
      <c r="F1285" s="5"/>
    </row>
    <row r="1286" spans="6:6" x14ac:dyDescent="0.25">
      <c r="F1286" s="5"/>
    </row>
    <row r="1287" spans="6:6" x14ac:dyDescent="0.25">
      <c r="F1287" s="5"/>
    </row>
    <row r="1288" spans="6:6" x14ac:dyDescent="0.25">
      <c r="F1288" s="5"/>
    </row>
    <row r="1289" spans="6:6" x14ac:dyDescent="0.25">
      <c r="F1289" s="5"/>
    </row>
    <row r="1290" spans="6:6" x14ac:dyDescent="0.25">
      <c r="F1290" s="5"/>
    </row>
    <row r="1291" spans="6:6" x14ac:dyDescent="0.25">
      <c r="F1291" s="5"/>
    </row>
    <row r="1292" spans="6:6" x14ac:dyDescent="0.25">
      <c r="F1292" s="5"/>
    </row>
    <row r="1293" spans="6:6" x14ac:dyDescent="0.25">
      <c r="F1293" s="5"/>
    </row>
    <row r="1294" spans="6:6" x14ac:dyDescent="0.25">
      <c r="F1294" s="5"/>
    </row>
    <row r="1295" spans="6:6" x14ac:dyDescent="0.25">
      <c r="F1295" s="5"/>
    </row>
    <row r="1296" spans="6:6" x14ac:dyDescent="0.25">
      <c r="F1296" s="5"/>
    </row>
    <row r="1297" spans="6:6" x14ac:dyDescent="0.25">
      <c r="F1297" s="5"/>
    </row>
    <row r="1298" spans="6:6" x14ac:dyDescent="0.25">
      <c r="F1298" s="5"/>
    </row>
    <row r="1299" spans="6:6" x14ac:dyDescent="0.25">
      <c r="F1299" s="5"/>
    </row>
    <row r="1300" spans="6:6" x14ac:dyDescent="0.25">
      <c r="F1300" s="5"/>
    </row>
    <row r="1301" spans="6:6" x14ac:dyDescent="0.25">
      <c r="F1301" s="5"/>
    </row>
    <row r="1302" spans="6:6" x14ac:dyDescent="0.25">
      <c r="F1302" s="5"/>
    </row>
    <row r="1303" spans="6:6" x14ac:dyDescent="0.25">
      <c r="F1303" s="5"/>
    </row>
    <row r="1304" spans="6:6" x14ac:dyDescent="0.25">
      <c r="F1304" s="5"/>
    </row>
    <row r="1305" spans="6:6" x14ac:dyDescent="0.25">
      <c r="F1305" s="5"/>
    </row>
    <row r="1306" spans="6:6" x14ac:dyDescent="0.25">
      <c r="F1306" s="5"/>
    </row>
    <row r="1307" spans="6:6" x14ac:dyDescent="0.25">
      <c r="F1307" s="5"/>
    </row>
    <row r="1308" spans="6:6" x14ac:dyDescent="0.25">
      <c r="F1308" s="5"/>
    </row>
    <row r="1309" spans="6:6" x14ac:dyDescent="0.25">
      <c r="F1309" s="5"/>
    </row>
    <row r="1310" spans="6:6" x14ac:dyDescent="0.25">
      <c r="F1310" s="5"/>
    </row>
    <row r="1311" spans="6:6" x14ac:dyDescent="0.25">
      <c r="F1311" s="5"/>
    </row>
    <row r="1312" spans="6:6" x14ac:dyDescent="0.25">
      <c r="F1312" s="5"/>
    </row>
    <row r="1313" spans="6:6" x14ac:dyDescent="0.25">
      <c r="F1313" s="5"/>
    </row>
    <row r="1314" spans="6:6" x14ac:dyDescent="0.25">
      <c r="F1314" s="5"/>
    </row>
    <row r="1315" spans="6:6" x14ac:dyDescent="0.25">
      <c r="F1315" s="5"/>
    </row>
    <row r="1316" spans="6:6" x14ac:dyDescent="0.25">
      <c r="F1316" s="5"/>
    </row>
    <row r="1317" spans="6:6" x14ac:dyDescent="0.25">
      <c r="F1317" s="5"/>
    </row>
    <row r="1318" spans="6:6" x14ac:dyDescent="0.25">
      <c r="F1318" s="5"/>
    </row>
    <row r="1319" spans="6:6" x14ac:dyDescent="0.25">
      <c r="F1319" s="5"/>
    </row>
    <row r="1320" spans="6:6" x14ac:dyDescent="0.25">
      <c r="F1320" s="5"/>
    </row>
    <row r="1321" spans="6:6" x14ac:dyDescent="0.25">
      <c r="F1321" s="5"/>
    </row>
    <row r="1322" spans="6:6" x14ac:dyDescent="0.25">
      <c r="F1322" s="5"/>
    </row>
    <row r="1323" spans="6:6" x14ac:dyDescent="0.25">
      <c r="F1323" s="5"/>
    </row>
    <row r="1324" spans="6:6" x14ac:dyDescent="0.25">
      <c r="F1324" s="5"/>
    </row>
    <row r="1325" spans="6:6" x14ac:dyDescent="0.25">
      <c r="F1325" s="5"/>
    </row>
    <row r="1326" spans="6:6" x14ac:dyDescent="0.25">
      <c r="F1326" s="5"/>
    </row>
    <row r="1327" spans="6:6" x14ac:dyDescent="0.25">
      <c r="F1327" s="5"/>
    </row>
    <row r="1328" spans="6:6" x14ac:dyDescent="0.25">
      <c r="F1328" s="5"/>
    </row>
    <row r="1329" spans="6:6" x14ac:dyDescent="0.25">
      <c r="F1329" s="5"/>
    </row>
    <row r="1330" spans="6:6" x14ac:dyDescent="0.25">
      <c r="F1330" s="5"/>
    </row>
    <row r="1331" spans="6:6" x14ac:dyDescent="0.25">
      <c r="F1331" s="5"/>
    </row>
    <row r="1332" spans="6:6" x14ac:dyDescent="0.25">
      <c r="F1332" s="5"/>
    </row>
    <row r="1333" spans="6:6" x14ac:dyDescent="0.25">
      <c r="F1333" s="5"/>
    </row>
    <row r="1334" spans="6:6" x14ac:dyDescent="0.25">
      <c r="F1334" s="5"/>
    </row>
    <row r="1335" spans="6:6" x14ac:dyDescent="0.25">
      <c r="F1335" s="5"/>
    </row>
    <row r="1336" spans="6:6" x14ac:dyDescent="0.25">
      <c r="F1336" s="5"/>
    </row>
    <row r="1337" spans="6:6" x14ac:dyDescent="0.25">
      <c r="F1337" s="5"/>
    </row>
    <row r="1338" spans="6:6" x14ac:dyDescent="0.25">
      <c r="F1338" s="5"/>
    </row>
    <row r="1339" spans="6:6" x14ac:dyDescent="0.25">
      <c r="F1339" s="5"/>
    </row>
    <row r="1340" spans="6:6" x14ac:dyDescent="0.25">
      <c r="F1340" s="5"/>
    </row>
    <row r="1341" spans="6:6" x14ac:dyDescent="0.25">
      <c r="F1341" s="5"/>
    </row>
    <row r="1342" spans="6:6" x14ac:dyDescent="0.25">
      <c r="F1342" s="5"/>
    </row>
    <row r="1343" spans="6:6" x14ac:dyDescent="0.25">
      <c r="F1343" s="5"/>
    </row>
    <row r="1344" spans="6:6" x14ac:dyDescent="0.25">
      <c r="F1344" s="5"/>
    </row>
    <row r="1345" spans="6:6" x14ac:dyDescent="0.25">
      <c r="F1345" s="5"/>
    </row>
    <row r="1346" spans="6:6" x14ac:dyDescent="0.25">
      <c r="F1346" s="5"/>
    </row>
    <row r="1347" spans="6:6" x14ac:dyDescent="0.25">
      <c r="F1347" s="5"/>
    </row>
    <row r="1348" spans="6:6" x14ac:dyDescent="0.25">
      <c r="F1348" s="5"/>
    </row>
    <row r="1349" spans="6:6" x14ac:dyDescent="0.25">
      <c r="F1349" s="5"/>
    </row>
    <row r="1350" spans="6:6" x14ac:dyDescent="0.25">
      <c r="F1350" s="5"/>
    </row>
    <row r="1351" spans="6:6" x14ac:dyDescent="0.25">
      <c r="F1351" s="5"/>
    </row>
    <row r="1352" spans="6:6" x14ac:dyDescent="0.25">
      <c r="F1352" s="5"/>
    </row>
    <row r="1353" spans="6:6" x14ac:dyDescent="0.25">
      <c r="F1353" s="5"/>
    </row>
    <row r="1354" spans="6:6" x14ac:dyDescent="0.25">
      <c r="F1354" s="5"/>
    </row>
    <row r="1355" spans="6:6" x14ac:dyDescent="0.25">
      <c r="F1355" s="5"/>
    </row>
    <row r="1356" spans="6:6" x14ac:dyDescent="0.25">
      <c r="F1356" s="5"/>
    </row>
    <row r="1357" spans="6:6" x14ac:dyDescent="0.25">
      <c r="F1357" s="5"/>
    </row>
    <row r="1358" spans="6:6" x14ac:dyDescent="0.25">
      <c r="F1358" s="5"/>
    </row>
    <row r="1359" spans="6:6" x14ac:dyDescent="0.25">
      <c r="F1359" s="5"/>
    </row>
    <row r="1360" spans="6:6" x14ac:dyDescent="0.25">
      <c r="F1360" s="5"/>
    </row>
    <row r="1361" spans="6:6" x14ac:dyDescent="0.25">
      <c r="F1361" s="5"/>
    </row>
    <row r="1362" spans="6:6" x14ac:dyDescent="0.25">
      <c r="F1362" s="5"/>
    </row>
    <row r="1363" spans="6:6" x14ac:dyDescent="0.25">
      <c r="F1363" s="5"/>
    </row>
    <row r="1364" spans="6:6" x14ac:dyDescent="0.25">
      <c r="F1364" s="5"/>
    </row>
    <row r="1365" spans="6:6" x14ac:dyDescent="0.25">
      <c r="F1365" s="5"/>
    </row>
    <row r="1366" spans="6:6" x14ac:dyDescent="0.25">
      <c r="F1366" s="5"/>
    </row>
    <row r="1367" spans="6:6" x14ac:dyDescent="0.25">
      <c r="F1367" s="5"/>
    </row>
    <row r="1368" spans="6:6" x14ac:dyDescent="0.25">
      <c r="F1368" s="5"/>
    </row>
    <row r="1369" spans="6:6" x14ac:dyDescent="0.25">
      <c r="F1369" s="5"/>
    </row>
    <row r="1370" spans="6:6" x14ac:dyDescent="0.25">
      <c r="F1370" s="5"/>
    </row>
    <row r="1371" spans="6:6" x14ac:dyDescent="0.25">
      <c r="F1371" s="5"/>
    </row>
    <row r="1372" spans="6:6" x14ac:dyDescent="0.25">
      <c r="F1372" s="5"/>
    </row>
    <row r="1373" spans="6:6" x14ac:dyDescent="0.25">
      <c r="F1373" s="5"/>
    </row>
    <row r="1374" spans="6:6" x14ac:dyDescent="0.25">
      <c r="F1374" s="5"/>
    </row>
    <row r="1375" spans="6:6" x14ac:dyDescent="0.25">
      <c r="F1375" s="5"/>
    </row>
    <row r="1376" spans="6:6" x14ac:dyDescent="0.25">
      <c r="F1376" s="5"/>
    </row>
    <row r="1377" spans="6:6" x14ac:dyDescent="0.25">
      <c r="F1377" s="5"/>
    </row>
    <row r="1378" spans="6:6" x14ac:dyDescent="0.25">
      <c r="F1378" s="5"/>
    </row>
    <row r="1379" spans="6:6" x14ac:dyDescent="0.25">
      <c r="F1379" s="5"/>
    </row>
    <row r="1380" spans="6:6" x14ac:dyDescent="0.25">
      <c r="F1380" s="5"/>
    </row>
    <row r="1381" spans="6:6" x14ac:dyDescent="0.25">
      <c r="F1381" s="5"/>
    </row>
    <row r="1382" spans="6:6" x14ac:dyDescent="0.25">
      <c r="F1382" s="5"/>
    </row>
    <row r="1383" spans="6:6" x14ac:dyDescent="0.25">
      <c r="F1383" s="5"/>
    </row>
    <row r="1384" spans="6:6" x14ac:dyDescent="0.25">
      <c r="F1384" s="5"/>
    </row>
    <row r="1385" spans="6:6" x14ac:dyDescent="0.25">
      <c r="F1385" s="5"/>
    </row>
    <row r="1386" spans="6:6" x14ac:dyDescent="0.25">
      <c r="F1386" s="5"/>
    </row>
    <row r="1387" spans="6:6" x14ac:dyDescent="0.25">
      <c r="F1387" s="5"/>
    </row>
    <row r="1388" spans="6:6" x14ac:dyDescent="0.25">
      <c r="F1388" s="5"/>
    </row>
    <row r="1389" spans="6:6" x14ac:dyDescent="0.25">
      <c r="F1389" s="5"/>
    </row>
    <row r="1390" spans="6:6" x14ac:dyDescent="0.25">
      <c r="F1390" s="5"/>
    </row>
    <row r="1391" spans="6:6" x14ac:dyDescent="0.25">
      <c r="F1391" s="5"/>
    </row>
    <row r="1392" spans="6:6" x14ac:dyDescent="0.25">
      <c r="F1392" s="5"/>
    </row>
    <row r="1393" spans="6:6" x14ac:dyDescent="0.25">
      <c r="F1393" s="5"/>
    </row>
    <row r="1394" spans="6:6" x14ac:dyDescent="0.25">
      <c r="F1394" s="5"/>
    </row>
    <row r="1395" spans="6:6" x14ac:dyDescent="0.25">
      <c r="F1395" s="5"/>
    </row>
    <row r="1396" spans="6:6" x14ac:dyDescent="0.25">
      <c r="F1396" s="5"/>
    </row>
    <row r="1397" spans="6:6" x14ac:dyDescent="0.25">
      <c r="F1397" s="5"/>
    </row>
    <row r="1398" spans="6:6" x14ac:dyDescent="0.25">
      <c r="F1398" s="5"/>
    </row>
    <row r="1399" spans="6:6" x14ac:dyDescent="0.25">
      <c r="F1399" s="5"/>
    </row>
    <row r="1400" spans="6:6" x14ac:dyDescent="0.25">
      <c r="F1400" s="5"/>
    </row>
    <row r="1401" spans="6:6" x14ac:dyDescent="0.25">
      <c r="F1401" s="5"/>
    </row>
    <row r="1402" spans="6:6" x14ac:dyDescent="0.25">
      <c r="F1402" s="5"/>
    </row>
    <row r="1403" spans="6:6" x14ac:dyDescent="0.25">
      <c r="F1403" s="5"/>
    </row>
    <row r="1404" spans="6:6" x14ac:dyDescent="0.25">
      <c r="F1404" s="5"/>
    </row>
    <row r="1405" spans="6:6" x14ac:dyDescent="0.25">
      <c r="F1405" s="5"/>
    </row>
    <row r="1406" spans="6:6" x14ac:dyDescent="0.25">
      <c r="F1406" s="5"/>
    </row>
    <row r="1407" spans="6:6" x14ac:dyDescent="0.25">
      <c r="F1407" s="5"/>
    </row>
    <row r="1408" spans="6:6" x14ac:dyDescent="0.25">
      <c r="F1408" s="5"/>
    </row>
    <row r="1409" spans="6:6" x14ac:dyDescent="0.25">
      <c r="F1409" s="5"/>
    </row>
    <row r="1410" spans="6:6" x14ac:dyDescent="0.25">
      <c r="F1410" s="5"/>
    </row>
    <row r="1411" spans="6:6" x14ac:dyDescent="0.25">
      <c r="F1411" s="5"/>
    </row>
    <row r="1412" spans="6:6" x14ac:dyDescent="0.25">
      <c r="F1412" s="5"/>
    </row>
    <row r="1413" spans="6:6" x14ac:dyDescent="0.25">
      <c r="F1413" s="5"/>
    </row>
    <row r="1414" spans="6:6" x14ac:dyDescent="0.25">
      <c r="F1414" s="5"/>
    </row>
    <row r="1415" spans="6:6" x14ac:dyDescent="0.25">
      <c r="F1415" s="5"/>
    </row>
    <row r="1416" spans="6:6" x14ac:dyDescent="0.25">
      <c r="F1416" s="5"/>
    </row>
    <row r="1417" spans="6:6" x14ac:dyDescent="0.25">
      <c r="F1417" s="5"/>
    </row>
    <row r="1418" spans="6:6" x14ac:dyDescent="0.25">
      <c r="F1418" s="5"/>
    </row>
    <row r="1419" spans="6:6" x14ac:dyDescent="0.25">
      <c r="F1419" s="5"/>
    </row>
    <row r="1420" spans="6:6" x14ac:dyDescent="0.25">
      <c r="F1420" s="5"/>
    </row>
    <row r="1421" spans="6:6" x14ac:dyDescent="0.25">
      <c r="F1421" s="5"/>
    </row>
    <row r="1422" spans="6:6" x14ac:dyDescent="0.25">
      <c r="F1422" s="5"/>
    </row>
    <row r="1423" spans="6:6" x14ac:dyDescent="0.25">
      <c r="F1423" s="5"/>
    </row>
    <row r="1424" spans="6:6" x14ac:dyDescent="0.25">
      <c r="F1424" s="5"/>
    </row>
    <row r="1425" spans="6:6" x14ac:dyDescent="0.25">
      <c r="F1425" s="5"/>
    </row>
    <row r="1426" spans="6:6" x14ac:dyDescent="0.25">
      <c r="F1426" s="5"/>
    </row>
    <row r="1427" spans="6:6" x14ac:dyDescent="0.25">
      <c r="F1427" s="5"/>
    </row>
    <row r="1428" spans="6:6" x14ac:dyDescent="0.25">
      <c r="F1428" s="5"/>
    </row>
    <row r="1429" spans="6:6" x14ac:dyDescent="0.25">
      <c r="F1429" s="5"/>
    </row>
    <row r="1430" spans="6:6" x14ac:dyDescent="0.25">
      <c r="F1430" s="5"/>
    </row>
    <row r="1431" spans="6:6" x14ac:dyDescent="0.25">
      <c r="F1431" s="5"/>
    </row>
    <row r="1432" spans="6:6" x14ac:dyDescent="0.25">
      <c r="F1432" s="5"/>
    </row>
    <row r="1433" spans="6:6" x14ac:dyDescent="0.25">
      <c r="F1433" s="5"/>
    </row>
    <row r="1434" spans="6:6" x14ac:dyDescent="0.25">
      <c r="F1434" s="5"/>
    </row>
    <row r="1435" spans="6:6" x14ac:dyDescent="0.25">
      <c r="F1435" s="5"/>
    </row>
    <row r="1436" spans="6:6" x14ac:dyDescent="0.25">
      <c r="F1436" s="5"/>
    </row>
    <row r="1437" spans="6:6" x14ac:dyDescent="0.25">
      <c r="F1437" s="5"/>
    </row>
    <row r="1438" spans="6:6" x14ac:dyDescent="0.25">
      <c r="F1438" s="5"/>
    </row>
    <row r="1439" spans="6:6" x14ac:dyDescent="0.25">
      <c r="F1439" s="5"/>
    </row>
    <row r="1440" spans="6:6" x14ac:dyDescent="0.25">
      <c r="F1440" s="5"/>
    </row>
    <row r="1441" spans="6:6" x14ac:dyDescent="0.25">
      <c r="F1441" s="5"/>
    </row>
    <row r="1442" spans="6:6" x14ac:dyDescent="0.25">
      <c r="F1442" s="5"/>
    </row>
    <row r="1443" spans="6:6" x14ac:dyDescent="0.25">
      <c r="F1443" s="5"/>
    </row>
    <row r="1444" spans="6:6" x14ac:dyDescent="0.25">
      <c r="F1444" s="5"/>
    </row>
    <row r="1445" spans="6:6" x14ac:dyDescent="0.25">
      <c r="F1445" s="5"/>
    </row>
    <row r="1446" spans="6:6" x14ac:dyDescent="0.25">
      <c r="F1446" s="5"/>
    </row>
    <row r="1447" spans="6:6" x14ac:dyDescent="0.25">
      <c r="F1447" s="5"/>
    </row>
    <row r="1448" spans="6:6" x14ac:dyDescent="0.25">
      <c r="F1448" s="5"/>
    </row>
    <row r="1449" spans="6:6" x14ac:dyDescent="0.25">
      <c r="F1449" s="5"/>
    </row>
    <row r="1450" spans="6:6" x14ac:dyDescent="0.25">
      <c r="F1450" s="5"/>
    </row>
    <row r="1451" spans="6:6" x14ac:dyDescent="0.25">
      <c r="F1451" s="5"/>
    </row>
    <row r="1452" spans="6:6" x14ac:dyDescent="0.25">
      <c r="F1452" s="5"/>
    </row>
    <row r="1453" spans="6:6" x14ac:dyDescent="0.25">
      <c r="F1453" s="5"/>
    </row>
    <row r="1454" spans="6:6" x14ac:dyDescent="0.25">
      <c r="F1454" s="5"/>
    </row>
    <row r="1455" spans="6:6" x14ac:dyDescent="0.25">
      <c r="F1455" s="5"/>
    </row>
    <row r="1456" spans="6:6" x14ac:dyDescent="0.25">
      <c r="F1456" s="5"/>
    </row>
    <row r="1457" spans="6:6" x14ac:dyDescent="0.25">
      <c r="F1457" s="5"/>
    </row>
    <row r="1458" spans="6:6" x14ac:dyDescent="0.25">
      <c r="F1458" s="5"/>
    </row>
    <row r="1459" spans="6:6" x14ac:dyDescent="0.25">
      <c r="F1459" s="5"/>
    </row>
    <row r="1460" spans="6:6" x14ac:dyDescent="0.25">
      <c r="F1460" s="5"/>
    </row>
    <row r="1461" spans="6:6" x14ac:dyDescent="0.25">
      <c r="F1461" s="5"/>
    </row>
    <row r="1462" spans="6:6" x14ac:dyDescent="0.25">
      <c r="F1462" s="5"/>
    </row>
    <row r="1463" spans="6:6" x14ac:dyDescent="0.25">
      <c r="F1463" s="5"/>
    </row>
    <row r="1464" spans="6:6" x14ac:dyDescent="0.25">
      <c r="F1464" s="5"/>
    </row>
    <row r="1465" spans="6:6" x14ac:dyDescent="0.25">
      <c r="F1465" s="5"/>
    </row>
    <row r="1466" spans="6:6" x14ac:dyDescent="0.25">
      <c r="F1466" s="5"/>
    </row>
    <row r="1467" spans="6:6" x14ac:dyDescent="0.25">
      <c r="F1467" s="5"/>
    </row>
    <row r="1468" spans="6:6" x14ac:dyDescent="0.25">
      <c r="F1468" s="5"/>
    </row>
    <row r="1469" spans="6:6" x14ac:dyDescent="0.25">
      <c r="F1469" s="5"/>
    </row>
    <row r="1470" spans="6:6" x14ac:dyDescent="0.25">
      <c r="F1470" s="5"/>
    </row>
    <row r="1471" spans="6:6" x14ac:dyDescent="0.25">
      <c r="F1471" s="5"/>
    </row>
    <row r="1472" spans="6:6" x14ac:dyDescent="0.25">
      <c r="F1472" s="5"/>
    </row>
    <row r="1473" spans="6:6" x14ac:dyDescent="0.25">
      <c r="F1473" s="5"/>
    </row>
    <row r="1474" spans="6:6" x14ac:dyDescent="0.25">
      <c r="F1474" s="5"/>
    </row>
    <row r="1475" spans="6:6" x14ac:dyDescent="0.25">
      <c r="F1475" s="5"/>
    </row>
    <row r="1476" spans="6:6" x14ac:dyDescent="0.25">
      <c r="F1476" s="5"/>
    </row>
    <row r="1477" spans="6:6" x14ac:dyDescent="0.25">
      <c r="F1477" s="5"/>
    </row>
    <row r="1478" spans="6:6" x14ac:dyDescent="0.25">
      <c r="F1478" s="5"/>
    </row>
    <row r="1479" spans="6:6" x14ac:dyDescent="0.25">
      <c r="F1479" s="5"/>
    </row>
    <row r="1480" spans="6:6" x14ac:dyDescent="0.25">
      <c r="F1480" s="5"/>
    </row>
    <row r="1481" spans="6:6" x14ac:dyDescent="0.25">
      <c r="F1481" s="5"/>
    </row>
    <row r="1482" spans="6:6" x14ac:dyDescent="0.25">
      <c r="F1482" s="5"/>
    </row>
    <row r="1483" spans="6:6" x14ac:dyDescent="0.25">
      <c r="F1483" s="5"/>
    </row>
    <row r="1484" spans="6:6" x14ac:dyDescent="0.25">
      <c r="F1484" s="5"/>
    </row>
    <row r="1485" spans="6:6" x14ac:dyDescent="0.25">
      <c r="F1485" s="5"/>
    </row>
    <row r="1486" spans="6:6" x14ac:dyDescent="0.25">
      <c r="F1486" s="5"/>
    </row>
    <row r="1487" spans="6:6" x14ac:dyDescent="0.25">
      <c r="F1487" s="5"/>
    </row>
    <row r="1488" spans="6:6" x14ac:dyDescent="0.25">
      <c r="F1488" s="5"/>
    </row>
    <row r="1489" spans="6:6" x14ac:dyDescent="0.25">
      <c r="F1489" s="5"/>
    </row>
    <row r="1490" spans="6:6" x14ac:dyDescent="0.25">
      <c r="F1490" s="5"/>
    </row>
    <row r="1491" spans="6:6" x14ac:dyDescent="0.25">
      <c r="F1491" s="5"/>
    </row>
    <row r="1492" spans="6:6" x14ac:dyDescent="0.25">
      <c r="F1492" s="5"/>
    </row>
    <row r="1493" spans="6:6" x14ac:dyDescent="0.25">
      <c r="F1493" s="5"/>
    </row>
    <row r="1494" spans="6:6" x14ac:dyDescent="0.25">
      <c r="F1494" s="5"/>
    </row>
    <row r="1495" spans="6:6" x14ac:dyDescent="0.25">
      <c r="F1495" s="5"/>
    </row>
    <row r="1496" spans="6:6" x14ac:dyDescent="0.25">
      <c r="F1496" s="5"/>
    </row>
    <row r="1497" spans="6:6" x14ac:dyDescent="0.25">
      <c r="F1497" s="5"/>
    </row>
    <row r="1498" spans="6:6" x14ac:dyDescent="0.25">
      <c r="F1498" s="5"/>
    </row>
    <row r="1499" spans="6:6" x14ac:dyDescent="0.25">
      <c r="F1499" s="5"/>
    </row>
    <row r="1500" spans="6:6" x14ac:dyDescent="0.25">
      <c r="F1500" s="5"/>
    </row>
    <row r="1501" spans="6:6" x14ac:dyDescent="0.25">
      <c r="F1501" s="5"/>
    </row>
    <row r="1502" spans="6:6" x14ac:dyDescent="0.25">
      <c r="F1502" s="5"/>
    </row>
    <row r="1503" spans="6:6" x14ac:dyDescent="0.25">
      <c r="F1503" s="5"/>
    </row>
    <row r="1504" spans="6:6" x14ac:dyDescent="0.25">
      <c r="F1504" s="5"/>
    </row>
    <row r="1505" spans="6:6" x14ac:dyDescent="0.25">
      <c r="F1505" s="5"/>
    </row>
    <row r="1506" spans="6:6" x14ac:dyDescent="0.25">
      <c r="F1506" s="5"/>
    </row>
    <row r="1507" spans="6:6" x14ac:dyDescent="0.25">
      <c r="F1507" s="5"/>
    </row>
    <row r="1508" spans="6:6" x14ac:dyDescent="0.25">
      <c r="F1508" s="5"/>
    </row>
    <row r="1509" spans="6:6" x14ac:dyDescent="0.25">
      <c r="F1509" s="5"/>
    </row>
    <row r="1510" spans="6:6" x14ac:dyDescent="0.25">
      <c r="F1510" s="5"/>
    </row>
    <row r="1511" spans="6:6" x14ac:dyDescent="0.25">
      <c r="F1511" s="5"/>
    </row>
    <row r="1512" spans="6:6" x14ac:dyDescent="0.25">
      <c r="F1512" s="5"/>
    </row>
    <row r="1513" spans="6:6" x14ac:dyDescent="0.25">
      <c r="F1513" s="5"/>
    </row>
    <row r="1514" spans="6:6" x14ac:dyDescent="0.25">
      <c r="F1514" s="5"/>
    </row>
    <row r="1515" spans="6:6" x14ac:dyDescent="0.25">
      <c r="F1515" s="5"/>
    </row>
    <row r="1516" spans="6:6" x14ac:dyDescent="0.25">
      <c r="F1516" s="5"/>
    </row>
    <row r="1517" spans="6:6" x14ac:dyDescent="0.25">
      <c r="F1517" s="5"/>
    </row>
    <row r="1518" spans="6:6" x14ac:dyDescent="0.25">
      <c r="F1518" s="5"/>
    </row>
    <row r="1519" spans="6:6" x14ac:dyDescent="0.25">
      <c r="F1519" s="5"/>
    </row>
    <row r="1520" spans="6:6" x14ac:dyDescent="0.25">
      <c r="F1520" s="5"/>
    </row>
    <row r="1521" spans="6:6" x14ac:dyDescent="0.25">
      <c r="F1521" s="5"/>
    </row>
    <row r="1522" spans="6:6" x14ac:dyDescent="0.25">
      <c r="F1522" s="5"/>
    </row>
    <row r="1523" spans="6:6" x14ac:dyDescent="0.25">
      <c r="F1523" s="5"/>
    </row>
    <row r="1524" spans="6:6" x14ac:dyDescent="0.25">
      <c r="F1524" s="5"/>
    </row>
    <row r="1525" spans="6:6" x14ac:dyDescent="0.25">
      <c r="F1525" s="5"/>
    </row>
    <row r="1526" spans="6:6" x14ac:dyDescent="0.25">
      <c r="F1526" s="5"/>
    </row>
    <row r="1527" spans="6:6" x14ac:dyDescent="0.25">
      <c r="F1527" s="5"/>
    </row>
    <row r="1528" spans="6:6" x14ac:dyDescent="0.25">
      <c r="F1528" s="5"/>
    </row>
    <row r="1529" spans="6:6" x14ac:dyDescent="0.25">
      <c r="F1529" s="5"/>
    </row>
    <row r="1530" spans="6:6" x14ac:dyDescent="0.25">
      <c r="F1530" s="5"/>
    </row>
    <row r="1531" spans="6:6" x14ac:dyDescent="0.25">
      <c r="F1531" s="5"/>
    </row>
    <row r="1532" spans="6:6" x14ac:dyDescent="0.25">
      <c r="F1532" s="5"/>
    </row>
    <row r="1533" spans="6:6" x14ac:dyDescent="0.25">
      <c r="F1533" s="5"/>
    </row>
    <row r="1534" spans="6:6" x14ac:dyDescent="0.25">
      <c r="F1534" s="5"/>
    </row>
    <row r="1535" spans="6:6" x14ac:dyDescent="0.25">
      <c r="F1535" s="5"/>
    </row>
    <row r="1536" spans="6:6" x14ac:dyDescent="0.25">
      <c r="F1536" s="5"/>
    </row>
    <row r="1537" spans="6:6" x14ac:dyDescent="0.25">
      <c r="F1537" s="5"/>
    </row>
    <row r="1538" spans="6:6" x14ac:dyDescent="0.25">
      <c r="F1538" s="5"/>
    </row>
    <row r="1539" spans="6:6" x14ac:dyDescent="0.25">
      <c r="F1539" s="5"/>
    </row>
    <row r="1540" spans="6:6" x14ac:dyDescent="0.25">
      <c r="F1540" s="5"/>
    </row>
    <row r="1541" spans="6:6" x14ac:dyDescent="0.25">
      <c r="F1541" s="5"/>
    </row>
    <row r="1542" spans="6:6" x14ac:dyDescent="0.25">
      <c r="F1542" s="5"/>
    </row>
    <row r="1543" spans="6:6" x14ac:dyDescent="0.25">
      <c r="F1543" s="5"/>
    </row>
    <row r="1544" spans="6:6" x14ac:dyDescent="0.25">
      <c r="F1544" s="5"/>
    </row>
    <row r="1545" spans="6:6" x14ac:dyDescent="0.25">
      <c r="F1545" s="5"/>
    </row>
    <row r="1546" spans="6:6" x14ac:dyDescent="0.25">
      <c r="F1546" s="5"/>
    </row>
    <row r="1547" spans="6:6" x14ac:dyDescent="0.25">
      <c r="F1547" s="5"/>
    </row>
    <row r="1548" spans="6:6" x14ac:dyDescent="0.25">
      <c r="F1548" s="5"/>
    </row>
    <row r="1549" spans="6:6" x14ac:dyDescent="0.25">
      <c r="F1549" s="5"/>
    </row>
    <row r="1550" spans="6:6" x14ac:dyDescent="0.25">
      <c r="F1550" s="5"/>
    </row>
    <row r="1551" spans="6:6" x14ac:dyDescent="0.25">
      <c r="F1551" s="5"/>
    </row>
    <row r="1552" spans="6:6" x14ac:dyDescent="0.25">
      <c r="F1552" s="5"/>
    </row>
    <row r="1553" spans="6:6" x14ac:dyDescent="0.25">
      <c r="F1553" s="5"/>
    </row>
    <row r="1554" spans="6:6" x14ac:dyDescent="0.25">
      <c r="F1554" s="5"/>
    </row>
    <row r="1555" spans="6:6" x14ac:dyDescent="0.25">
      <c r="F1555" s="5"/>
    </row>
    <row r="1556" spans="6:6" x14ac:dyDescent="0.25">
      <c r="F1556" s="5"/>
    </row>
    <row r="1557" spans="6:6" x14ac:dyDescent="0.25">
      <c r="F1557" s="5"/>
    </row>
    <row r="1558" spans="6:6" x14ac:dyDescent="0.25">
      <c r="F1558" s="5"/>
    </row>
    <row r="1559" spans="6:6" x14ac:dyDescent="0.25">
      <c r="F1559" s="5"/>
    </row>
    <row r="1560" spans="6:6" x14ac:dyDescent="0.25">
      <c r="F1560" s="5"/>
    </row>
    <row r="1561" spans="6:6" x14ac:dyDescent="0.25">
      <c r="F1561" s="5"/>
    </row>
    <row r="1562" spans="6:6" x14ac:dyDescent="0.25">
      <c r="F1562" s="5"/>
    </row>
    <row r="1563" spans="6:6" x14ac:dyDescent="0.25">
      <c r="F1563" s="5"/>
    </row>
    <row r="1564" spans="6:6" x14ac:dyDescent="0.25">
      <c r="F1564" s="5"/>
    </row>
    <row r="1565" spans="6:6" x14ac:dyDescent="0.25">
      <c r="F1565" s="5"/>
    </row>
    <row r="1566" spans="6:6" x14ac:dyDescent="0.25">
      <c r="F1566" s="5"/>
    </row>
    <row r="1567" spans="6:6" x14ac:dyDescent="0.25">
      <c r="F1567" s="5"/>
    </row>
    <row r="1568" spans="6:6" x14ac:dyDescent="0.25">
      <c r="F1568" s="5"/>
    </row>
    <row r="1569" spans="6:6" x14ac:dyDescent="0.25">
      <c r="F1569" s="5"/>
    </row>
    <row r="1570" spans="6:6" x14ac:dyDescent="0.25">
      <c r="F1570" s="5"/>
    </row>
    <row r="1571" spans="6:6" x14ac:dyDescent="0.25">
      <c r="F1571" s="5"/>
    </row>
    <row r="1572" spans="6:6" x14ac:dyDescent="0.25">
      <c r="F1572" s="5"/>
    </row>
    <row r="1573" spans="6:6" x14ac:dyDescent="0.25">
      <c r="F1573" s="5"/>
    </row>
    <row r="1574" spans="6:6" x14ac:dyDescent="0.25">
      <c r="F1574" s="5"/>
    </row>
    <row r="1575" spans="6:6" x14ac:dyDescent="0.25">
      <c r="F1575" s="5"/>
    </row>
    <row r="1576" spans="6:6" x14ac:dyDescent="0.25">
      <c r="F1576" s="5"/>
    </row>
    <row r="1577" spans="6:6" x14ac:dyDescent="0.25">
      <c r="F1577" s="5"/>
    </row>
    <row r="1578" spans="6:6" x14ac:dyDescent="0.25">
      <c r="F1578" s="5"/>
    </row>
    <row r="1579" spans="6:6" x14ac:dyDescent="0.25">
      <c r="F1579" s="5"/>
    </row>
    <row r="1580" spans="6:6" x14ac:dyDescent="0.25">
      <c r="F1580" s="5"/>
    </row>
    <row r="1581" spans="6:6" x14ac:dyDescent="0.25">
      <c r="F1581" s="5"/>
    </row>
    <row r="1582" spans="6:6" x14ac:dyDescent="0.25">
      <c r="F1582" s="5"/>
    </row>
    <row r="1583" spans="6:6" x14ac:dyDescent="0.25">
      <c r="F1583" s="5"/>
    </row>
    <row r="1584" spans="6:6" x14ac:dyDescent="0.25">
      <c r="F1584" s="5"/>
    </row>
    <row r="1585" spans="6:6" x14ac:dyDescent="0.25">
      <c r="F1585" s="5"/>
    </row>
    <row r="1586" spans="6:6" x14ac:dyDescent="0.25">
      <c r="F1586" s="5"/>
    </row>
    <row r="1587" spans="6:6" x14ac:dyDescent="0.25">
      <c r="F1587" s="5"/>
    </row>
    <row r="1588" spans="6:6" x14ac:dyDescent="0.25">
      <c r="F1588" s="5"/>
    </row>
    <row r="1589" spans="6:6" x14ac:dyDescent="0.25">
      <c r="F1589" s="5"/>
    </row>
    <row r="1590" spans="6:6" x14ac:dyDescent="0.25">
      <c r="F1590" s="5"/>
    </row>
    <row r="1591" spans="6:6" x14ac:dyDescent="0.25">
      <c r="F1591" s="5"/>
    </row>
    <row r="1592" spans="6:6" x14ac:dyDescent="0.25">
      <c r="F1592" s="5"/>
    </row>
    <row r="1593" spans="6:6" x14ac:dyDescent="0.25">
      <c r="F1593" s="5"/>
    </row>
    <row r="1594" spans="6:6" x14ac:dyDescent="0.25">
      <c r="F1594" s="5"/>
    </row>
    <row r="1595" spans="6:6" x14ac:dyDescent="0.25">
      <c r="F1595" s="5"/>
    </row>
    <row r="1596" spans="6:6" x14ac:dyDescent="0.25">
      <c r="F1596" s="5"/>
    </row>
    <row r="1597" spans="6:6" x14ac:dyDescent="0.25">
      <c r="F1597" s="5"/>
    </row>
    <row r="1598" spans="6:6" x14ac:dyDescent="0.25">
      <c r="F1598" s="5"/>
    </row>
    <row r="1599" spans="6:6" x14ac:dyDescent="0.25">
      <c r="F1599" s="5"/>
    </row>
    <row r="1600" spans="6:6" x14ac:dyDescent="0.25">
      <c r="F1600" s="5"/>
    </row>
    <row r="1601" spans="6:6" x14ac:dyDescent="0.25">
      <c r="F1601" s="5"/>
    </row>
    <row r="1602" spans="6:6" x14ac:dyDescent="0.25">
      <c r="F1602" s="5"/>
    </row>
    <row r="1603" spans="6:6" x14ac:dyDescent="0.25">
      <c r="F1603" s="5"/>
    </row>
    <row r="1604" spans="6:6" x14ac:dyDescent="0.25">
      <c r="F1604" s="5"/>
    </row>
    <row r="1605" spans="6:6" x14ac:dyDescent="0.25">
      <c r="F1605" s="5"/>
    </row>
    <row r="1606" spans="6:6" x14ac:dyDescent="0.25">
      <c r="F1606" s="5"/>
    </row>
    <row r="1607" spans="6:6" x14ac:dyDescent="0.25">
      <c r="F1607" s="5"/>
    </row>
    <row r="1608" spans="6:6" x14ac:dyDescent="0.25">
      <c r="F1608" s="5"/>
    </row>
    <row r="1609" spans="6:6" x14ac:dyDescent="0.25">
      <c r="F1609" s="5"/>
    </row>
    <row r="1610" spans="6:6" x14ac:dyDescent="0.25">
      <c r="F1610" s="5"/>
    </row>
    <row r="1611" spans="6:6" x14ac:dyDescent="0.25">
      <c r="F1611" s="5"/>
    </row>
    <row r="1612" spans="6:6" x14ac:dyDescent="0.25">
      <c r="F1612" s="5"/>
    </row>
    <row r="1613" spans="6:6" x14ac:dyDescent="0.25">
      <c r="F1613" s="5"/>
    </row>
    <row r="1614" spans="6:6" x14ac:dyDescent="0.25">
      <c r="F1614" s="5"/>
    </row>
    <row r="1615" spans="6:6" x14ac:dyDescent="0.25">
      <c r="F1615" s="5"/>
    </row>
    <row r="1616" spans="6:6" x14ac:dyDescent="0.25">
      <c r="F1616" s="5"/>
    </row>
    <row r="1617" spans="6:6" x14ac:dyDescent="0.25">
      <c r="F1617" s="5"/>
    </row>
    <row r="1618" spans="6:6" x14ac:dyDescent="0.25">
      <c r="F1618" s="5"/>
    </row>
    <row r="1619" spans="6:6" x14ac:dyDescent="0.25">
      <c r="F1619" s="5"/>
    </row>
    <row r="1620" spans="6:6" x14ac:dyDescent="0.25">
      <c r="F1620" s="5"/>
    </row>
    <row r="1621" spans="6:6" x14ac:dyDescent="0.25">
      <c r="F1621" s="5"/>
    </row>
    <row r="1622" spans="6:6" x14ac:dyDescent="0.25">
      <c r="F1622" s="5"/>
    </row>
    <row r="1623" spans="6:6" x14ac:dyDescent="0.25">
      <c r="F1623" s="5"/>
    </row>
    <row r="1624" spans="6:6" x14ac:dyDescent="0.25">
      <c r="F1624" s="5"/>
    </row>
    <row r="1625" spans="6:6" x14ac:dyDescent="0.25">
      <c r="F1625" s="5"/>
    </row>
    <row r="1626" spans="6:6" x14ac:dyDescent="0.25">
      <c r="F1626" s="5"/>
    </row>
    <row r="1627" spans="6:6" x14ac:dyDescent="0.25">
      <c r="F1627" s="5"/>
    </row>
    <row r="1628" spans="6:6" x14ac:dyDescent="0.25">
      <c r="F1628" s="5"/>
    </row>
    <row r="1629" spans="6:6" x14ac:dyDescent="0.25">
      <c r="F1629" s="5"/>
    </row>
    <row r="1630" spans="6:6" x14ac:dyDescent="0.25">
      <c r="F1630" s="5"/>
    </row>
    <row r="1631" spans="6:6" x14ac:dyDescent="0.25">
      <c r="F1631" s="5"/>
    </row>
    <row r="1632" spans="6:6" x14ac:dyDescent="0.25">
      <c r="F1632" s="5"/>
    </row>
    <row r="1633" spans="6:6" x14ac:dyDescent="0.25">
      <c r="F1633" s="5"/>
    </row>
    <row r="1634" spans="6:6" x14ac:dyDescent="0.25">
      <c r="F1634" s="5"/>
    </row>
    <row r="1635" spans="6:6" x14ac:dyDescent="0.25">
      <c r="F1635" s="5"/>
    </row>
    <row r="1636" spans="6:6" x14ac:dyDescent="0.25">
      <c r="F1636" s="5"/>
    </row>
    <row r="1637" spans="6:6" x14ac:dyDescent="0.25">
      <c r="F1637" s="5"/>
    </row>
    <row r="1638" spans="6:6" x14ac:dyDescent="0.25">
      <c r="F1638" s="5"/>
    </row>
    <row r="1639" spans="6:6" x14ac:dyDescent="0.25">
      <c r="F1639" s="5"/>
    </row>
    <row r="1640" spans="6:6" x14ac:dyDescent="0.25">
      <c r="F1640" s="5"/>
    </row>
    <row r="1641" spans="6:6" x14ac:dyDescent="0.25">
      <c r="F1641" s="5"/>
    </row>
    <row r="1642" spans="6:6" x14ac:dyDescent="0.25">
      <c r="F1642" s="5"/>
    </row>
    <row r="1643" spans="6:6" x14ac:dyDescent="0.25">
      <c r="F1643" s="5"/>
    </row>
    <row r="1644" spans="6:6" x14ac:dyDescent="0.25">
      <c r="F1644" s="5"/>
    </row>
    <row r="1645" spans="6:6" x14ac:dyDescent="0.25">
      <c r="F1645" s="5"/>
    </row>
    <row r="1646" spans="6:6" x14ac:dyDescent="0.25">
      <c r="F1646" s="5"/>
    </row>
    <row r="1647" spans="6:6" x14ac:dyDescent="0.25">
      <c r="F1647" s="5"/>
    </row>
    <row r="1648" spans="6:6" x14ac:dyDescent="0.25">
      <c r="F1648" s="5"/>
    </row>
    <row r="1649" spans="6:6" x14ac:dyDescent="0.25">
      <c r="F1649" s="5"/>
    </row>
    <row r="1650" spans="6:6" x14ac:dyDescent="0.25">
      <c r="F1650" s="5"/>
    </row>
    <row r="1651" spans="6:6" x14ac:dyDescent="0.25">
      <c r="F1651" s="5"/>
    </row>
    <row r="1652" spans="6:6" x14ac:dyDescent="0.25">
      <c r="F1652" s="5"/>
    </row>
    <row r="1653" spans="6:6" x14ac:dyDescent="0.25">
      <c r="F1653" s="5"/>
    </row>
    <row r="1654" spans="6:6" x14ac:dyDescent="0.25">
      <c r="F1654" s="5"/>
    </row>
    <row r="1655" spans="6:6" x14ac:dyDescent="0.25">
      <c r="F1655" s="5"/>
    </row>
    <row r="1656" spans="6:6" x14ac:dyDescent="0.25">
      <c r="F1656" s="5"/>
    </row>
    <row r="1657" spans="6:6" x14ac:dyDescent="0.25">
      <c r="F1657" s="5"/>
    </row>
    <row r="1658" spans="6:6" x14ac:dyDescent="0.25">
      <c r="F1658" s="5"/>
    </row>
    <row r="1659" spans="6:6" x14ac:dyDescent="0.25">
      <c r="F1659" s="5"/>
    </row>
    <row r="1660" spans="6:6" x14ac:dyDescent="0.25">
      <c r="F1660" s="5"/>
    </row>
    <row r="1661" spans="6:6" x14ac:dyDescent="0.25">
      <c r="F1661" s="5"/>
    </row>
    <row r="1662" spans="6:6" x14ac:dyDescent="0.25">
      <c r="F1662" s="5"/>
    </row>
    <row r="1663" spans="6:6" x14ac:dyDescent="0.25">
      <c r="F1663" s="5"/>
    </row>
    <row r="1664" spans="6:6" x14ac:dyDescent="0.25">
      <c r="F1664" s="5"/>
    </row>
    <row r="1665" spans="6:6" x14ac:dyDescent="0.25">
      <c r="F1665" s="5"/>
    </row>
    <row r="1666" spans="6:6" x14ac:dyDescent="0.25">
      <c r="F1666" s="5"/>
    </row>
    <row r="1667" spans="6:6" x14ac:dyDescent="0.25">
      <c r="F1667" s="5"/>
    </row>
    <row r="1668" spans="6:6" x14ac:dyDescent="0.25">
      <c r="F1668" s="5"/>
    </row>
    <row r="1669" spans="6:6" x14ac:dyDescent="0.25">
      <c r="F1669" s="5"/>
    </row>
    <row r="1670" spans="6:6" x14ac:dyDescent="0.25">
      <c r="F1670" s="5"/>
    </row>
    <row r="1671" spans="6:6" x14ac:dyDescent="0.25">
      <c r="F1671" s="5"/>
    </row>
    <row r="1672" spans="6:6" x14ac:dyDescent="0.25">
      <c r="F1672" s="5"/>
    </row>
    <row r="1673" spans="6:6" x14ac:dyDescent="0.25">
      <c r="F1673" s="5"/>
    </row>
    <row r="1674" spans="6:6" x14ac:dyDescent="0.25">
      <c r="F1674" s="5"/>
    </row>
    <row r="1675" spans="6:6" x14ac:dyDescent="0.25">
      <c r="F1675" s="5"/>
    </row>
    <row r="1676" spans="6:6" x14ac:dyDescent="0.25">
      <c r="F1676" s="5"/>
    </row>
    <row r="1677" spans="6:6" x14ac:dyDescent="0.25">
      <c r="F1677" s="5"/>
    </row>
    <row r="1678" spans="6:6" x14ac:dyDescent="0.25">
      <c r="F1678" s="5"/>
    </row>
    <row r="1679" spans="6:6" x14ac:dyDescent="0.25">
      <c r="F1679" s="5"/>
    </row>
    <row r="1680" spans="6:6" x14ac:dyDescent="0.25">
      <c r="F1680" s="5"/>
    </row>
    <row r="1681" spans="6:6" x14ac:dyDescent="0.25">
      <c r="F1681" s="5"/>
    </row>
    <row r="1682" spans="6:6" x14ac:dyDescent="0.25">
      <c r="F1682" s="5"/>
    </row>
    <row r="1683" spans="6:6" x14ac:dyDescent="0.25">
      <c r="F1683" s="5"/>
    </row>
    <row r="1684" spans="6:6" x14ac:dyDescent="0.25">
      <c r="F1684" s="5"/>
    </row>
    <row r="1685" spans="6:6" x14ac:dyDescent="0.25">
      <c r="F1685" s="5"/>
    </row>
    <row r="1686" spans="6:6" x14ac:dyDescent="0.25">
      <c r="F1686" s="5"/>
    </row>
    <row r="1687" spans="6:6" x14ac:dyDescent="0.25">
      <c r="F1687" s="5"/>
    </row>
    <row r="1688" spans="6:6" x14ac:dyDescent="0.25">
      <c r="F1688" s="5"/>
    </row>
    <row r="1689" spans="6:6" x14ac:dyDescent="0.25">
      <c r="F1689" s="5"/>
    </row>
    <row r="1690" spans="6:6" x14ac:dyDescent="0.25">
      <c r="F1690" s="5"/>
    </row>
    <row r="1691" spans="6:6" x14ac:dyDescent="0.25">
      <c r="F1691" s="5"/>
    </row>
    <row r="1692" spans="6:6" x14ac:dyDescent="0.25">
      <c r="F1692" s="5"/>
    </row>
    <row r="1693" spans="6:6" x14ac:dyDescent="0.25">
      <c r="F1693" s="5"/>
    </row>
    <row r="1694" spans="6:6" x14ac:dyDescent="0.25">
      <c r="F1694" s="5"/>
    </row>
    <row r="1695" spans="6:6" x14ac:dyDescent="0.25">
      <c r="F1695" s="5"/>
    </row>
    <row r="1696" spans="6:6" x14ac:dyDescent="0.25">
      <c r="F1696" s="5"/>
    </row>
    <row r="1697" spans="6:6" x14ac:dyDescent="0.25">
      <c r="F1697" s="5"/>
    </row>
    <row r="1698" spans="6:6" x14ac:dyDescent="0.25">
      <c r="F1698" s="5"/>
    </row>
    <row r="1699" spans="6:6" x14ac:dyDescent="0.25">
      <c r="F1699" s="5"/>
    </row>
    <row r="1700" spans="6:6" x14ac:dyDescent="0.25">
      <c r="F1700" s="5"/>
    </row>
    <row r="1701" spans="6:6" x14ac:dyDescent="0.25">
      <c r="F1701" s="5"/>
    </row>
    <row r="1702" spans="6:6" x14ac:dyDescent="0.25">
      <c r="F1702" s="5"/>
    </row>
    <row r="1703" spans="6:6" x14ac:dyDescent="0.25">
      <c r="F1703" s="5"/>
    </row>
    <row r="1704" spans="6:6" x14ac:dyDescent="0.25">
      <c r="F1704" s="5"/>
    </row>
    <row r="1705" spans="6:6" x14ac:dyDescent="0.25">
      <c r="F1705" s="5"/>
    </row>
    <row r="1706" spans="6:6" x14ac:dyDescent="0.25">
      <c r="F1706" s="5"/>
    </row>
    <row r="1707" spans="6:6" x14ac:dyDescent="0.25">
      <c r="F1707" s="5"/>
    </row>
    <row r="1708" spans="6:6" x14ac:dyDescent="0.25">
      <c r="F1708" s="5"/>
    </row>
    <row r="1709" spans="6:6" x14ac:dyDescent="0.25">
      <c r="F1709" s="5"/>
    </row>
    <row r="1710" spans="6:6" x14ac:dyDescent="0.25">
      <c r="F1710" s="5"/>
    </row>
    <row r="1711" spans="6:6" x14ac:dyDescent="0.25">
      <c r="F1711" s="5"/>
    </row>
    <row r="1712" spans="6:6" x14ac:dyDescent="0.25">
      <c r="F1712" s="5"/>
    </row>
    <row r="1713" spans="6:6" x14ac:dyDescent="0.25">
      <c r="F1713" s="5"/>
    </row>
    <row r="1714" spans="6:6" x14ac:dyDescent="0.25">
      <c r="F1714" s="5"/>
    </row>
    <row r="1715" spans="6:6" x14ac:dyDescent="0.25">
      <c r="F1715" s="5"/>
    </row>
    <row r="1716" spans="6:6" x14ac:dyDescent="0.25">
      <c r="F1716" s="5"/>
    </row>
    <row r="1717" spans="6:6" x14ac:dyDescent="0.25">
      <c r="F1717" s="5"/>
    </row>
    <row r="1718" spans="6:6" x14ac:dyDescent="0.25">
      <c r="F1718" s="5"/>
    </row>
    <row r="1719" spans="6:6" x14ac:dyDescent="0.25">
      <c r="F1719" s="5"/>
    </row>
    <row r="1720" spans="6:6" x14ac:dyDescent="0.25">
      <c r="F1720" s="5"/>
    </row>
    <row r="1721" spans="6:6" x14ac:dyDescent="0.25">
      <c r="F1721" s="5"/>
    </row>
    <row r="1722" spans="6:6" x14ac:dyDescent="0.25">
      <c r="F1722" s="5"/>
    </row>
    <row r="1723" spans="6:6" x14ac:dyDescent="0.25">
      <c r="F1723" s="5"/>
    </row>
    <row r="1724" spans="6:6" x14ac:dyDescent="0.25">
      <c r="F1724" s="5"/>
    </row>
    <row r="1725" spans="6:6" x14ac:dyDescent="0.25">
      <c r="F1725" s="5"/>
    </row>
    <row r="1726" spans="6:6" x14ac:dyDescent="0.25">
      <c r="F1726" s="5"/>
    </row>
    <row r="1727" spans="6:6" x14ac:dyDescent="0.25">
      <c r="F1727" s="5"/>
    </row>
    <row r="1728" spans="6:6" x14ac:dyDescent="0.25">
      <c r="F1728" s="5"/>
    </row>
    <row r="1729" spans="6:6" x14ac:dyDescent="0.25">
      <c r="F1729" s="5"/>
    </row>
    <row r="1730" spans="6:6" x14ac:dyDescent="0.25">
      <c r="F1730" s="5"/>
    </row>
    <row r="1731" spans="6:6" x14ac:dyDescent="0.25">
      <c r="F1731" s="5"/>
    </row>
    <row r="1732" spans="6:6" x14ac:dyDescent="0.25">
      <c r="F1732" s="5"/>
    </row>
    <row r="1733" spans="6:6" x14ac:dyDescent="0.25">
      <c r="F1733" s="5"/>
    </row>
    <row r="1734" spans="6:6" x14ac:dyDescent="0.25">
      <c r="F1734" s="5"/>
    </row>
    <row r="1735" spans="6:6" x14ac:dyDescent="0.25">
      <c r="F1735" s="5"/>
    </row>
    <row r="1736" spans="6:6" x14ac:dyDescent="0.25">
      <c r="F1736" s="5"/>
    </row>
    <row r="1737" spans="6:6" x14ac:dyDescent="0.25">
      <c r="F1737" s="5"/>
    </row>
    <row r="1738" spans="6:6" x14ac:dyDescent="0.25">
      <c r="F1738" s="5"/>
    </row>
    <row r="1739" spans="6:6" x14ac:dyDescent="0.25">
      <c r="F1739" s="5"/>
    </row>
    <row r="1740" spans="6:6" x14ac:dyDescent="0.25">
      <c r="F1740" s="5"/>
    </row>
    <row r="1741" spans="6:6" x14ac:dyDescent="0.25">
      <c r="F1741" s="5"/>
    </row>
    <row r="1742" spans="6:6" x14ac:dyDescent="0.25">
      <c r="F1742" s="5"/>
    </row>
    <row r="1743" spans="6:6" x14ac:dyDescent="0.25">
      <c r="F1743" s="5"/>
    </row>
    <row r="1744" spans="6:6" x14ac:dyDescent="0.25">
      <c r="F1744" s="5"/>
    </row>
    <row r="1745" spans="6:6" x14ac:dyDescent="0.25">
      <c r="F1745" s="5"/>
    </row>
    <row r="1746" spans="6:6" x14ac:dyDescent="0.25">
      <c r="F1746" s="5"/>
    </row>
    <row r="1747" spans="6:6" x14ac:dyDescent="0.25">
      <c r="F1747" s="5"/>
    </row>
    <row r="1748" spans="6:6" x14ac:dyDescent="0.25">
      <c r="F1748" s="5"/>
    </row>
    <row r="1749" spans="6:6" x14ac:dyDescent="0.25">
      <c r="F1749" s="5"/>
    </row>
    <row r="1750" spans="6:6" x14ac:dyDescent="0.25">
      <c r="F1750" s="5"/>
    </row>
    <row r="1751" spans="6:6" x14ac:dyDescent="0.25">
      <c r="F1751" s="5"/>
    </row>
    <row r="1752" spans="6:6" x14ac:dyDescent="0.25">
      <c r="F1752" s="5"/>
    </row>
    <row r="1753" spans="6:6" x14ac:dyDescent="0.25">
      <c r="F1753" s="5"/>
    </row>
    <row r="1754" spans="6:6" x14ac:dyDescent="0.25">
      <c r="F1754" s="5"/>
    </row>
    <row r="1755" spans="6:6" x14ac:dyDescent="0.25">
      <c r="F1755" s="5"/>
    </row>
    <row r="1756" spans="6:6" x14ac:dyDescent="0.25">
      <c r="F1756" s="5"/>
    </row>
    <row r="1757" spans="6:6" x14ac:dyDescent="0.25">
      <c r="F1757" s="5"/>
    </row>
    <row r="1758" spans="6:6" x14ac:dyDescent="0.25">
      <c r="F1758" s="5"/>
    </row>
    <row r="1759" spans="6:6" x14ac:dyDescent="0.25">
      <c r="F1759" s="5"/>
    </row>
    <row r="1760" spans="6:6" x14ac:dyDescent="0.25">
      <c r="F1760" s="5"/>
    </row>
    <row r="1761" spans="6:6" x14ac:dyDescent="0.25">
      <c r="F1761" s="5"/>
    </row>
    <row r="1762" spans="6:6" x14ac:dyDescent="0.25">
      <c r="F1762" s="5"/>
    </row>
    <row r="1763" spans="6:6" x14ac:dyDescent="0.25">
      <c r="F1763" s="5"/>
    </row>
    <row r="1764" spans="6:6" x14ac:dyDescent="0.25">
      <c r="F1764" s="5"/>
    </row>
    <row r="1765" spans="6:6" x14ac:dyDescent="0.25">
      <c r="F1765" s="5"/>
    </row>
    <row r="1766" spans="6:6" x14ac:dyDescent="0.25">
      <c r="F1766" s="5"/>
    </row>
    <row r="1767" spans="6:6" x14ac:dyDescent="0.25">
      <c r="F1767" s="5"/>
    </row>
    <row r="1768" spans="6:6" x14ac:dyDescent="0.25">
      <c r="F1768" s="5"/>
    </row>
    <row r="1769" spans="6:6" x14ac:dyDescent="0.25">
      <c r="F1769" s="5"/>
    </row>
    <row r="1770" spans="6:6" x14ac:dyDescent="0.25">
      <c r="F1770" s="5"/>
    </row>
    <row r="1771" spans="6:6" x14ac:dyDescent="0.25">
      <c r="F1771" s="5"/>
    </row>
    <row r="1772" spans="6:6" x14ac:dyDescent="0.25">
      <c r="F1772" s="5"/>
    </row>
    <row r="1773" spans="6:6" x14ac:dyDescent="0.25">
      <c r="F1773" s="5"/>
    </row>
    <row r="1774" spans="6:6" x14ac:dyDescent="0.25">
      <c r="F1774" s="5"/>
    </row>
    <row r="1775" spans="6:6" x14ac:dyDescent="0.25">
      <c r="F1775" s="5"/>
    </row>
    <row r="1776" spans="6:6" x14ac:dyDescent="0.25">
      <c r="F1776" s="5"/>
    </row>
    <row r="1777" spans="6:6" x14ac:dyDescent="0.25">
      <c r="F1777" s="5"/>
    </row>
    <row r="1778" spans="6:6" x14ac:dyDescent="0.25">
      <c r="F1778" s="5"/>
    </row>
    <row r="1779" spans="6:6" x14ac:dyDescent="0.25">
      <c r="F1779" s="5"/>
    </row>
    <row r="1780" spans="6:6" x14ac:dyDescent="0.25">
      <c r="F1780" s="5"/>
    </row>
    <row r="1781" spans="6:6" x14ac:dyDescent="0.25">
      <c r="F1781" s="5"/>
    </row>
    <row r="1782" spans="6:6" x14ac:dyDescent="0.25">
      <c r="F1782" s="5"/>
    </row>
    <row r="1783" spans="6:6" x14ac:dyDescent="0.25">
      <c r="F1783" s="5"/>
    </row>
    <row r="1784" spans="6:6" x14ac:dyDescent="0.25">
      <c r="F1784" s="5"/>
    </row>
    <row r="1785" spans="6:6" x14ac:dyDescent="0.25">
      <c r="F1785" s="5"/>
    </row>
    <row r="1786" spans="6:6" x14ac:dyDescent="0.25">
      <c r="F1786" s="5"/>
    </row>
    <row r="1787" spans="6:6" x14ac:dyDescent="0.25">
      <c r="F1787" s="5"/>
    </row>
    <row r="1788" spans="6:6" x14ac:dyDescent="0.25">
      <c r="F1788" s="5"/>
    </row>
    <row r="1789" spans="6:6" x14ac:dyDescent="0.25">
      <c r="F1789" s="5"/>
    </row>
    <row r="1790" spans="6:6" x14ac:dyDescent="0.25">
      <c r="F1790" s="5"/>
    </row>
    <row r="1791" spans="6:6" x14ac:dyDescent="0.25">
      <c r="F1791" s="5"/>
    </row>
    <row r="1792" spans="6:6" x14ac:dyDescent="0.25">
      <c r="F1792" s="5"/>
    </row>
    <row r="1793" spans="6:6" x14ac:dyDescent="0.25">
      <c r="F1793" s="5"/>
    </row>
    <row r="1794" spans="6:6" x14ac:dyDescent="0.25">
      <c r="F1794" s="5"/>
    </row>
    <row r="1795" spans="6:6" x14ac:dyDescent="0.25">
      <c r="F1795" s="5"/>
    </row>
    <row r="1796" spans="6:6" x14ac:dyDescent="0.25">
      <c r="F1796" s="5"/>
    </row>
    <row r="1797" spans="6:6" x14ac:dyDescent="0.25">
      <c r="F1797" s="5"/>
    </row>
    <row r="1798" spans="6:6" x14ac:dyDescent="0.25">
      <c r="F1798" s="5"/>
    </row>
    <row r="1799" spans="6:6" x14ac:dyDescent="0.25">
      <c r="F1799" s="5"/>
    </row>
    <row r="1800" spans="6:6" x14ac:dyDescent="0.25">
      <c r="F1800" s="5"/>
    </row>
    <row r="1801" spans="6:6" x14ac:dyDescent="0.25">
      <c r="F1801" s="5"/>
    </row>
    <row r="1802" spans="6:6" x14ac:dyDescent="0.25">
      <c r="F1802" s="5"/>
    </row>
    <row r="1803" spans="6:6" x14ac:dyDescent="0.25">
      <c r="F1803" s="5"/>
    </row>
    <row r="1804" spans="6:6" x14ac:dyDescent="0.25">
      <c r="F1804" s="5"/>
    </row>
    <row r="1805" spans="6:6" x14ac:dyDescent="0.25">
      <c r="F1805" s="5"/>
    </row>
    <row r="1806" spans="6:6" x14ac:dyDescent="0.25">
      <c r="F1806" s="5"/>
    </row>
    <row r="1807" spans="6:6" x14ac:dyDescent="0.25">
      <c r="F1807" s="5"/>
    </row>
    <row r="1808" spans="6:6" x14ac:dyDescent="0.25">
      <c r="F1808" s="5"/>
    </row>
    <row r="1809" spans="6:6" x14ac:dyDescent="0.25">
      <c r="F1809" s="5"/>
    </row>
    <row r="1810" spans="6:6" x14ac:dyDescent="0.25">
      <c r="F1810" s="5"/>
    </row>
    <row r="1811" spans="6:6" x14ac:dyDescent="0.25">
      <c r="F1811" s="5"/>
    </row>
    <row r="1812" spans="6:6" x14ac:dyDescent="0.25">
      <c r="F1812" s="5"/>
    </row>
    <row r="1813" spans="6:6" x14ac:dyDescent="0.25">
      <c r="F1813" s="5"/>
    </row>
    <row r="1814" spans="6:6" x14ac:dyDescent="0.25">
      <c r="F1814" s="5"/>
    </row>
    <row r="1815" spans="6:6" x14ac:dyDescent="0.25">
      <c r="F1815" s="5"/>
    </row>
    <row r="1816" spans="6:6" x14ac:dyDescent="0.25">
      <c r="F1816" s="5"/>
    </row>
    <row r="1817" spans="6:6" x14ac:dyDescent="0.25">
      <c r="F1817" s="5"/>
    </row>
    <row r="1818" spans="6:6" x14ac:dyDescent="0.25">
      <c r="F1818" s="5"/>
    </row>
    <row r="1819" spans="6:6" x14ac:dyDescent="0.25">
      <c r="F1819" s="5"/>
    </row>
    <row r="1820" spans="6:6" x14ac:dyDescent="0.25">
      <c r="F1820" s="5"/>
    </row>
    <row r="1821" spans="6:6" x14ac:dyDescent="0.25">
      <c r="F1821" s="5"/>
    </row>
    <row r="1822" spans="6:6" x14ac:dyDescent="0.25">
      <c r="F1822" s="5"/>
    </row>
    <row r="1823" spans="6:6" x14ac:dyDescent="0.25">
      <c r="F1823" s="5"/>
    </row>
    <row r="1824" spans="6:6" x14ac:dyDescent="0.25">
      <c r="F1824" s="5"/>
    </row>
    <row r="1825" spans="6:6" x14ac:dyDescent="0.25">
      <c r="F1825" s="5"/>
    </row>
    <row r="1826" spans="6:6" x14ac:dyDescent="0.25">
      <c r="F1826" s="5"/>
    </row>
    <row r="1827" spans="6:6" x14ac:dyDescent="0.25">
      <c r="F1827" s="5"/>
    </row>
    <row r="1828" spans="6:6" x14ac:dyDescent="0.25">
      <c r="F1828" s="5"/>
    </row>
    <row r="1829" spans="6:6" x14ac:dyDescent="0.25">
      <c r="F1829" s="5"/>
    </row>
    <row r="1830" spans="6:6" x14ac:dyDescent="0.25">
      <c r="F1830" s="5"/>
    </row>
    <row r="1831" spans="6:6" x14ac:dyDescent="0.25">
      <c r="F1831" s="5"/>
    </row>
    <row r="1832" spans="6:6" x14ac:dyDescent="0.25">
      <c r="F1832" s="5"/>
    </row>
    <row r="1833" spans="6:6" x14ac:dyDescent="0.25">
      <c r="F1833" s="5"/>
    </row>
    <row r="1834" spans="6:6" x14ac:dyDescent="0.25">
      <c r="F1834" s="5"/>
    </row>
    <row r="1835" spans="6:6" x14ac:dyDescent="0.25">
      <c r="F1835" s="5"/>
    </row>
    <row r="1836" spans="6:6" x14ac:dyDescent="0.25">
      <c r="F1836" s="5"/>
    </row>
    <row r="1837" spans="6:6" x14ac:dyDescent="0.25">
      <c r="F1837" s="5"/>
    </row>
    <row r="1838" spans="6:6" x14ac:dyDescent="0.25">
      <c r="F1838" s="5"/>
    </row>
    <row r="1839" spans="6:6" x14ac:dyDescent="0.25">
      <c r="F1839" s="5"/>
    </row>
    <row r="1840" spans="6:6" x14ac:dyDescent="0.25">
      <c r="F1840" s="5"/>
    </row>
    <row r="1841" spans="6:6" x14ac:dyDescent="0.25">
      <c r="F1841" s="5"/>
    </row>
    <row r="1842" spans="6:6" x14ac:dyDescent="0.25">
      <c r="F1842" s="5"/>
    </row>
    <row r="1843" spans="6:6" x14ac:dyDescent="0.25">
      <c r="F1843" s="5"/>
    </row>
    <row r="1844" spans="6:6" x14ac:dyDescent="0.25">
      <c r="F1844" s="5"/>
    </row>
    <row r="1845" spans="6:6" x14ac:dyDescent="0.25">
      <c r="F1845" s="5"/>
    </row>
    <row r="1846" spans="6:6" x14ac:dyDescent="0.25">
      <c r="F1846" s="5"/>
    </row>
    <row r="1847" spans="6:6" x14ac:dyDescent="0.25">
      <c r="F1847" s="5"/>
    </row>
    <row r="1848" spans="6:6" x14ac:dyDescent="0.25">
      <c r="F1848" s="5"/>
    </row>
    <row r="1849" spans="6:6" x14ac:dyDescent="0.25">
      <c r="F1849" s="5"/>
    </row>
    <row r="1850" spans="6:6" x14ac:dyDescent="0.25">
      <c r="F1850" s="5"/>
    </row>
    <row r="1851" spans="6:6" x14ac:dyDescent="0.25">
      <c r="F1851" s="5"/>
    </row>
    <row r="1852" spans="6:6" x14ac:dyDescent="0.25">
      <c r="F1852" s="5"/>
    </row>
    <row r="1853" spans="6:6" x14ac:dyDescent="0.25">
      <c r="F1853" s="5"/>
    </row>
    <row r="1854" spans="6:6" x14ac:dyDescent="0.25">
      <c r="F1854" s="5"/>
    </row>
    <row r="1855" spans="6:6" x14ac:dyDescent="0.25">
      <c r="F1855" s="5"/>
    </row>
    <row r="1856" spans="6:6" x14ac:dyDescent="0.25">
      <c r="F1856" s="5"/>
    </row>
    <row r="1857" spans="6:6" x14ac:dyDescent="0.25">
      <c r="F1857" s="5"/>
    </row>
    <row r="1858" spans="6:6" x14ac:dyDescent="0.25">
      <c r="F1858" s="5"/>
    </row>
    <row r="1859" spans="6:6" x14ac:dyDescent="0.25">
      <c r="F1859" s="5"/>
    </row>
    <row r="1860" spans="6:6" x14ac:dyDescent="0.25">
      <c r="F1860" s="5"/>
    </row>
    <row r="1861" spans="6:6" x14ac:dyDescent="0.25">
      <c r="F1861" s="5"/>
    </row>
    <row r="1862" spans="6:6" x14ac:dyDescent="0.25">
      <c r="F1862" s="5"/>
    </row>
    <row r="1863" spans="6:6" x14ac:dyDescent="0.25">
      <c r="F1863" s="5"/>
    </row>
    <row r="1864" spans="6:6" x14ac:dyDescent="0.25">
      <c r="F1864" s="5"/>
    </row>
    <row r="1865" spans="6:6" x14ac:dyDescent="0.25">
      <c r="F1865" s="5"/>
    </row>
    <row r="1866" spans="6:6" x14ac:dyDescent="0.25">
      <c r="F1866" s="5"/>
    </row>
    <row r="1867" spans="6:6" x14ac:dyDescent="0.25">
      <c r="F1867" s="5"/>
    </row>
    <row r="1868" spans="6:6" x14ac:dyDescent="0.25">
      <c r="F1868" s="5"/>
    </row>
    <row r="1869" spans="6:6" x14ac:dyDescent="0.25">
      <c r="F1869" s="5"/>
    </row>
    <row r="1870" spans="6:6" x14ac:dyDescent="0.25">
      <c r="F1870" s="5"/>
    </row>
    <row r="1871" spans="6:6" x14ac:dyDescent="0.25">
      <c r="F1871" s="5"/>
    </row>
    <row r="1872" spans="6:6" x14ac:dyDescent="0.25">
      <c r="F1872" s="5"/>
    </row>
    <row r="1873" spans="6:6" x14ac:dyDescent="0.25">
      <c r="F1873" s="5"/>
    </row>
    <row r="1874" spans="6:6" x14ac:dyDescent="0.25">
      <c r="F1874" s="5"/>
    </row>
    <row r="1875" spans="6:6" x14ac:dyDescent="0.25">
      <c r="F1875" s="5"/>
    </row>
    <row r="1876" spans="6:6" x14ac:dyDescent="0.25">
      <c r="F1876" s="5"/>
    </row>
    <row r="1877" spans="6:6" x14ac:dyDescent="0.25">
      <c r="F1877" s="5"/>
    </row>
    <row r="1878" spans="6:6" x14ac:dyDescent="0.25">
      <c r="F1878" s="5"/>
    </row>
    <row r="1879" spans="6:6" x14ac:dyDescent="0.25">
      <c r="F1879" s="5"/>
    </row>
    <row r="1880" spans="6:6" x14ac:dyDescent="0.25">
      <c r="F1880" s="5"/>
    </row>
    <row r="1881" spans="6:6" x14ac:dyDescent="0.25">
      <c r="F1881" s="5"/>
    </row>
    <row r="1882" spans="6:6" x14ac:dyDescent="0.25">
      <c r="F1882" s="5"/>
    </row>
    <row r="1883" spans="6:6" x14ac:dyDescent="0.25">
      <c r="F1883" s="5"/>
    </row>
    <row r="1884" spans="6:6" x14ac:dyDescent="0.25">
      <c r="F1884" s="5"/>
    </row>
    <row r="1885" spans="6:6" x14ac:dyDescent="0.25">
      <c r="F1885" s="5"/>
    </row>
    <row r="1886" spans="6:6" x14ac:dyDescent="0.25">
      <c r="F1886" s="5"/>
    </row>
    <row r="1887" spans="6:6" x14ac:dyDescent="0.25">
      <c r="F1887" s="5"/>
    </row>
    <row r="1888" spans="6:6" x14ac:dyDescent="0.25">
      <c r="F1888" s="5"/>
    </row>
    <row r="1889" spans="6:6" x14ac:dyDescent="0.25">
      <c r="F1889" s="5"/>
    </row>
    <row r="1890" spans="6:6" x14ac:dyDescent="0.25">
      <c r="F1890" s="5"/>
    </row>
    <row r="1891" spans="6:6" x14ac:dyDescent="0.25">
      <c r="F1891" s="5"/>
    </row>
    <row r="1892" spans="6:6" x14ac:dyDescent="0.25">
      <c r="F1892" s="5"/>
    </row>
    <row r="1893" spans="6:6" x14ac:dyDescent="0.25">
      <c r="F1893" s="5"/>
    </row>
    <row r="1894" spans="6:6" x14ac:dyDescent="0.25">
      <c r="F1894" s="5"/>
    </row>
    <row r="1895" spans="6:6" x14ac:dyDescent="0.25">
      <c r="F1895" s="5"/>
    </row>
    <row r="1896" spans="6:6" x14ac:dyDescent="0.25">
      <c r="F1896" s="5"/>
    </row>
    <row r="1897" spans="6:6" x14ac:dyDescent="0.25">
      <c r="F1897" s="5"/>
    </row>
    <row r="1898" spans="6:6" x14ac:dyDescent="0.25">
      <c r="F1898" s="5"/>
    </row>
    <row r="1899" spans="6:6" x14ac:dyDescent="0.25">
      <c r="F1899" s="5"/>
    </row>
    <row r="1900" spans="6:6" x14ac:dyDescent="0.25">
      <c r="F1900" s="5"/>
    </row>
    <row r="1901" spans="6:6" x14ac:dyDescent="0.25">
      <c r="F1901" s="5"/>
    </row>
    <row r="1902" spans="6:6" x14ac:dyDescent="0.25">
      <c r="F1902" s="5"/>
    </row>
    <row r="1903" spans="6:6" x14ac:dyDescent="0.25">
      <c r="F1903" s="5"/>
    </row>
    <row r="1904" spans="6:6" x14ac:dyDescent="0.25">
      <c r="F1904" s="5"/>
    </row>
    <row r="1905" spans="6:6" x14ac:dyDescent="0.25">
      <c r="F1905" s="5"/>
    </row>
    <row r="1906" spans="6:6" x14ac:dyDescent="0.25">
      <c r="F1906" s="5"/>
    </row>
    <row r="1907" spans="6:6" x14ac:dyDescent="0.25">
      <c r="F1907" s="5"/>
    </row>
    <row r="1908" spans="6:6" x14ac:dyDescent="0.25">
      <c r="F1908" s="5"/>
    </row>
    <row r="1909" spans="6:6" x14ac:dyDescent="0.25">
      <c r="F1909" s="5"/>
    </row>
    <row r="1910" spans="6:6" x14ac:dyDescent="0.25">
      <c r="F1910" s="5"/>
    </row>
    <row r="1911" spans="6:6" x14ac:dyDescent="0.25">
      <c r="F1911" s="5"/>
    </row>
    <row r="1912" spans="6:6" x14ac:dyDescent="0.25">
      <c r="F1912" s="5"/>
    </row>
    <row r="1913" spans="6:6" x14ac:dyDescent="0.25">
      <c r="F1913" s="5"/>
    </row>
    <row r="1914" spans="6:6" x14ac:dyDescent="0.25">
      <c r="F1914" s="5"/>
    </row>
    <row r="1915" spans="6:6" x14ac:dyDescent="0.25">
      <c r="F1915" s="5"/>
    </row>
    <row r="1916" spans="6:6" x14ac:dyDescent="0.25">
      <c r="F1916" s="5"/>
    </row>
    <row r="1917" spans="6:6" x14ac:dyDescent="0.25">
      <c r="F1917" s="5"/>
    </row>
    <row r="1918" spans="6:6" x14ac:dyDescent="0.25">
      <c r="F1918" s="5"/>
    </row>
    <row r="1919" spans="6:6" x14ac:dyDescent="0.25">
      <c r="F1919" s="5"/>
    </row>
    <row r="1920" spans="6:6" x14ac:dyDescent="0.25">
      <c r="F1920" s="5"/>
    </row>
    <row r="1921" spans="6:6" x14ac:dyDescent="0.25">
      <c r="F1921" s="5"/>
    </row>
    <row r="1922" spans="6:6" x14ac:dyDescent="0.25">
      <c r="F1922" s="5"/>
    </row>
    <row r="1923" spans="6:6" x14ac:dyDescent="0.25">
      <c r="F1923" s="5"/>
    </row>
    <row r="1924" spans="6:6" x14ac:dyDescent="0.25">
      <c r="F1924" s="5"/>
    </row>
    <row r="1925" spans="6:6" x14ac:dyDescent="0.25">
      <c r="F1925" s="5"/>
    </row>
    <row r="1926" spans="6:6" x14ac:dyDescent="0.25">
      <c r="F1926" s="5"/>
    </row>
    <row r="1927" spans="6:6" x14ac:dyDescent="0.25">
      <c r="F1927" s="5"/>
    </row>
    <row r="1928" spans="6:6" x14ac:dyDescent="0.25">
      <c r="F1928" s="5"/>
    </row>
    <row r="1929" spans="6:6" x14ac:dyDescent="0.25">
      <c r="F1929" s="5"/>
    </row>
    <row r="1930" spans="6:6" x14ac:dyDescent="0.25">
      <c r="F1930" s="5"/>
    </row>
    <row r="1931" spans="6:6" x14ac:dyDescent="0.25">
      <c r="F1931" s="5"/>
    </row>
    <row r="1932" spans="6:6" x14ac:dyDescent="0.25">
      <c r="F1932" s="5"/>
    </row>
    <row r="1933" spans="6:6" x14ac:dyDescent="0.25">
      <c r="F1933" s="5"/>
    </row>
    <row r="1934" spans="6:6" x14ac:dyDescent="0.25">
      <c r="F1934" s="5"/>
    </row>
    <row r="1935" spans="6:6" x14ac:dyDescent="0.25">
      <c r="F1935" s="5"/>
    </row>
    <row r="1936" spans="6:6" x14ac:dyDescent="0.25">
      <c r="F1936" s="5"/>
    </row>
    <row r="1937" spans="6:6" x14ac:dyDescent="0.25">
      <c r="F1937" s="5"/>
    </row>
    <row r="1938" spans="6:6" x14ac:dyDescent="0.25">
      <c r="F1938" s="5"/>
    </row>
    <row r="1939" spans="6:6" x14ac:dyDescent="0.25">
      <c r="F1939" s="5"/>
    </row>
    <row r="1940" spans="6:6" x14ac:dyDescent="0.25">
      <c r="F1940" s="5"/>
    </row>
    <row r="1941" spans="6:6" x14ac:dyDescent="0.25">
      <c r="F1941" s="5"/>
    </row>
    <row r="1942" spans="6:6" x14ac:dyDescent="0.25">
      <c r="F1942" s="5"/>
    </row>
    <row r="1943" spans="6:6" x14ac:dyDescent="0.25">
      <c r="F1943" s="5"/>
    </row>
    <row r="1944" spans="6:6" x14ac:dyDescent="0.25">
      <c r="F1944" s="5"/>
    </row>
    <row r="1945" spans="6:6" x14ac:dyDescent="0.25">
      <c r="F1945" s="5"/>
    </row>
    <row r="1946" spans="6:6" x14ac:dyDescent="0.25">
      <c r="F1946" s="5"/>
    </row>
    <row r="1947" spans="6:6" x14ac:dyDescent="0.25">
      <c r="F1947" s="5"/>
    </row>
    <row r="1948" spans="6:6" x14ac:dyDescent="0.25">
      <c r="F1948" s="5"/>
    </row>
    <row r="1949" spans="6:6" x14ac:dyDescent="0.25">
      <c r="F1949" s="5"/>
    </row>
    <row r="1950" spans="6:6" x14ac:dyDescent="0.25">
      <c r="F1950" s="5"/>
    </row>
    <row r="1951" spans="6:6" x14ac:dyDescent="0.25">
      <c r="F1951" s="5"/>
    </row>
    <row r="1952" spans="6:6" x14ac:dyDescent="0.25">
      <c r="F1952" s="5"/>
    </row>
    <row r="1953" spans="6:6" x14ac:dyDescent="0.25">
      <c r="F1953" s="5"/>
    </row>
    <row r="1954" spans="6:6" x14ac:dyDescent="0.25">
      <c r="F1954" s="5"/>
    </row>
    <row r="1955" spans="6:6" x14ac:dyDescent="0.25">
      <c r="F1955" s="5"/>
    </row>
    <row r="1956" spans="6:6" x14ac:dyDescent="0.25">
      <c r="F1956" s="5"/>
    </row>
    <row r="1957" spans="6:6" x14ac:dyDescent="0.25">
      <c r="F1957" s="5"/>
    </row>
    <row r="1958" spans="6:6" x14ac:dyDescent="0.25">
      <c r="F1958" s="5"/>
    </row>
    <row r="1959" spans="6:6" x14ac:dyDescent="0.25">
      <c r="F1959" s="5"/>
    </row>
    <row r="1960" spans="6:6" x14ac:dyDescent="0.25">
      <c r="F1960" s="5"/>
    </row>
    <row r="1961" spans="6:6" x14ac:dyDescent="0.25">
      <c r="F1961" s="5"/>
    </row>
    <row r="1962" spans="6:6" x14ac:dyDescent="0.25">
      <c r="F1962" s="5"/>
    </row>
    <row r="1963" spans="6:6" x14ac:dyDescent="0.25">
      <c r="F1963" s="5"/>
    </row>
    <row r="1964" spans="6:6" x14ac:dyDescent="0.25">
      <c r="F1964" s="5"/>
    </row>
    <row r="1965" spans="6:6" x14ac:dyDescent="0.25">
      <c r="F1965" s="5"/>
    </row>
    <row r="1966" spans="6:6" x14ac:dyDescent="0.25">
      <c r="F1966" s="5"/>
    </row>
    <row r="1967" spans="6:6" x14ac:dyDescent="0.25">
      <c r="F1967" s="5"/>
    </row>
    <row r="1968" spans="6:6" x14ac:dyDescent="0.25">
      <c r="F1968" s="5"/>
    </row>
    <row r="1969" spans="6:6" x14ac:dyDescent="0.25">
      <c r="F1969" s="5"/>
    </row>
    <row r="1970" spans="6:6" x14ac:dyDescent="0.25">
      <c r="F1970" s="5"/>
    </row>
    <row r="1971" spans="6:6" x14ac:dyDescent="0.25">
      <c r="F1971" s="5"/>
    </row>
    <row r="1972" spans="6:6" x14ac:dyDescent="0.25">
      <c r="F1972" s="5"/>
    </row>
    <row r="1973" spans="6:6" x14ac:dyDescent="0.25">
      <c r="F1973" s="5"/>
    </row>
    <row r="1974" spans="6:6" x14ac:dyDescent="0.25">
      <c r="F1974" s="5"/>
    </row>
    <row r="1975" spans="6:6" x14ac:dyDescent="0.25">
      <c r="F1975" s="5"/>
    </row>
    <row r="1976" spans="6:6" x14ac:dyDescent="0.25">
      <c r="F1976" s="5"/>
    </row>
    <row r="1977" spans="6:6" x14ac:dyDescent="0.25">
      <c r="F1977" s="5"/>
    </row>
    <row r="1978" spans="6:6" x14ac:dyDescent="0.25">
      <c r="F1978" s="5"/>
    </row>
    <row r="1979" spans="6:6" x14ac:dyDescent="0.25">
      <c r="F1979" s="5"/>
    </row>
    <row r="1980" spans="6:6" x14ac:dyDescent="0.25">
      <c r="F1980" s="5"/>
    </row>
    <row r="1981" spans="6:6" x14ac:dyDescent="0.25">
      <c r="F1981" s="5"/>
    </row>
    <row r="1982" spans="6:6" x14ac:dyDescent="0.25">
      <c r="F1982" s="5"/>
    </row>
    <row r="1983" spans="6:6" x14ac:dyDescent="0.25">
      <c r="F1983" s="5"/>
    </row>
    <row r="1984" spans="6:6" x14ac:dyDescent="0.25">
      <c r="F1984" s="5"/>
    </row>
    <row r="1985" spans="6:6" x14ac:dyDescent="0.25">
      <c r="F1985" s="5"/>
    </row>
    <row r="1986" spans="6:6" x14ac:dyDescent="0.25">
      <c r="F1986" s="5"/>
    </row>
    <row r="1987" spans="6:6" x14ac:dyDescent="0.25">
      <c r="F1987" s="5"/>
    </row>
    <row r="1988" spans="6:6" x14ac:dyDescent="0.25">
      <c r="F1988" s="5"/>
    </row>
    <row r="1989" spans="6:6" x14ac:dyDescent="0.25">
      <c r="F1989" s="5"/>
    </row>
    <row r="1990" spans="6:6" x14ac:dyDescent="0.25">
      <c r="F1990" s="5"/>
    </row>
    <row r="1991" spans="6:6" x14ac:dyDescent="0.25">
      <c r="F1991" s="5"/>
    </row>
    <row r="1992" spans="6:6" x14ac:dyDescent="0.25">
      <c r="F1992" s="5"/>
    </row>
    <row r="1993" spans="6:6" x14ac:dyDescent="0.25">
      <c r="F1993" s="5"/>
    </row>
    <row r="1994" spans="6:6" x14ac:dyDescent="0.25">
      <c r="F1994" s="5"/>
    </row>
    <row r="1995" spans="6:6" x14ac:dyDescent="0.25">
      <c r="F1995" s="5"/>
    </row>
    <row r="1996" spans="6:6" x14ac:dyDescent="0.25">
      <c r="F1996" s="5"/>
    </row>
    <row r="1997" spans="6:6" x14ac:dyDescent="0.25">
      <c r="F1997" s="5"/>
    </row>
    <row r="1998" spans="6:6" x14ac:dyDescent="0.25">
      <c r="F1998" s="5"/>
    </row>
    <row r="1999" spans="6:6" x14ac:dyDescent="0.25">
      <c r="F1999" s="5"/>
    </row>
    <row r="2000" spans="6:6" x14ac:dyDescent="0.25">
      <c r="F2000" s="5"/>
    </row>
    <row r="2001" spans="6:6" x14ac:dyDescent="0.25">
      <c r="F2001" s="5"/>
    </row>
    <row r="2002" spans="6:6" x14ac:dyDescent="0.25">
      <c r="F2002" s="5"/>
    </row>
    <row r="2003" spans="6:6" x14ac:dyDescent="0.25">
      <c r="F2003" s="5"/>
    </row>
    <row r="2004" spans="6:6" x14ac:dyDescent="0.25">
      <c r="F2004" s="5"/>
    </row>
    <row r="2005" spans="6:6" x14ac:dyDescent="0.25">
      <c r="F2005" s="5"/>
    </row>
    <row r="2006" spans="6:6" x14ac:dyDescent="0.25">
      <c r="F2006" s="5"/>
    </row>
    <row r="2007" spans="6:6" x14ac:dyDescent="0.25">
      <c r="F2007" s="5"/>
    </row>
    <row r="2008" spans="6:6" x14ac:dyDescent="0.25">
      <c r="F2008" s="5"/>
    </row>
    <row r="2009" spans="6:6" x14ac:dyDescent="0.25">
      <c r="F2009" s="5"/>
    </row>
    <row r="2010" spans="6:6" x14ac:dyDescent="0.25">
      <c r="F2010" s="5"/>
    </row>
    <row r="2011" spans="6:6" x14ac:dyDescent="0.25">
      <c r="F2011" s="5"/>
    </row>
    <row r="2012" spans="6:6" x14ac:dyDescent="0.25">
      <c r="F2012" s="5"/>
    </row>
    <row r="2013" spans="6:6" x14ac:dyDescent="0.25">
      <c r="F2013" s="5"/>
    </row>
    <row r="2014" spans="6:6" x14ac:dyDescent="0.25">
      <c r="F2014" s="5"/>
    </row>
    <row r="2015" spans="6:6" x14ac:dyDescent="0.25">
      <c r="F2015" s="5"/>
    </row>
    <row r="2016" spans="6:6" x14ac:dyDescent="0.25">
      <c r="F2016" s="5"/>
    </row>
    <row r="2017" spans="6:6" x14ac:dyDescent="0.25">
      <c r="F2017" s="5"/>
    </row>
    <row r="2018" spans="6:6" x14ac:dyDescent="0.25">
      <c r="F2018" s="5"/>
    </row>
    <row r="2019" spans="6:6" x14ac:dyDescent="0.25">
      <c r="F2019" s="5"/>
    </row>
    <row r="2020" spans="6:6" x14ac:dyDescent="0.25">
      <c r="F2020" s="5"/>
    </row>
    <row r="2021" spans="6:6" x14ac:dyDescent="0.25">
      <c r="F2021" s="5"/>
    </row>
    <row r="2022" spans="6:6" x14ac:dyDescent="0.25">
      <c r="F2022" s="5"/>
    </row>
    <row r="2023" spans="6:6" x14ac:dyDescent="0.25">
      <c r="F2023" s="5"/>
    </row>
    <row r="2024" spans="6:6" x14ac:dyDescent="0.25">
      <c r="F2024" s="5"/>
    </row>
    <row r="2025" spans="6:6" x14ac:dyDescent="0.25">
      <c r="F2025" s="5"/>
    </row>
    <row r="2026" spans="6:6" x14ac:dyDescent="0.25">
      <c r="F2026" s="5"/>
    </row>
    <row r="2027" spans="6:6" x14ac:dyDescent="0.25">
      <c r="F2027" s="5"/>
    </row>
    <row r="2028" spans="6:6" x14ac:dyDescent="0.25">
      <c r="F2028" s="5"/>
    </row>
    <row r="2029" spans="6:6" x14ac:dyDescent="0.25">
      <c r="F2029" s="5"/>
    </row>
    <row r="2030" spans="6:6" x14ac:dyDescent="0.25">
      <c r="F2030" s="5"/>
    </row>
    <row r="2031" spans="6:6" x14ac:dyDescent="0.25">
      <c r="F2031" s="5"/>
    </row>
    <row r="2032" spans="6:6" x14ac:dyDescent="0.25">
      <c r="F2032" s="5"/>
    </row>
    <row r="2033" spans="6:6" x14ac:dyDescent="0.25">
      <c r="F2033" s="5"/>
    </row>
    <row r="2034" spans="6:6" x14ac:dyDescent="0.25">
      <c r="F2034" s="5"/>
    </row>
    <row r="2035" spans="6:6" x14ac:dyDescent="0.25">
      <c r="F2035" s="5"/>
    </row>
    <row r="2036" spans="6:6" x14ac:dyDescent="0.25">
      <c r="F2036" s="5"/>
    </row>
    <row r="2037" spans="6:6" x14ac:dyDescent="0.25">
      <c r="F2037" s="5"/>
    </row>
    <row r="2038" spans="6:6" x14ac:dyDescent="0.25">
      <c r="F2038" s="5"/>
    </row>
    <row r="2039" spans="6:6" x14ac:dyDescent="0.25">
      <c r="F2039" s="5"/>
    </row>
    <row r="2040" spans="6:6" x14ac:dyDescent="0.25">
      <c r="F2040" s="5"/>
    </row>
    <row r="2041" spans="6:6" x14ac:dyDescent="0.25">
      <c r="F2041" s="5"/>
    </row>
    <row r="2042" spans="6:6" x14ac:dyDescent="0.25">
      <c r="F2042" s="5"/>
    </row>
    <row r="2043" spans="6:6" x14ac:dyDescent="0.25">
      <c r="F2043" s="5"/>
    </row>
    <row r="2044" spans="6:6" x14ac:dyDescent="0.25">
      <c r="F2044" s="5"/>
    </row>
    <row r="2045" spans="6:6" x14ac:dyDescent="0.25">
      <c r="F2045" s="5"/>
    </row>
    <row r="2046" spans="6:6" x14ac:dyDescent="0.25">
      <c r="F2046" s="5"/>
    </row>
    <row r="2047" spans="6:6" x14ac:dyDescent="0.25">
      <c r="F2047" s="5"/>
    </row>
    <row r="2048" spans="6:6" x14ac:dyDescent="0.25">
      <c r="F2048" s="5"/>
    </row>
    <row r="2049" spans="6:6" x14ac:dyDescent="0.25">
      <c r="F2049" s="5"/>
    </row>
    <row r="2050" spans="6:6" x14ac:dyDescent="0.25">
      <c r="F2050" s="5"/>
    </row>
    <row r="2051" spans="6:6" x14ac:dyDescent="0.25">
      <c r="F2051" s="5"/>
    </row>
    <row r="2052" spans="6:6" x14ac:dyDescent="0.25">
      <c r="F2052" s="5"/>
    </row>
    <row r="2053" spans="6:6" x14ac:dyDescent="0.25">
      <c r="F2053" s="5"/>
    </row>
    <row r="2054" spans="6:6" x14ac:dyDescent="0.25">
      <c r="F2054" s="5"/>
    </row>
    <row r="2055" spans="6:6" x14ac:dyDescent="0.25">
      <c r="F2055" s="5"/>
    </row>
    <row r="2056" spans="6:6" x14ac:dyDescent="0.25">
      <c r="F2056" s="5"/>
    </row>
    <row r="2057" spans="6:6" x14ac:dyDescent="0.25">
      <c r="F2057" s="5"/>
    </row>
    <row r="2058" spans="6:6" x14ac:dyDescent="0.25">
      <c r="F2058" s="5"/>
    </row>
    <row r="2059" spans="6:6" x14ac:dyDescent="0.25">
      <c r="F2059" s="5"/>
    </row>
    <row r="2060" spans="6:6" x14ac:dyDescent="0.25">
      <c r="F2060" s="5"/>
    </row>
    <row r="2061" spans="6:6" x14ac:dyDescent="0.25">
      <c r="F2061" s="5"/>
    </row>
    <row r="2062" spans="6:6" x14ac:dyDescent="0.25">
      <c r="F2062" s="5"/>
    </row>
    <row r="2063" spans="6:6" x14ac:dyDescent="0.25">
      <c r="F2063" s="5"/>
    </row>
    <row r="2064" spans="6:6" x14ac:dyDescent="0.25">
      <c r="F2064" s="5"/>
    </row>
    <row r="2065" spans="6:6" x14ac:dyDescent="0.25">
      <c r="F2065" s="5"/>
    </row>
    <row r="2066" spans="6:6" x14ac:dyDescent="0.25">
      <c r="F2066" s="5"/>
    </row>
    <row r="2067" spans="6:6" x14ac:dyDescent="0.25">
      <c r="F2067" s="5"/>
    </row>
    <row r="2068" spans="6:6" x14ac:dyDescent="0.25">
      <c r="F2068" s="5"/>
    </row>
    <row r="2069" spans="6:6" x14ac:dyDescent="0.25">
      <c r="F2069" s="5"/>
    </row>
    <row r="2070" spans="6:6" x14ac:dyDescent="0.25">
      <c r="F2070" s="5"/>
    </row>
    <row r="2071" spans="6:6" x14ac:dyDescent="0.25">
      <c r="F2071" s="5"/>
    </row>
    <row r="2072" spans="6:6" x14ac:dyDescent="0.25">
      <c r="F2072" s="5"/>
    </row>
    <row r="2073" spans="6:6" x14ac:dyDescent="0.25">
      <c r="F2073" s="5"/>
    </row>
    <row r="2074" spans="6:6" x14ac:dyDescent="0.25">
      <c r="F2074" s="5"/>
    </row>
    <row r="2075" spans="6:6" x14ac:dyDescent="0.25">
      <c r="F2075" s="5"/>
    </row>
    <row r="2076" spans="6:6" x14ac:dyDescent="0.25">
      <c r="F2076" s="5"/>
    </row>
    <row r="2077" spans="6:6" x14ac:dyDescent="0.25">
      <c r="F2077" s="5"/>
    </row>
    <row r="2078" spans="6:6" x14ac:dyDescent="0.25">
      <c r="F2078" s="5"/>
    </row>
    <row r="2079" spans="6:6" x14ac:dyDescent="0.25">
      <c r="F2079" s="5"/>
    </row>
    <row r="2080" spans="6:6" x14ac:dyDescent="0.25">
      <c r="F2080" s="5"/>
    </row>
    <row r="2081" spans="6:6" x14ac:dyDescent="0.25">
      <c r="F2081" s="5"/>
    </row>
    <row r="2082" spans="6:6" x14ac:dyDescent="0.25">
      <c r="F2082" s="5"/>
    </row>
    <row r="2083" spans="6:6" x14ac:dyDescent="0.25">
      <c r="F2083" s="5"/>
    </row>
    <row r="2084" spans="6:6" x14ac:dyDescent="0.25">
      <c r="F2084" s="5"/>
    </row>
    <row r="2085" spans="6:6" x14ac:dyDescent="0.25">
      <c r="F2085" s="5"/>
    </row>
    <row r="2086" spans="6:6" x14ac:dyDescent="0.25">
      <c r="F2086" s="5"/>
    </row>
    <row r="2087" spans="6:6" x14ac:dyDescent="0.25">
      <c r="F2087" s="5"/>
    </row>
    <row r="2088" spans="6:6" x14ac:dyDescent="0.25">
      <c r="F2088" s="5"/>
    </row>
    <row r="2089" spans="6:6" x14ac:dyDescent="0.25">
      <c r="F2089" s="5"/>
    </row>
    <row r="2090" spans="6:6" x14ac:dyDescent="0.25">
      <c r="F2090" s="5"/>
    </row>
    <row r="2091" spans="6:6" x14ac:dyDescent="0.25">
      <c r="F2091" s="5"/>
    </row>
    <row r="2092" spans="6:6" x14ac:dyDescent="0.25">
      <c r="F2092" s="5"/>
    </row>
    <row r="2093" spans="6:6" x14ac:dyDescent="0.25">
      <c r="F2093" s="5"/>
    </row>
    <row r="2094" spans="6:6" x14ac:dyDescent="0.25">
      <c r="F2094" s="5"/>
    </row>
    <row r="2095" spans="6:6" x14ac:dyDescent="0.25">
      <c r="F2095" s="5"/>
    </row>
    <row r="2096" spans="6:6" x14ac:dyDescent="0.25">
      <c r="F2096" s="5"/>
    </row>
    <row r="2097" spans="6:6" x14ac:dyDescent="0.25">
      <c r="F2097" s="5"/>
    </row>
    <row r="2098" spans="6:6" x14ac:dyDescent="0.25">
      <c r="F2098" s="5"/>
    </row>
    <row r="2099" spans="6:6" x14ac:dyDescent="0.25">
      <c r="F2099" s="5"/>
    </row>
    <row r="2100" spans="6:6" x14ac:dyDescent="0.25">
      <c r="F2100" s="5"/>
    </row>
    <row r="2101" spans="6:6" x14ac:dyDescent="0.25">
      <c r="F2101" s="5"/>
    </row>
    <row r="2102" spans="6:6" x14ac:dyDescent="0.25">
      <c r="F2102" s="5"/>
    </row>
    <row r="2103" spans="6:6" x14ac:dyDescent="0.25">
      <c r="F2103" s="5"/>
    </row>
    <row r="2104" spans="6:6" x14ac:dyDescent="0.25">
      <c r="F2104" s="5"/>
    </row>
    <row r="2105" spans="6:6" x14ac:dyDescent="0.25">
      <c r="F2105" s="5"/>
    </row>
    <row r="2106" spans="6:6" x14ac:dyDescent="0.25">
      <c r="F2106" s="5"/>
    </row>
    <row r="2107" spans="6:6" x14ac:dyDescent="0.25">
      <c r="F2107" s="5"/>
    </row>
    <row r="2108" spans="6:6" x14ac:dyDescent="0.25">
      <c r="F2108" s="5"/>
    </row>
    <row r="2109" spans="6:6" x14ac:dyDescent="0.25">
      <c r="F2109" s="5"/>
    </row>
    <row r="2110" spans="6:6" x14ac:dyDescent="0.25">
      <c r="F2110" s="5"/>
    </row>
    <row r="2111" spans="6:6" x14ac:dyDescent="0.25">
      <c r="F2111" s="5"/>
    </row>
    <row r="2112" spans="6:6" x14ac:dyDescent="0.25">
      <c r="F2112" s="5"/>
    </row>
    <row r="2113" spans="6:6" x14ac:dyDescent="0.25">
      <c r="F2113" s="5"/>
    </row>
    <row r="2114" spans="6:6" x14ac:dyDescent="0.25">
      <c r="F2114" s="5"/>
    </row>
    <row r="2115" spans="6:6" x14ac:dyDescent="0.25">
      <c r="F2115" s="5"/>
    </row>
    <row r="2116" spans="6:6" x14ac:dyDescent="0.25">
      <c r="F2116" s="5"/>
    </row>
    <row r="2117" spans="6:6" x14ac:dyDescent="0.25">
      <c r="F2117" s="5"/>
    </row>
    <row r="2118" spans="6:6" x14ac:dyDescent="0.25">
      <c r="F2118" s="5"/>
    </row>
    <row r="2119" spans="6:6" x14ac:dyDescent="0.25">
      <c r="F2119" s="5"/>
    </row>
    <row r="2120" spans="6:6" x14ac:dyDescent="0.25">
      <c r="F2120" s="5"/>
    </row>
    <row r="2121" spans="6:6" x14ac:dyDescent="0.25">
      <c r="F2121" s="5"/>
    </row>
    <row r="2122" spans="6:6" x14ac:dyDescent="0.25">
      <c r="F2122" s="5"/>
    </row>
    <row r="2123" spans="6:6" x14ac:dyDescent="0.25">
      <c r="F2123" s="5"/>
    </row>
    <row r="2124" spans="6:6" x14ac:dyDescent="0.25">
      <c r="F2124" s="5"/>
    </row>
    <row r="2125" spans="6:6" x14ac:dyDescent="0.25">
      <c r="F2125" s="5"/>
    </row>
    <row r="2126" spans="6:6" x14ac:dyDescent="0.25">
      <c r="F2126" s="5"/>
    </row>
    <row r="2127" spans="6:6" x14ac:dyDescent="0.25">
      <c r="F2127" s="5"/>
    </row>
    <row r="2128" spans="6:6" x14ac:dyDescent="0.25">
      <c r="F2128" s="5"/>
    </row>
    <row r="2129" spans="6:6" x14ac:dyDescent="0.25">
      <c r="F2129" s="5"/>
    </row>
    <row r="2130" spans="6:6" x14ac:dyDescent="0.25">
      <c r="F2130" s="5"/>
    </row>
    <row r="2131" spans="6:6" x14ac:dyDescent="0.25">
      <c r="F2131" s="5"/>
    </row>
    <row r="2132" spans="6:6" x14ac:dyDescent="0.25">
      <c r="F2132" s="5"/>
    </row>
    <row r="2133" spans="6:6" x14ac:dyDescent="0.25">
      <c r="F2133" s="5"/>
    </row>
    <row r="2134" spans="6:6" x14ac:dyDescent="0.25">
      <c r="F2134" s="5"/>
    </row>
    <row r="2135" spans="6:6" x14ac:dyDescent="0.25">
      <c r="F2135" s="5"/>
    </row>
    <row r="2136" spans="6:6" x14ac:dyDescent="0.25">
      <c r="F2136" s="5"/>
    </row>
    <row r="2137" spans="6:6" x14ac:dyDescent="0.25">
      <c r="F2137" s="5"/>
    </row>
    <row r="2138" spans="6:6" x14ac:dyDescent="0.25">
      <c r="F2138" s="5"/>
    </row>
    <row r="2139" spans="6:6" x14ac:dyDescent="0.25">
      <c r="F2139" s="5"/>
    </row>
    <row r="2140" spans="6:6" x14ac:dyDescent="0.25">
      <c r="F2140" s="5"/>
    </row>
    <row r="2141" spans="6:6" x14ac:dyDescent="0.25">
      <c r="F2141" s="5"/>
    </row>
    <row r="2142" spans="6:6" x14ac:dyDescent="0.25">
      <c r="F2142" s="5"/>
    </row>
    <row r="2143" spans="6:6" x14ac:dyDescent="0.25">
      <c r="F2143" s="5"/>
    </row>
    <row r="2144" spans="6:6" x14ac:dyDescent="0.25">
      <c r="F2144" s="5"/>
    </row>
    <row r="2145" spans="6:6" x14ac:dyDescent="0.25">
      <c r="F2145" s="5"/>
    </row>
    <row r="2146" spans="6:6" x14ac:dyDescent="0.25">
      <c r="F2146" s="5"/>
    </row>
    <row r="2147" spans="6:6" x14ac:dyDescent="0.25">
      <c r="F2147" s="5"/>
    </row>
    <row r="2148" spans="6:6" x14ac:dyDescent="0.25">
      <c r="F2148" s="5"/>
    </row>
    <row r="2149" spans="6:6" x14ac:dyDescent="0.25">
      <c r="F2149" s="5"/>
    </row>
    <row r="2150" spans="6:6" x14ac:dyDescent="0.25">
      <c r="F2150" s="5"/>
    </row>
    <row r="2151" spans="6:6" x14ac:dyDescent="0.25">
      <c r="F2151" s="5"/>
    </row>
    <row r="2152" spans="6:6" x14ac:dyDescent="0.25">
      <c r="F2152" s="5"/>
    </row>
    <row r="2153" spans="6:6" x14ac:dyDescent="0.25">
      <c r="F2153" s="5"/>
    </row>
    <row r="2154" spans="6:6" x14ac:dyDescent="0.25">
      <c r="F2154" s="5"/>
    </row>
    <row r="2155" spans="6:6" x14ac:dyDescent="0.25">
      <c r="F2155" s="5"/>
    </row>
    <row r="2156" spans="6:6" x14ac:dyDescent="0.25">
      <c r="F2156" s="5"/>
    </row>
    <row r="2157" spans="6:6" x14ac:dyDescent="0.25">
      <c r="F2157" s="5"/>
    </row>
    <row r="2158" spans="6:6" x14ac:dyDescent="0.25">
      <c r="F2158" s="5"/>
    </row>
    <row r="2159" spans="6:6" x14ac:dyDescent="0.25">
      <c r="F2159" s="5"/>
    </row>
    <row r="2160" spans="6:6" x14ac:dyDescent="0.25">
      <c r="F2160" s="5"/>
    </row>
    <row r="2161" spans="6:6" x14ac:dyDescent="0.25">
      <c r="F2161" s="5"/>
    </row>
    <row r="2162" spans="6:6" x14ac:dyDescent="0.25">
      <c r="F2162" s="5"/>
    </row>
    <row r="2163" spans="6:6" x14ac:dyDescent="0.25">
      <c r="F2163" s="5"/>
    </row>
    <row r="2164" spans="6:6" x14ac:dyDescent="0.25">
      <c r="F2164" s="5"/>
    </row>
    <row r="2165" spans="6:6" x14ac:dyDescent="0.25">
      <c r="F2165" s="5"/>
    </row>
    <row r="2166" spans="6:6" x14ac:dyDescent="0.25">
      <c r="F2166" s="5"/>
    </row>
    <row r="2167" spans="6:6" x14ac:dyDescent="0.25">
      <c r="F2167" s="5"/>
    </row>
    <row r="2168" spans="6:6" x14ac:dyDescent="0.25">
      <c r="F2168" s="5"/>
    </row>
    <row r="2169" spans="6:6" x14ac:dyDescent="0.25">
      <c r="F2169" s="5"/>
    </row>
    <row r="2170" spans="6:6" x14ac:dyDescent="0.25">
      <c r="F2170" s="5"/>
    </row>
    <row r="2171" spans="6:6" x14ac:dyDescent="0.25">
      <c r="F2171" s="5"/>
    </row>
    <row r="2172" spans="6:6" x14ac:dyDescent="0.25">
      <c r="F2172" s="5"/>
    </row>
    <row r="2173" spans="6:6" x14ac:dyDescent="0.25">
      <c r="F2173" s="5"/>
    </row>
    <row r="2174" spans="6:6" x14ac:dyDescent="0.25">
      <c r="F2174" s="5"/>
    </row>
    <row r="2175" spans="6:6" x14ac:dyDescent="0.25">
      <c r="F2175" s="5"/>
    </row>
    <row r="2176" spans="6:6" x14ac:dyDescent="0.25">
      <c r="F2176" s="5"/>
    </row>
    <row r="2177" spans="6:6" x14ac:dyDescent="0.25">
      <c r="F2177" s="5"/>
    </row>
    <row r="2178" spans="6:6" x14ac:dyDescent="0.25">
      <c r="F2178" s="5"/>
    </row>
    <row r="2179" spans="6:6" x14ac:dyDescent="0.25">
      <c r="F2179" s="5"/>
    </row>
    <row r="2180" spans="6:6" x14ac:dyDescent="0.25">
      <c r="F2180" s="5"/>
    </row>
    <row r="2181" spans="6:6" x14ac:dyDescent="0.25">
      <c r="F2181" s="5"/>
    </row>
    <row r="2182" spans="6:6" x14ac:dyDescent="0.25">
      <c r="F2182" s="5"/>
    </row>
    <row r="2183" spans="6:6" x14ac:dyDescent="0.25">
      <c r="F2183" s="5"/>
    </row>
    <row r="2184" spans="6:6" x14ac:dyDescent="0.25">
      <c r="F2184" s="5"/>
    </row>
    <row r="2185" spans="6:6" x14ac:dyDescent="0.25">
      <c r="F2185" s="5"/>
    </row>
    <row r="2186" spans="6:6" x14ac:dyDescent="0.25">
      <c r="F2186" s="5"/>
    </row>
    <row r="2187" spans="6:6" x14ac:dyDescent="0.25">
      <c r="F2187" s="5"/>
    </row>
    <row r="2188" spans="6:6" x14ac:dyDescent="0.25">
      <c r="F2188" s="5"/>
    </row>
    <row r="2189" spans="6:6" x14ac:dyDescent="0.25">
      <c r="F2189" s="5"/>
    </row>
    <row r="2190" spans="6:6" x14ac:dyDescent="0.25">
      <c r="F2190" s="5"/>
    </row>
    <row r="2191" spans="6:6" x14ac:dyDescent="0.25">
      <c r="F2191" s="5"/>
    </row>
    <row r="2192" spans="6:6" x14ac:dyDescent="0.25">
      <c r="F2192" s="5"/>
    </row>
    <row r="2193" spans="6:6" x14ac:dyDescent="0.25">
      <c r="F2193" s="5"/>
    </row>
    <row r="2194" spans="6:6" x14ac:dyDescent="0.25">
      <c r="F2194" s="5"/>
    </row>
    <row r="2195" spans="6:6" x14ac:dyDescent="0.25">
      <c r="F2195" s="5"/>
    </row>
    <row r="2196" spans="6:6" x14ac:dyDescent="0.25">
      <c r="F2196" s="5"/>
    </row>
    <row r="2197" spans="6:6" x14ac:dyDescent="0.25">
      <c r="F2197" s="5"/>
    </row>
    <row r="2198" spans="6:6" x14ac:dyDescent="0.25">
      <c r="F2198" s="5"/>
    </row>
    <row r="2199" spans="6:6" x14ac:dyDescent="0.25">
      <c r="F2199" s="5"/>
    </row>
    <row r="2200" spans="6:6" x14ac:dyDescent="0.25">
      <c r="F2200" s="5"/>
    </row>
    <row r="2201" spans="6:6" x14ac:dyDescent="0.25">
      <c r="F2201" s="5"/>
    </row>
    <row r="2202" spans="6:6" x14ac:dyDescent="0.25">
      <c r="F2202" s="5"/>
    </row>
    <row r="2203" spans="6:6" x14ac:dyDescent="0.25">
      <c r="F2203" s="5"/>
    </row>
    <row r="2204" spans="6:6" x14ac:dyDescent="0.25">
      <c r="F2204" s="5"/>
    </row>
    <row r="2205" spans="6:6" x14ac:dyDescent="0.25">
      <c r="F2205" s="5"/>
    </row>
    <row r="2206" spans="6:6" x14ac:dyDescent="0.25">
      <c r="F2206" s="5"/>
    </row>
    <row r="2207" spans="6:6" x14ac:dyDescent="0.25">
      <c r="F2207" s="5"/>
    </row>
    <row r="2208" spans="6:6" x14ac:dyDescent="0.25">
      <c r="F2208" s="5"/>
    </row>
    <row r="2209" spans="6:6" x14ac:dyDescent="0.25">
      <c r="F2209" s="5"/>
    </row>
    <row r="2210" spans="6:6" x14ac:dyDescent="0.25">
      <c r="F2210" s="5"/>
    </row>
    <row r="2211" spans="6:6" x14ac:dyDescent="0.25">
      <c r="F2211" s="5"/>
    </row>
    <row r="2212" spans="6:6" x14ac:dyDescent="0.25">
      <c r="F2212" s="5"/>
    </row>
    <row r="2213" spans="6:6" x14ac:dyDescent="0.25">
      <c r="F2213" s="5"/>
    </row>
    <row r="2214" spans="6:6" x14ac:dyDescent="0.25">
      <c r="F2214" s="5"/>
    </row>
    <row r="2215" spans="6:6" x14ac:dyDescent="0.25">
      <c r="F2215" s="5"/>
    </row>
    <row r="2216" spans="6:6" x14ac:dyDescent="0.25">
      <c r="F2216" s="5"/>
    </row>
    <row r="2217" spans="6:6" x14ac:dyDescent="0.25">
      <c r="F2217" s="5"/>
    </row>
    <row r="2218" spans="6:6" x14ac:dyDescent="0.25">
      <c r="F2218" s="5"/>
    </row>
    <row r="2219" spans="6:6" x14ac:dyDescent="0.25">
      <c r="F2219" s="5"/>
    </row>
    <row r="2220" spans="6:6" x14ac:dyDescent="0.25">
      <c r="F2220" s="5"/>
    </row>
    <row r="2221" spans="6:6" x14ac:dyDescent="0.25">
      <c r="F2221" s="5"/>
    </row>
    <row r="2222" spans="6:6" x14ac:dyDescent="0.25">
      <c r="F2222" s="5"/>
    </row>
    <row r="2223" spans="6:6" x14ac:dyDescent="0.25">
      <c r="F2223" s="5"/>
    </row>
    <row r="2224" spans="6:6" x14ac:dyDescent="0.25">
      <c r="F2224" s="5"/>
    </row>
    <row r="2225" spans="6:6" x14ac:dyDescent="0.25">
      <c r="F2225" s="5"/>
    </row>
    <row r="2226" spans="6:6" x14ac:dyDescent="0.25">
      <c r="F2226" s="5"/>
    </row>
    <row r="2227" spans="6:6" x14ac:dyDescent="0.25">
      <c r="F2227" s="5"/>
    </row>
    <row r="2228" spans="6:6" x14ac:dyDescent="0.25">
      <c r="F2228" s="5"/>
    </row>
    <row r="2229" spans="6:6" x14ac:dyDescent="0.25">
      <c r="F2229" s="5"/>
    </row>
    <row r="2230" spans="6:6" x14ac:dyDescent="0.25">
      <c r="F2230" s="5"/>
    </row>
    <row r="2231" spans="6:6" x14ac:dyDescent="0.25">
      <c r="F2231" s="5"/>
    </row>
    <row r="2232" spans="6:6" x14ac:dyDescent="0.25">
      <c r="F2232" s="5"/>
    </row>
    <row r="2233" spans="6:6" x14ac:dyDescent="0.25">
      <c r="F2233" s="5"/>
    </row>
    <row r="2234" spans="6:6" x14ac:dyDescent="0.25">
      <c r="F2234" s="5"/>
    </row>
    <row r="2235" spans="6:6" x14ac:dyDescent="0.25">
      <c r="F2235" s="5"/>
    </row>
    <row r="2236" spans="6:6" x14ac:dyDescent="0.25">
      <c r="F2236" s="5"/>
    </row>
    <row r="2237" spans="6:6" x14ac:dyDescent="0.25">
      <c r="F2237" s="5"/>
    </row>
    <row r="2238" spans="6:6" x14ac:dyDescent="0.25">
      <c r="F2238" s="5"/>
    </row>
    <row r="2239" spans="6:6" x14ac:dyDescent="0.25">
      <c r="F2239" s="5"/>
    </row>
    <row r="2240" spans="6:6" x14ac:dyDescent="0.25">
      <c r="F2240" s="5"/>
    </row>
    <row r="2241" spans="6:6" x14ac:dyDescent="0.25">
      <c r="F2241" s="5"/>
    </row>
    <row r="2242" spans="6:6" x14ac:dyDescent="0.25">
      <c r="F2242" s="5"/>
    </row>
    <row r="2243" spans="6:6" x14ac:dyDescent="0.25">
      <c r="F2243" s="5"/>
    </row>
    <row r="2244" spans="6:6" x14ac:dyDescent="0.25">
      <c r="F2244" s="5"/>
    </row>
    <row r="2245" spans="6:6" x14ac:dyDescent="0.25">
      <c r="F2245" s="5"/>
    </row>
    <row r="2246" spans="6:6" x14ac:dyDescent="0.25">
      <c r="F2246" s="5"/>
    </row>
    <row r="2247" spans="6:6" x14ac:dyDescent="0.25">
      <c r="F2247" s="5"/>
    </row>
    <row r="2248" spans="6:6" x14ac:dyDescent="0.25">
      <c r="F2248" s="5"/>
    </row>
    <row r="2249" spans="6:6" x14ac:dyDescent="0.25">
      <c r="F2249" s="5"/>
    </row>
    <row r="2250" spans="6:6" x14ac:dyDescent="0.25">
      <c r="F2250" s="5"/>
    </row>
    <row r="2251" spans="6:6" x14ac:dyDescent="0.25">
      <c r="F2251" s="5"/>
    </row>
    <row r="2252" spans="6:6" x14ac:dyDescent="0.25">
      <c r="F2252" s="5"/>
    </row>
    <row r="2253" spans="6:6" x14ac:dyDescent="0.25">
      <c r="F2253" s="5"/>
    </row>
    <row r="2254" spans="6:6" x14ac:dyDescent="0.25">
      <c r="F2254" s="5"/>
    </row>
    <row r="2255" spans="6:6" x14ac:dyDescent="0.25">
      <c r="F2255" s="5"/>
    </row>
    <row r="2256" spans="6:6" x14ac:dyDescent="0.25">
      <c r="F2256" s="5"/>
    </row>
    <row r="2257" spans="6:6" x14ac:dyDescent="0.25">
      <c r="F2257" s="5"/>
    </row>
    <row r="2258" spans="6:6" x14ac:dyDescent="0.25">
      <c r="F2258" s="5"/>
    </row>
    <row r="2259" spans="6:6" x14ac:dyDescent="0.25">
      <c r="F2259" s="5"/>
    </row>
    <row r="2260" spans="6:6" x14ac:dyDescent="0.25">
      <c r="F2260" s="5"/>
    </row>
    <row r="2261" spans="6:6" x14ac:dyDescent="0.25">
      <c r="F2261" s="5"/>
    </row>
    <row r="2262" spans="6:6" x14ac:dyDescent="0.25">
      <c r="F2262" s="5"/>
    </row>
    <row r="2263" spans="6:6" x14ac:dyDescent="0.25">
      <c r="F2263" s="5"/>
    </row>
    <row r="2264" spans="6:6" x14ac:dyDescent="0.25">
      <c r="F2264" s="5"/>
    </row>
    <row r="2265" spans="6:6" x14ac:dyDescent="0.25">
      <c r="F2265" s="5"/>
    </row>
    <row r="2266" spans="6:6" x14ac:dyDescent="0.25">
      <c r="F2266" s="5"/>
    </row>
    <row r="2267" spans="6:6" x14ac:dyDescent="0.25">
      <c r="F2267" s="5"/>
    </row>
    <row r="2268" spans="6:6" x14ac:dyDescent="0.25">
      <c r="F2268" s="5"/>
    </row>
    <row r="2269" spans="6:6" x14ac:dyDescent="0.25">
      <c r="F2269" s="5"/>
    </row>
    <row r="2270" spans="6:6" x14ac:dyDescent="0.25">
      <c r="F2270" s="5"/>
    </row>
    <row r="2271" spans="6:6" x14ac:dyDescent="0.25">
      <c r="F2271" s="5"/>
    </row>
    <row r="2272" spans="6:6" x14ac:dyDescent="0.25">
      <c r="F2272" s="5"/>
    </row>
    <row r="2273" spans="6:6" x14ac:dyDescent="0.25">
      <c r="F2273" s="5"/>
    </row>
    <row r="2274" spans="6:6" x14ac:dyDescent="0.25">
      <c r="F2274" s="5"/>
    </row>
    <row r="2275" spans="6:6" x14ac:dyDescent="0.25">
      <c r="F2275" s="5"/>
    </row>
    <row r="2276" spans="6:6" x14ac:dyDescent="0.25">
      <c r="F2276" s="5"/>
    </row>
    <row r="2277" spans="6:6" x14ac:dyDescent="0.25">
      <c r="F2277" s="5"/>
    </row>
    <row r="2278" spans="6:6" x14ac:dyDescent="0.25">
      <c r="F2278" s="5"/>
    </row>
    <row r="2279" spans="6:6" x14ac:dyDescent="0.25">
      <c r="F2279" s="5"/>
    </row>
    <row r="2280" spans="6:6" x14ac:dyDescent="0.25">
      <c r="F2280" s="5"/>
    </row>
    <row r="2281" spans="6:6" x14ac:dyDescent="0.25">
      <c r="F2281" s="5"/>
    </row>
    <row r="2282" spans="6:6" x14ac:dyDescent="0.25">
      <c r="F2282" s="5"/>
    </row>
    <row r="2283" spans="6:6" x14ac:dyDescent="0.25">
      <c r="F2283" s="5"/>
    </row>
    <row r="2284" spans="6:6" x14ac:dyDescent="0.25">
      <c r="F2284" s="5"/>
    </row>
    <row r="2285" spans="6:6" x14ac:dyDescent="0.25">
      <c r="F2285" s="5"/>
    </row>
    <row r="2286" spans="6:6" x14ac:dyDescent="0.25">
      <c r="F2286" s="5"/>
    </row>
    <row r="2287" spans="6:6" x14ac:dyDescent="0.25">
      <c r="F2287" s="5"/>
    </row>
    <row r="2288" spans="6:6" x14ac:dyDescent="0.25">
      <c r="F2288" s="5"/>
    </row>
    <row r="2289" spans="6:6" x14ac:dyDescent="0.25">
      <c r="F2289" s="5"/>
    </row>
    <row r="2290" spans="6:6" x14ac:dyDescent="0.25">
      <c r="F2290" s="5"/>
    </row>
    <row r="2291" spans="6:6" x14ac:dyDescent="0.25">
      <c r="F2291" s="5"/>
    </row>
    <row r="2292" spans="6:6" x14ac:dyDescent="0.25">
      <c r="F2292" s="5"/>
    </row>
    <row r="2293" spans="6:6" x14ac:dyDescent="0.25">
      <c r="F2293" s="5"/>
    </row>
    <row r="2294" spans="6:6" x14ac:dyDescent="0.25">
      <c r="F2294" s="5"/>
    </row>
    <row r="2295" spans="6:6" x14ac:dyDescent="0.25">
      <c r="F2295" s="5"/>
    </row>
    <row r="2296" spans="6:6" x14ac:dyDescent="0.25">
      <c r="F2296" s="5"/>
    </row>
    <row r="2297" spans="6:6" x14ac:dyDescent="0.25">
      <c r="F2297" s="5"/>
    </row>
    <row r="2298" spans="6:6" x14ac:dyDescent="0.25">
      <c r="F2298" s="5"/>
    </row>
    <row r="2299" spans="6:6" x14ac:dyDescent="0.25">
      <c r="F2299" s="5"/>
    </row>
    <row r="2300" spans="6:6" x14ac:dyDescent="0.25">
      <c r="F2300" s="5"/>
    </row>
    <row r="2301" spans="6:6" x14ac:dyDescent="0.25">
      <c r="F2301" s="5"/>
    </row>
    <row r="2302" spans="6:6" x14ac:dyDescent="0.25">
      <c r="F2302" s="5"/>
    </row>
    <row r="2303" spans="6:6" x14ac:dyDescent="0.25">
      <c r="F2303" s="5"/>
    </row>
    <row r="2304" spans="6:6" x14ac:dyDescent="0.25">
      <c r="F2304" s="5"/>
    </row>
    <row r="2305" spans="6:6" x14ac:dyDescent="0.25">
      <c r="F2305" s="5"/>
    </row>
    <row r="2306" spans="6:6" x14ac:dyDescent="0.25">
      <c r="F2306" s="5"/>
    </row>
    <row r="2307" spans="6:6" x14ac:dyDescent="0.25">
      <c r="F2307" s="5"/>
    </row>
    <row r="2308" spans="6:6" x14ac:dyDescent="0.25">
      <c r="F2308" s="5"/>
    </row>
    <row r="2309" spans="6:6" x14ac:dyDescent="0.25">
      <c r="F2309" s="5"/>
    </row>
    <row r="2310" spans="6:6" x14ac:dyDescent="0.25">
      <c r="F2310" s="5"/>
    </row>
    <row r="2311" spans="6:6" x14ac:dyDescent="0.25">
      <c r="F2311" s="5"/>
    </row>
    <row r="2312" spans="6:6" x14ac:dyDescent="0.25">
      <c r="F2312" s="5"/>
    </row>
    <row r="2313" spans="6:6" x14ac:dyDescent="0.25">
      <c r="F2313" s="5"/>
    </row>
    <row r="2314" spans="6:6" x14ac:dyDescent="0.25">
      <c r="F2314" s="5"/>
    </row>
    <row r="2315" spans="6:6" x14ac:dyDescent="0.25">
      <c r="F2315" s="5"/>
    </row>
    <row r="2316" spans="6:6" x14ac:dyDescent="0.25">
      <c r="F2316" s="5"/>
    </row>
    <row r="2317" spans="6:6" x14ac:dyDescent="0.25">
      <c r="F2317" s="5"/>
    </row>
    <row r="2318" spans="6:6" x14ac:dyDescent="0.25">
      <c r="F2318" s="5"/>
    </row>
    <row r="2319" spans="6:6" x14ac:dyDescent="0.25">
      <c r="F2319" s="5"/>
    </row>
    <row r="2320" spans="6:6" x14ac:dyDescent="0.25">
      <c r="F2320" s="5"/>
    </row>
    <row r="2321" spans="6:6" x14ac:dyDescent="0.25">
      <c r="F2321" s="5"/>
    </row>
    <row r="2322" spans="6:6" x14ac:dyDescent="0.25">
      <c r="F2322" s="5"/>
    </row>
    <row r="2323" spans="6:6" x14ac:dyDescent="0.25">
      <c r="F2323" s="5"/>
    </row>
    <row r="2324" spans="6:6" x14ac:dyDescent="0.25">
      <c r="F2324" s="5"/>
    </row>
    <row r="2325" spans="6:6" x14ac:dyDescent="0.25">
      <c r="F2325" s="5"/>
    </row>
    <row r="2326" spans="6:6" x14ac:dyDescent="0.25">
      <c r="F2326" s="5"/>
    </row>
    <row r="2327" spans="6:6" x14ac:dyDescent="0.25">
      <c r="F2327" s="5"/>
    </row>
    <row r="2328" spans="6:6" x14ac:dyDescent="0.25">
      <c r="F2328" s="5"/>
    </row>
    <row r="2329" spans="6:6" x14ac:dyDescent="0.25">
      <c r="F2329" s="5"/>
    </row>
    <row r="2330" spans="6:6" x14ac:dyDescent="0.25">
      <c r="F2330" s="5"/>
    </row>
    <row r="2331" spans="6:6" x14ac:dyDescent="0.25">
      <c r="F2331" s="5"/>
    </row>
    <row r="2332" spans="6:6" x14ac:dyDescent="0.25">
      <c r="F2332" s="5"/>
    </row>
    <row r="2333" spans="6:6" x14ac:dyDescent="0.25">
      <c r="F2333" s="5"/>
    </row>
    <row r="2334" spans="6:6" x14ac:dyDescent="0.25">
      <c r="F2334" s="5"/>
    </row>
    <row r="2335" spans="6:6" x14ac:dyDescent="0.25">
      <c r="F2335" s="5"/>
    </row>
    <row r="2336" spans="6:6" x14ac:dyDescent="0.25">
      <c r="F2336" s="5"/>
    </row>
    <row r="2337" spans="6:6" x14ac:dyDescent="0.25">
      <c r="F2337" s="5"/>
    </row>
    <row r="2338" spans="6:6" x14ac:dyDescent="0.25">
      <c r="F2338" s="5"/>
    </row>
    <row r="2339" spans="6:6" x14ac:dyDescent="0.25">
      <c r="F2339" s="5"/>
    </row>
    <row r="2340" spans="6:6" x14ac:dyDescent="0.25">
      <c r="F2340" s="5"/>
    </row>
    <row r="2341" spans="6:6" x14ac:dyDescent="0.25">
      <c r="F2341" s="5"/>
    </row>
    <row r="2342" spans="6:6" x14ac:dyDescent="0.25">
      <c r="F2342" s="5"/>
    </row>
    <row r="2343" spans="6:6" x14ac:dyDescent="0.25">
      <c r="F2343" s="5"/>
    </row>
    <row r="2344" spans="6:6" x14ac:dyDescent="0.25">
      <c r="F2344" s="5"/>
    </row>
    <row r="2345" spans="6:6" x14ac:dyDescent="0.25">
      <c r="F2345" s="5"/>
    </row>
    <row r="2346" spans="6:6" x14ac:dyDescent="0.25">
      <c r="F2346" s="5"/>
    </row>
    <row r="2347" spans="6:6" x14ac:dyDescent="0.25">
      <c r="F2347" s="5"/>
    </row>
    <row r="2348" spans="6:6" x14ac:dyDescent="0.25">
      <c r="F2348" s="5"/>
    </row>
    <row r="2349" spans="6:6" x14ac:dyDescent="0.25">
      <c r="F2349" s="5"/>
    </row>
    <row r="2350" spans="6:6" x14ac:dyDescent="0.25">
      <c r="F2350" s="5"/>
    </row>
    <row r="2351" spans="6:6" x14ac:dyDescent="0.25">
      <c r="F2351" s="5"/>
    </row>
    <row r="2352" spans="6:6" x14ac:dyDescent="0.25">
      <c r="F2352" s="5"/>
    </row>
    <row r="2353" spans="6:6" x14ac:dyDescent="0.25">
      <c r="F2353" s="5"/>
    </row>
    <row r="2354" spans="6:6" x14ac:dyDescent="0.25">
      <c r="F2354" s="5"/>
    </row>
    <row r="2355" spans="6:6" x14ac:dyDescent="0.25">
      <c r="F2355" s="5"/>
    </row>
    <row r="2356" spans="6:6" x14ac:dyDescent="0.25">
      <c r="F2356" s="5"/>
    </row>
    <row r="2357" spans="6:6" x14ac:dyDescent="0.25">
      <c r="F2357" s="5"/>
    </row>
    <row r="2358" spans="6:6" x14ac:dyDescent="0.25">
      <c r="F2358" s="5"/>
    </row>
    <row r="2359" spans="6:6" x14ac:dyDescent="0.25">
      <c r="F2359" s="5"/>
    </row>
    <row r="2360" spans="6:6" x14ac:dyDescent="0.25">
      <c r="F2360" s="5"/>
    </row>
    <row r="2361" spans="6:6" x14ac:dyDescent="0.25">
      <c r="F2361" s="5"/>
    </row>
    <row r="2362" spans="6:6" x14ac:dyDescent="0.25">
      <c r="F2362" s="5"/>
    </row>
    <row r="2363" spans="6:6" x14ac:dyDescent="0.25">
      <c r="F2363" s="5"/>
    </row>
    <row r="2364" spans="6:6" x14ac:dyDescent="0.25">
      <c r="F2364" s="5"/>
    </row>
    <row r="2365" spans="6:6" x14ac:dyDescent="0.25">
      <c r="F2365" s="5"/>
    </row>
    <row r="2366" spans="6:6" x14ac:dyDescent="0.25">
      <c r="F2366" s="5"/>
    </row>
    <row r="2367" spans="6:6" x14ac:dyDescent="0.25">
      <c r="F2367" s="5"/>
    </row>
    <row r="2368" spans="6:6" x14ac:dyDescent="0.25">
      <c r="F2368" s="5"/>
    </row>
    <row r="2369" spans="6:6" x14ac:dyDescent="0.25">
      <c r="F2369" s="5"/>
    </row>
    <row r="2370" spans="6:6" x14ac:dyDescent="0.25">
      <c r="F2370" s="5"/>
    </row>
    <row r="2371" spans="6:6" x14ac:dyDescent="0.25">
      <c r="F2371" s="5"/>
    </row>
    <row r="2372" spans="6:6" x14ac:dyDescent="0.25">
      <c r="F2372" s="5"/>
    </row>
    <row r="2373" spans="6:6" x14ac:dyDescent="0.25">
      <c r="F2373" s="5"/>
    </row>
    <row r="2374" spans="6:6" x14ac:dyDescent="0.25">
      <c r="F2374" s="5"/>
    </row>
    <row r="2375" spans="6:6" x14ac:dyDescent="0.25">
      <c r="F2375" s="5"/>
    </row>
    <row r="2376" spans="6:6" x14ac:dyDescent="0.25">
      <c r="F2376" s="5"/>
    </row>
    <row r="2377" spans="6:6" x14ac:dyDescent="0.25">
      <c r="F2377" s="5"/>
    </row>
    <row r="2378" spans="6:6" x14ac:dyDescent="0.25">
      <c r="F2378" s="5"/>
    </row>
    <row r="2379" spans="6:6" x14ac:dyDescent="0.25">
      <c r="F2379" s="5"/>
    </row>
    <row r="2380" spans="6:6" x14ac:dyDescent="0.25">
      <c r="F2380" s="5"/>
    </row>
    <row r="2381" spans="6:6" x14ac:dyDescent="0.25">
      <c r="F2381" s="5"/>
    </row>
    <row r="2382" spans="6:6" x14ac:dyDescent="0.25">
      <c r="F2382" s="5"/>
    </row>
    <row r="2383" spans="6:6" x14ac:dyDescent="0.25">
      <c r="F2383" s="5"/>
    </row>
    <row r="2384" spans="6:6" x14ac:dyDescent="0.25">
      <c r="F2384" s="5"/>
    </row>
    <row r="2385" spans="6:6" x14ac:dyDescent="0.25">
      <c r="F2385" s="5"/>
    </row>
    <row r="2386" spans="6:6" x14ac:dyDescent="0.25">
      <c r="F2386" s="5"/>
    </row>
    <row r="2387" spans="6:6" x14ac:dyDescent="0.25">
      <c r="F2387" s="5"/>
    </row>
    <row r="2388" spans="6:6" x14ac:dyDescent="0.25">
      <c r="F2388" s="5"/>
    </row>
    <row r="2389" spans="6:6" x14ac:dyDescent="0.25">
      <c r="F2389" s="5"/>
    </row>
    <row r="2390" spans="6:6" x14ac:dyDescent="0.25">
      <c r="F2390" s="5"/>
    </row>
    <row r="2391" spans="6:6" x14ac:dyDescent="0.25">
      <c r="F2391" s="5"/>
    </row>
    <row r="2392" spans="6:6" x14ac:dyDescent="0.25">
      <c r="F2392" s="5"/>
    </row>
    <row r="2393" spans="6:6" x14ac:dyDescent="0.25">
      <c r="F2393" s="5"/>
    </row>
    <row r="2394" spans="6:6" x14ac:dyDescent="0.25">
      <c r="F2394" s="5"/>
    </row>
    <row r="2395" spans="6:6" x14ac:dyDescent="0.25">
      <c r="F2395" s="5"/>
    </row>
    <row r="2396" spans="6:6" x14ac:dyDescent="0.25">
      <c r="F2396" s="5"/>
    </row>
    <row r="2397" spans="6:6" x14ac:dyDescent="0.25">
      <c r="F2397" s="5"/>
    </row>
    <row r="2398" spans="6:6" x14ac:dyDescent="0.25">
      <c r="F2398" s="5"/>
    </row>
    <row r="2399" spans="6:6" x14ac:dyDescent="0.25">
      <c r="F2399" s="5"/>
    </row>
    <row r="2400" spans="6:6" x14ac:dyDescent="0.25">
      <c r="F2400" s="5"/>
    </row>
    <row r="2401" spans="6:6" x14ac:dyDescent="0.25">
      <c r="F2401" s="5"/>
    </row>
    <row r="2402" spans="6:6" x14ac:dyDescent="0.25">
      <c r="F2402" s="5"/>
    </row>
    <row r="2403" spans="6:6" x14ac:dyDescent="0.25">
      <c r="F2403" s="5"/>
    </row>
    <row r="2404" spans="6:6" x14ac:dyDescent="0.25">
      <c r="F2404" s="5"/>
    </row>
    <row r="2405" spans="6:6" x14ac:dyDescent="0.25">
      <c r="F2405" s="5"/>
    </row>
    <row r="2406" spans="6:6" x14ac:dyDescent="0.25">
      <c r="F2406" s="5"/>
    </row>
    <row r="2407" spans="6:6" x14ac:dyDescent="0.25">
      <c r="F2407" s="5"/>
    </row>
    <row r="2408" spans="6:6" x14ac:dyDescent="0.25">
      <c r="F2408" s="5"/>
    </row>
    <row r="2409" spans="6:6" x14ac:dyDescent="0.25">
      <c r="F2409" s="5"/>
    </row>
    <row r="2410" spans="6:6" x14ac:dyDescent="0.25">
      <c r="F2410" s="5"/>
    </row>
    <row r="2411" spans="6:6" x14ac:dyDescent="0.25">
      <c r="F2411" s="5"/>
    </row>
    <row r="2412" spans="6:6" x14ac:dyDescent="0.25">
      <c r="F2412" s="5"/>
    </row>
    <row r="2413" spans="6:6" x14ac:dyDescent="0.25">
      <c r="F2413" s="5"/>
    </row>
    <row r="2414" spans="6:6" x14ac:dyDescent="0.25">
      <c r="F2414" s="5"/>
    </row>
    <row r="2415" spans="6:6" x14ac:dyDescent="0.25">
      <c r="F2415" s="5"/>
    </row>
    <row r="2416" spans="6:6" x14ac:dyDescent="0.25">
      <c r="F2416" s="5"/>
    </row>
    <row r="2417" spans="6:6" x14ac:dyDescent="0.25">
      <c r="F2417" s="5"/>
    </row>
    <row r="2418" spans="6:6" x14ac:dyDescent="0.25">
      <c r="F2418" s="5"/>
    </row>
    <row r="2419" spans="6:6" x14ac:dyDescent="0.25">
      <c r="F2419" s="5"/>
    </row>
    <row r="2420" spans="6:6" x14ac:dyDescent="0.25">
      <c r="F2420" s="5"/>
    </row>
    <row r="2421" spans="6:6" x14ac:dyDescent="0.25">
      <c r="F2421" s="5"/>
    </row>
    <row r="2422" spans="6:6" x14ac:dyDescent="0.25">
      <c r="F2422" s="5"/>
    </row>
    <row r="2423" spans="6:6" x14ac:dyDescent="0.25">
      <c r="F2423" s="5"/>
    </row>
    <row r="2424" spans="6:6" x14ac:dyDescent="0.25">
      <c r="F2424" s="5"/>
    </row>
    <row r="2425" spans="6:6" x14ac:dyDescent="0.25">
      <c r="F2425" s="5"/>
    </row>
    <row r="2426" spans="6:6" x14ac:dyDescent="0.25">
      <c r="F2426" s="5"/>
    </row>
    <row r="2427" spans="6:6" x14ac:dyDescent="0.25">
      <c r="F2427" s="5"/>
    </row>
    <row r="2428" spans="6:6" x14ac:dyDescent="0.25">
      <c r="F2428" s="5"/>
    </row>
    <row r="2429" spans="6:6" x14ac:dyDescent="0.25">
      <c r="F2429" s="5"/>
    </row>
    <row r="2430" spans="6:6" x14ac:dyDescent="0.25">
      <c r="F2430" s="5"/>
    </row>
    <row r="2431" spans="6:6" x14ac:dyDescent="0.25">
      <c r="F2431" s="5"/>
    </row>
    <row r="2432" spans="6:6" x14ac:dyDescent="0.25">
      <c r="F2432" s="5"/>
    </row>
    <row r="2433" spans="6:6" x14ac:dyDescent="0.25">
      <c r="F2433" s="5"/>
    </row>
    <row r="2434" spans="6:6" x14ac:dyDescent="0.25">
      <c r="F2434" s="5"/>
    </row>
    <row r="2435" spans="6:6" x14ac:dyDescent="0.25">
      <c r="F2435" s="5"/>
    </row>
    <row r="2436" spans="6:6" x14ac:dyDescent="0.25">
      <c r="F2436" s="5"/>
    </row>
    <row r="2437" spans="6:6" x14ac:dyDescent="0.25">
      <c r="F2437" s="5"/>
    </row>
    <row r="2438" spans="6:6" x14ac:dyDescent="0.25">
      <c r="F2438" s="5"/>
    </row>
    <row r="2439" spans="6:6" x14ac:dyDescent="0.25">
      <c r="F2439" s="5"/>
    </row>
    <row r="2440" spans="6:6" x14ac:dyDescent="0.25">
      <c r="F2440" s="5"/>
    </row>
    <row r="2441" spans="6:6" x14ac:dyDescent="0.25">
      <c r="F2441" s="5"/>
    </row>
    <row r="2442" spans="6:6" x14ac:dyDescent="0.25">
      <c r="F2442" s="5"/>
    </row>
    <row r="2443" spans="6:6" x14ac:dyDescent="0.25">
      <c r="F2443" s="5"/>
    </row>
    <row r="2444" spans="6:6" x14ac:dyDescent="0.25">
      <c r="F2444" s="5"/>
    </row>
    <row r="2445" spans="6:6" x14ac:dyDescent="0.25">
      <c r="F2445" s="5"/>
    </row>
    <row r="2446" spans="6:6" x14ac:dyDescent="0.25">
      <c r="F2446" s="5"/>
    </row>
    <row r="2447" spans="6:6" x14ac:dyDescent="0.25">
      <c r="F2447" s="5"/>
    </row>
    <row r="2448" spans="6:6" x14ac:dyDescent="0.25">
      <c r="F2448" s="5"/>
    </row>
    <row r="2449" spans="6:6" x14ac:dyDescent="0.25">
      <c r="F2449" s="5"/>
    </row>
    <row r="2450" spans="6:6" x14ac:dyDescent="0.25">
      <c r="F2450" s="5"/>
    </row>
    <row r="2451" spans="6:6" x14ac:dyDescent="0.25">
      <c r="F2451" s="5"/>
    </row>
    <row r="2452" spans="6:6" x14ac:dyDescent="0.25">
      <c r="F2452" s="5"/>
    </row>
    <row r="2453" spans="6:6" x14ac:dyDescent="0.25">
      <c r="F2453" s="5"/>
    </row>
    <row r="2454" spans="6:6" x14ac:dyDescent="0.25">
      <c r="F2454" s="5"/>
    </row>
    <row r="2455" spans="6:6" x14ac:dyDescent="0.25">
      <c r="F2455" s="5"/>
    </row>
    <row r="2456" spans="6:6" x14ac:dyDescent="0.25">
      <c r="F2456" s="5"/>
    </row>
    <row r="2457" spans="6:6" x14ac:dyDescent="0.25">
      <c r="F2457" s="5"/>
    </row>
    <row r="2458" spans="6:6" x14ac:dyDescent="0.25">
      <c r="F2458" s="5"/>
    </row>
    <row r="2459" spans="6:6" x14ac:dyDescent="0.25">
      <c r="F2459" s="5"/>
    </row>
    <row r="2460" spans="6:6" x14ac:dyDescent="0.25">
      <c r="F2460" s="5"/>
    </row>
    <row r="2461" spans="6:6" x14ac:dyDescent="0.25">
      <c r="F2461" s="5"/>
    </row>
    <row r="2462" spans="6:6" x14ac:dyDescent="0.25">
      <c r="F2462" s="5"/>
    </row>
    <row r="2463" spans="6:6" x14ac:dyDescent="0.25">
      <c r="F2463" s="5"/>
    </row>
    <row r="2464" spans="6:6" x14ac:dyDescent="0.25">
      <c r="F2464" s="5"/>
    </row>
    <row r="2465" spans="6:6" x14ac:dyDescent="0.25">
      <c r="F2465" s="5"/>
    </row>
    <row r="2466" spans="6:6" x14ac:dyDescent="0.25">
      <c r="F2466" s="5"/>
    </row>
    <row r="2467" spans="6:6" x14ac:dyDescent="0.25">
      <c r="F2467" s="5"/>
    </row>
    <row r="2468" spans="6:6" x14ac:dyDescent="0.25">
      <c r="F2468" s="5"/>
    </row>
    <row r="2469" spans="6:6" x14ac:dyDescent="0.25">
      <c r="F2469" s="5"/>
    </row>
    <row r="2470" spans="6:6" x14ac:dyDescent="0.25">
      <c r="F2470" s="5"/>
    </row>
    <row r="2471" spans="6:6" x14ac:dyDescent="0.25">
      <c r="F2471" s="5"/>
    </row>
    <row r="2472" spans="6:6" x14ac:dyDescent="0.25">
      <c r="F2472" s="5"/>
    </row>
    <row r="2473" spans="6:6" x14ac:dyDescent="0.25">
      <c r="F2473" s="5"/>
    </row>
    <row r="2474" spans="6:6" x14ac:dyDescent="0.25">
      <c r="F2474" s="5"/>
    </row>
    <row r="2475" spans="6:6" x14ac:dyDescent="0.25">
      <c r="F2475" s="5"/>
    </row>
    <row r="2476" spans="6:6" x14ac:dyDescent="0.25">
      <c r="F2476" s="5"/>
    </row>
    <row r="2477" spans="6:6" x14ac:dyDescent="0.25">
      <c r="F2477" s="5"/>
    </row>
    <row r="2478" spans="6:6" x14ac:dyDescent="0.25">
      <c r="F2478" s="5"/>
    </row>
    <row r="2479" spans="6:6" x14ac:dyDescent="0.25">
      <c r="F2479" s="5"/>
    </row>
    <row r="2480" spans="6:6" x14ac:dyDescent="0.25">
      <c r="F2480" s="5"/>
    </row>
    <row r="2481" spans="6:6" x14ac:dyDescent="0.25">
      <c r="F2481" s="5"/>
    </row>
    <row r="2482" spans="6:6" x14ac:dyDescent="0.25">
      <c r="F2482" s="5"/>
    </row>
    <row r="2483" spans="6:6" x14ac:dyDescent="0.25">
      <c r="F2483" s="5"/>
    </row>
    <row r="2484" spans="6:6" x14ac:dyDescent="0.25">
      <c r="F2484" s="5"/>
    </row>
    <row r="2485" spans="6:6" x14ac:dyDescent="0.25">
      <c r="F2485" s="5"/>
    </row>
    <row r="2486" spans="6:6" x14ac:dyDescent="0.25">
      <c r="F2486" s="5"/>
    </row>
    <row r="2487" spans="6:6" x14ac:dyDescent="0.25">
      <c r="F2487" s="5"/>
    </row>
    <row r="2488" spans="6:6" x14ac:dyDescent="0.25">
      <c r="F2488" s="5"/>
    </row>
    <row r="2489" spans="6:6" x14ac:dyDescent="0.25">
      <c r="F2489" s="5"/>
    </row>
    <row r="2490" spans="6:6" x14ac:dyDescent="0.25">
      <c r="F2490" s="5"/>
    </row>
    <row r="2491" spans="6:6" x14ac:dyDescent="0.25">
      <c r="F2491" s="5"/>
    </row>
    <row r="2492" spans="6:6" x14ac:dyDescent="0.25">
      <c r="F2492" s="5"/>
    </row>
    <row r="2493" spans="6:6" x14ac:dyDescent="0.25">
      <c r="F2493" s="5"/>
    </row>
    <row r="2494" spans="6:6" x14ac:dyDescent="0.25">
      <c r="F2494" s="5"/>
    </row>
    <row r="2495" spans="6:6" x14ac:dyDescent="0.25">
      <c r="F2495" s="5"/>
    </row>
    <row r="2496" spans="6:6" x14ac:dyDescent="0.25">
      <c r="F2496" s="5"/>
    </row>
    <row r="2497" spans="6:6" x14ac:dyDescent="0.25">
      <c r="F2497" s="5"/>
    </row>
    <row r="2498" spans="6:6" x14ac:dyDescent="0.25">
      <c r="F2498" s="5"/>
    </row>
    <row r="2499" spans="6:6" x14ac:dyDescent="0.25">
      <c r="F2499" s="5"/>
    </row>
    <row r="2500" spans="6:6" x14ac:dyDescent="0.25">
      <c r="F2500" s="5"/>
    </row>
    <row r="2501" spans="6:6" x14ac:dyDescent="0.25">
      <c r="F2501" s="5"/>
    </row>
    <row r="2502" spans="6:6" x14ac:dyDescent="0.25">
      <c r="F2502" s="5"/>
    </row>
    <row r="2503" spans="6:6" x14ac:dyDescent="0.25">
      <c r="F2503" s="5"/>
    </row>
    <row r="2504" spans="6:6" x14ac:dyDescent="0.25">
      <c r="F2504" s="5"/>
    </row>
    <row r="2505" spans="6:6" x14ac:dyDescent="0.25">
      <c r="F2505" s="5"/>
    </row>
    <row r="2506" spans="6:6" x14ac:dyDescent="0.25">
      <c r="F2506" s="5"/>
    </row>
    <row r="2507" spans="6:6" x14ac:dyDescent="0.25">
      <c r="F2507" s="5"/>
    </row>
    <row r="2508" spans="6:6" x14ac:dyDescent="0.25">
      <c r="F2508" s="5"/>
    </row>
    <row r="2509" spans="6:6" x14ac:dyDescent="0.25">
      <c r="F2509" s="5"/>
    </row>
    <row r="2510" spans="6:6" x14ac:dyDescent="0.25">
      <c r="F2510" s="5"/>
    </row>
    <row r="2511" spans="6:6" x14ac:dyDescent="0.25">
      <c r="F2511" s="5"/>
    </row>
    <row r="2512" spans="6:6" x14ac:dyDescent="0.25">
      <c r="F2512" s="5"/>
    </row>
    <row r="2513" spans="6:6" x14ac:dyDescent="0.25">
      <c r="F2513" s="5"/>
    </row>
    <row r="2514" spans="6:6" x14ac:dyDescent="0.25">
      <c r="F2514" s="5"/>
    </row>
    <row r="2515" spans="6:6" x14ac:dyDescent="0.25">
      <c r="F2515" s="5"/>
    </row>
    <row r="2516" spans="6:6" x14ac:dyDescent="0.25">
      <c r="F2516" s="5"/>
    </row>
    <row r="2517" spans="6:6" x14ac:dyDescent="0.25">
      <c r="F2517" s="5"/>
    </row>
    <row r="2518" spans="6:6" x14ac:dyDescent="0.25">
      <c r="F2518" s="5"/>
    </row>
    <row r="2519" spans="6:6" x14ac:dyDescent="0.25">
      <c r="F2519" s="5"/>
    </row>
    <row r="2520" spans="6:6" x14ac:dyDescent="0.25">
      <c r="F2520" s="5"/>
    </row>
    <row r="2521" spans="6:6" x14ac:dyDescent="0.25">
      <c r="F2521" s="5"/>
    </row>
    <row r="2522" spans="6:6" x14ac:dyDescent="0.25">
      <c r="F2522" s="5"/>
    </row>
    <row r="2523" spans="6:6" x14ac:dyDescent="0.25">
      <c r="F2523" s="5"/>
    </row>
    <row r="2524" spans="6:6" x14ac:dyDescent="0.25">
      <c r="F2524" s="5"/>
    </row>
    <row r="2525" spans="6:6" x14ac:dyDescent="0.25">
      <c r="F2525" s="5"/>
    </row>
    <row r="2526" spans="6:6" x14ac:dyDescent="0.25">
      <c r="F2526" s="5"/>
    </row>
    <row r="2527" spans="6:6" x14ac:dyDescent="0.25">
      <c r="F2527" s="5"/>
    </row>
    <row r="2528" spans="6:6" x14ac:dyDescent="0.25">
      <c r="F2528" s="5"/>
    </row>
    <row r="2529" spans="6:6" x14ac:dyDescent="0.25">
      <c r="F2529" s="5"/>
    </row>
    <row r="2530" spans="6:6" x14ac:dyDescent="0.25">
      <c r="F2530" s="5"/>
    </row>
    <row r="2531" spans="6:6" x14ac:dyDescent="0.25">
      <c r="F2531" s="5"/>
    </row>
    <row r="2532" spans="6:6" x14ac:dyDescent="0.25">
      <c r="F2532" s="5"/>
    </row>
    <row r="2533" spans="6:6" x14ac:dyDescent="0.25">
      <c r="F2533" s="5"/>
    </row>
    <row r="2534" spans="6:6" x14ac:dyDescent="0.25">
      <c r="F2534" s="5"/>
    </row>
    <row r="2535" spans="6:6" x14ac:dyDescent="0.25">
      <c r="F2535" s="5"/>
    </row>
    <row r="2536" spans="6:6" x14ac:dyDescent="0.25">
      <c r="F2536" s="5"/>
    </row>
    <row r="2537" spans="6:6" x14ac:dyDescent="0.25">
      <c r="F2537" s="5"/>
    </row>
    <row r="2538" spans="6:6" x14ac:dyDescent="0.25">
      <c r="F2538" s="5"/>
    </row>
    <row r="2539" spans="6:6" x14ac:dyDescent="0.25">
      <c r="F2539" s="5"/>
    </row>
    <row r="2540" spans="6:6" x14ac:dyDescent="0.25">
      <c r="F2540" s="5"/>
    </row>
    <row r="2541" spans="6:6" x14ac:dyDescent="0.25">
      <c r="F2541" s="5"/>
    </row>
    <row r="2542" spans="6:6" x14ac:dyDescent="0.25">
      <c r="F2542" s="5"/>
    </row>
    <row r="2543" spans="6:6" x14ac:dyDescent="0.25">
      <c r="F2543" s="5"/>
    </row>
    <row r="2544" spans="6:6" x14ac:dyDescent="0.25">
      <c r="F2544" s="5"/>
    </row>
    <row r="2545" spans="6:6" x14ac:dyDescent="0.25">
      <c r="F2545" s="5"/>
    </row>
    <row r="2546" spans="6:6" x14ac:dyDescent="0.25">
      <c r="F2546" s="5"/>
    </row>
    <row r="2547" spans="6:6" x14ac:dyDescent="0.25">
      <c r="F2547" s="5"/>
    </row>
    <row r="2548" spans="6:6" x14ac:dyDescent="0.25">
      <c r="F2548" s="5"/>
    </row>
    <row r="2549" spans="6:6" x14ac:dyDescent="0.25">
      <c r="F2549" s="5"/>
    </row>
    <row r="2550" spans="6:6" x14ac:dyDescent="0.25">
      <c r="F2550" s="5"/>
    </row>
    <row r="2551" spans="6:6" x14ac:dyDescent="0.25">
      <c r="F2551" s="5"/>
    </row>
    <row r="2552" spans="6:6" x14ac:dyDescent="0.25">
      <c r="F2552" s="5"/>
    </row>
    <row r="2553" spans="6:6" x14ac:dyDescent="0.25">
      <c r="F2553" s="5"/>
    </row>
    <row r="2554" spans="6:6" x14ac:dyDescent="0.25">
      <c r="F2554" s="5"/>
    </row>
    <row r="2555" spans="6:6" x14ac:dyDescent="0.25">
      <c r="F2555" s="5"/>
    </row>
    <row r="2556" spans="6:6" x14ac:dyDescent="0.25">
      <c r="F2556" s="5"/>
    </row>
    <row r="2557" spans="6:6" x14ac:dyDescent="0.25">
      <c r="F2557" s="5"/>
    </row>
    <row r="2558" spans="6:6" x14ac:dyDescent="0.25">
      <c r="F2558" s="5"/>
    </row>
    <row r="2559" spans="6:6" x14ac:dyDescent="0.25">
      <c r="F2559" s="5"/>
    </row>
    <row r="2560" spans="6:6" x14ac:dyDescent="0.25">
      <c r="F2560" s="5"/>
    </row>
    <row r="2561" spans="6:6" x14ac:dyDescent="0.25">
      <c r="F2561" s="5"/>
    </row>
    <row r="2562" spans="6:6" x14ac:dyDescent="0.25">
      <c r="F2562" s="5"/>
    </row>
    <row r="2563" spans="6:6" x14ac:dyDescent="0.25">
      <c r="F2563" s="5"/>
    </row>
    <row r="2564" spans="6:6" x14ac:dyDescent="0.25">
      <c r="F2564" s="5"/>
    </row>
    <row r="2565" spans="6:6" x14ac:dyDescent="0.25">
      <c r="F2565" s="5"/>
    </row>
    <row r="2566" spans="6:6" x14ac:dyDescent="0.25">
      <c r="F2566" s="5"/>
    </row>
    <row r="2567" spans="6:6" x14ac:dyDescent="0.25">
      <c r="F2567" s="5"/>
    </row>
    <row r="2568" spans="6:6" x14ac:dyDescent="0.25">
      <c r="F2568" s="5"/>
    </row>
    <row r="2569" spans="6:6" x14ac:dyDescent="0.25">
      <c r="F2569" s="5"/>
    </row>
    <row r="2570" spans="6:6" x14ac:dyDescent="0.25">
      <c r="F2570" s="5"/>
    </row>
    <row r="2571" spans="6:6" x14ac:dyDescent="0.25">
      <c r="F2571" s="5"/>
    </row>
    <row r="2572" spans="6:6" x14ac:dyDescent="0.25">
      <c r="F2572" s="5"/>
    </row>
    <row r="2573" spans="6:6" x14ac:dyDescent="0.25">
      <c r="F2573" s="5"/>
    </row>
    <row r="2574" spans="6:6" x14ac:dyDescent="0.25">
      <c r="F2574" s="5"/>
    </row>
    <row r="2575" spans="6:6" x14ac:dyDescent="0.25">
      <c r="F2575" s="5"/>
    </row>
    <row r="2576" spans="6:6" x14ac:dyDescent="0.25">
      <c r="F2576" s="5"/>
    </row>
    <row r="2577" spans="6:6" x14ac:dyDescent="0.25">
      <c r="F2577" s="5"/>
    </row>
    <row r="2578" spans="6:6" x14ac:dyDescent="0.25">
      <c r="F2578" s="5"/>
    </row>
    <row r="2579" spans="6:6" x14ac:dyDescent="0.25">
      <c r="F2579" s="5"/>
    </row>
    <row r="2580" spans="6:6" x14ac:dyDescent="0.25">
      <c r="F2580" s="5"/>
    </row>
    <row r="2581" spans="6:6" x14ac:dyDescent="0.25">
      <c r="F2581" s="5"/>
    </row>
    <row r="2582" spans="6:6" x14ac:dyDescent="0.25">
      <c r="F2582" s="5"/>
    </row>
    <row r="2583" spans="6:6" x14ac:dyDescent="0.25">
      <c r="F2583" s="5"/>
    </row>
    <row r="2584" spans="6:6" x14ac:dyDescent="0.25">
      <c r="F2584" s="5"/>
    </row>
    <row r="2585" spans="6:6" x14ac:dyDescent="0.25">
      <c r="F2585" s="5"/>
    </row>
    <row r="2586" spans="6:6" x14ac:dyDescent="0.25">
      <c r="F2586" s="5"/>
    </row>
    <row r="2587" spans="6:6" x14ac:dyDescent="0.25">
      <c r="F2587" s="5"/>
    </row>
    <row r="2588" spans="6:6" x14ac:dyDescent="0.25">
      <c r="F2588" s="5"/>
    </row>
    <row r="2589" spans="6:6" x14ac:dyDescent="0.25">
      <c r="F2589" s="5"/>
    </row>
    <row r="2590" spans="6:6" x14ac:dyDescent="0.25">
      <c r="F2590" s="5"/>
    </row>
    <row r="2591" spans="6:6" x14ac:dyDescent="0.25">
      <c r="F2591" s="5"/>
    </row>
    <row r="2592" spans="6:6" x14ac:dyDescent="0.25">
      <c r="F2592" s="5"/>
    </row>
    <row r="2593" spans="6:6" x14ac:dyDescent="0.25">
      <c r="F2593" s="5"/>
    </row>
    <row r="2594" spans="6:6" x14ac:dyDescent="0.25">
      <c r="F2594" s="5"/>
    </row>
    <row r="2595" spans="6:6" x14ac:dyDescent="0.25">
      <c r="F2595" s="5"/>
    </row>
    <row r="2596" spans="6:6" x14ac:dyDescent="0.25">
      <c r="F2596" s="5"/>
    </row>
    <row r="2597" spans="6:6" x14ac:dyDescent="0.25">
      <c r="F2597" s="5"/>
    </row>
    <row r="2598" spans="6:6" x14ac:dyDescent="0.25">
      <c r="F2598" s="5"/>
    </row>
    <row r="2599" spans="6:6" x14ac:dyDescent="0.25">
      <c r="F2599" s="5"/>
    </row>
    <row r="2600" spans="6:6" x14ac:dyDescent="0.25">
      <c r="F2600" s="5"/>
    </row>
    <row r="2601" spans="6:6" x14ac:dyDescent="0.25">
      <c r="F2601" s="5"/>
    </row>
    <row r="2602" spans="6:6" x14ac:dyDescent="0.25">
      <c r="F2602" s="5"/>
    </row>
    <row r="2603" spans="6:6" x14ac:dyDescent="0.25">
      <c r="F2603" s="5"/>
    </row>
    <row r="2604" spans="6:6" x14ac:dyDescent="0.25">
      <c r="F2604" s="5"/>
    </row>
    <row r="2605" spans="6:6" x14ac:dyDescent="0.25">
      <c r="F2605" s="5"/>
    </row>
    <row r="2606" spans="6:6" x14ac:dyDescent="0.25">
      <c r="F2606" s="5"/>
    </row>
    <row r="2607" spans="6:6" x14ac:dyDescent="0.25">
      <c r="F2607" s="5"/>
    </row>
    <row r="2608" spans="6:6" x14ac:dyDescent="0.25">
      <c r="F2608" s="5"/>
    </row>
    <row r="2609" spans="6:6" x14ac:dyDescent="0.25">
      <c r="F2609" s="5"/>
    </row>
    <row r="2610" spans="6:6" x14ac:dyDescent="0.25">
      <c r="F2610" s="5"/>
    </row>
    <row r="2611" spans="6:6" x14ac:dyDescent="0.25">
      <c r="F2611" s="5"/>
    </row>
    <row r="2612" spans="6:6" x14ac:dyDescent="0.25">
      <c r="F2612" s="5"/>
    </row>
    <row r="2613" spans="6:6" x14ac:dyDescent="0.25">
      <c r="F2613" s="5"/>
    </row>
    <row r="2614" spans="6:6" x14ac:dyDescent="0.25">
      <c r="F2614" s="5"/>
    </row>
    <row r="2615" spans="6:6" x14ac:dyDescent="0.25">
      <c r="F2615" s="5"/>
    </row>
    <row r="2616" spans="6:6" x14ac:dyDescent="0.25">
      <c r="F2616" s="5"/>
    </row>
    <row r="2617" spans="6:6" x14ac:dyDescent="0.25">
      <c r="F2617" s="5"/>
    </row>
    <row r="2618" spans="6:6" x14ac:dyDescent="0.25">
      <c r="F2618" s="5"/>
    </row>
    <row r="2619" spans="6:6" x14ac:dyDescent="0.25">
      <c r="F2619" s="5"/>
    </row>
    <row r="2620" spans="6:6" x14ac:dyDescent="0.25">
      <c r="F2620" s="5"/>
    </row>
    <row r="2621" spans="6:6" x14ac:dyDescent="0.25">
      <c r="F2621" s="5"/>
    </row>
    <row r="2622" spans="6:6" x14ac:dyDescent="0.25">
      <c r="F2622" s="5"/>
    </row>
    <row r="2623" spans="6:6" x14ac:dyDescent="0.25">
      <c r="F2623" s="5"/>
    </row>
    <row r="2624" spans="6:6" x14ac:dyDescent="0.25">
      <c r="F2624" s="5"/>
    </row>
    <row r="2625" spans="6:6" x14ac:dyDescent="0.25">
      <c r="F2625" s="5"/>
    </row>
    <row r="2626" spans="6:6" x14ac:dyDescent="0.25">
      <c r="F2626" s="5"/>
    </row>
    <row r="2627" spans="6:6" x14ac:dyDescent="0.25">
      <c r="F2627" s="5"/>
    </row>
    <row r="2628" spans="6:6" x14ac:dyDescent="0.25">
      <c r="F2628" s="5"/>
    </row>
    <row r="2629" spans="6:6" x14ac:dyDescent="0.25">
      <c r="F2629" s="5"/>
    </row>
    <row r="2630" spans="6:6" x14ac:dyDescent="0.25">
      <c r="F2630" s="5"/>
    </row>
    <row r="2631" spans="6:6" x14ac:dyDescent="0.25">
      <c r="F2631" s="5"/>
    </row>
    <row r="2632" spans="6:6" x14ac:dyDescent="0.25">
      <c r="F2632" s="5"/>
    </row>
    <row r="2633" spans="6:6" x14ac:dyDescent="0.25">
      <c r="F2633" s="5"/>
    </row>
    <row r="2634" spans="6:6" x14ac:dyDescent="0.25">
      <c r="F2634" s="5"/>
    </row>
    <row r="2635" spans="6:6" x14ac:dyDescent="0.25">
      <c r="F2635" s="5"/>
    </row>
    <row r="2636" spans="6:6" x14ac:dyDescent="0.25">
      <c r="F2636" s="5"/>
    </row>
    <row r="2637" spans="6:6" x14ac:dyDescent="0.25">
      <c r="F2637" s="5"/>
    </row>
    <row r="2638" spans="6:6" x14ac:dyDescent="0.25">
      <c r="F2638" s="5"/>
    </row>
    <row r="2639" spans="6:6" x14ac:dyDescent="0.25">
      <c r="F2639" s="5"/>
    </row>
    <row r="2640" spans="6:6" x14ac:dyDescent="0.25">
      <c r="F2640" s="5"/>
    </row>
    <row r="2641" spans="6:6" x14ac:dyDescent="0.25">
      <c r="F2641" s="5"/>
    </row>
    <row r="2642" spans="6:6" x14ac:dyDescent="0.25">
      <c r="F2642" s="5"/>
    </row>
    <row r="2643" spans="6:6" x14ac:dyDescent="0.25">
      <c r="F2643" s="5"/>
    </row>
    <row r="2644" spans="6:6" x14ac:dyDescent="0.25">
      <c r="F2644" s="5"/>
    </row>
    <row r="2645" spans="6:6" x14ac:dyDescent="0.25">
      <c r="F2645" s="5"/>
    </row>
    <row r="2646" spans="6:6" x14ac:dyDescent="0.25">
      <c r="F2646" s="5"/>
    </row>
    <row r="2647" spans="6:6" x14ac:dyDescent="0.25">
      <c r="F2647" s="5"/>
    </row>
    <row r="2648" spans="6:6" x14ac:dyDescent="0.25">
      <c r="F2648" s="5"/>
    </row>
    <row r="2649" spans="6:6" x14ac:dyDescent="0.25">
      <c r="F2649" s="5"/>
    </row>
    <row r="2650" spans="6:6" x14ac:dyDescent="0.25">
      <c r="F2650" s="5"/>
    </row>
    <row r="2651" spans="6:6" x14ac:dyDescent="0.25">
      <c r="F2651" s="5"/>
    </row>
    <row r="2652" spans="6:6" x14ac:dyDescent="0.25">
      <c r="F2652" s="5"/>
    </row>
    <row r="2653" spans="6:6" x14ac:dyDescent="0.25">
      <c r="F2653" s="5"/>
    </row>
    <row r="2654" spans="6:6" x14ac:dyDescent="0.25">
      <c r="F2654" s="5"/>
    </row>
    <row r="2655" spans="6:6" x14ac:dyDescent="0.25">
      <c r="F2655" s="5"/>
    </row>
    <row r="2656" spans="6:6" x14ac:dyDescent="0.25">
      <c r="F2656" s="5"/>
    </row>
    <row r="2657" spans="6:6" x14ac:dyDescent="0.25">
      <c r="F2657" s="5"/>
    </row>
    <row r="2658" spans="6:6" x14ac:dyDescent="0.25">
      <c r="F2658" s="5"/>
    </row>
    <row r="2659" spans="6:6" x14ac:dyDescent="0.25">
      <c r="F2659" s="5"/>
    </row>
    <row r="2660" spans="6:6" x14ac:dyDescent="0.25">
      <c r="F2660" s="5"/>
    </row>
    <row r="2661" spans="6:6" x14ac:dyDescent="0.25">
      <c r="F2661" s="5"/>
    </row>
    <row r="2662" spans="6:6" x14ac:dyDescent="0.25">
      <c r="F2662" s="5"/>
    </row>
    <row r="2663" spans="6:6" x14ac:dyDescent="0.25">
      <c r="F2663" s="5"/>
    </row>
    <row r="2664" spans="6:6" x14ac:dyDescent="0.25">
      <c r="F2664" s="5"/>
    </row>
    <row r="2665" spans="6:6" x14ac:dyDescent="0.25">
      <c r="F2665" s="5"/>
    </row>
    <row r="2666" spans="6:6" x14ac:dyDescent="0.25">
      <c r="F2666" s="5"/>
    </row>
    <row r="2667" spans="6:6" x14ac:dyDescent="0.25">
      <c r="F2667" s="5"/>
    </row>
    <row r="2668" spans="6:6" x14ac:dyDescent="0.25">
      <c r="F2668" s="5"/>
    </row>
    <row r="2669" spans="6:6" x14ac:dyDescent="0.25">
      <c r="F2669" s="5"/>
    </row>
    <row r="2670" spans="6:6" x14ac:dyDescent="0.25">
      <c r="F2670" s="5"/>
    </row>
    <row r="2671" spans="6:6" x14ac:dyDescent="0.25">
      <c r="F2671" s="5"/>
    </row>
    <row r="2672" spans="6:6" x14ac:dyDescent="0.25">
      <c r="F2672" s="5"/>
    </row>
    <row r="2673" spans="6:6" x14ac:dyDescent="0.25">
      <c r="F2673" s="5"/>
    </row>
    <row r="2674" spans="6:6" x14ac:dyDescent="0.25">
      <c r="F2674" s="5"/>
    </row>
    <row r="2675" spans="6:6" x14ac:dyDescent="0.25">
      <c r="F2675" s="5"/>
    </row>
    <row r="2676" spans="6:6" x14ac:dyDescent="0.25">
      <c r="F2676" s="5"/>
    </row>
    <row r="2677" spans="6:6" x14ac:dyDescent="0.25">
      <c r="F2677" s="5"/>
    </row>
    <row r="2678" spans="6:6" x14ac:dyDescent="0.25">
      <c r="F2678" s="5"/>
    </row>
    <row r="2679" spans="6:6" x14ac:dyDescent="0.25">
      <c r="F2679" s="5"/>
    </row>
    <row r="2680" spans="6:6" x14ac:dyDescent="0.25">
      <c r="F2680" s="5"/>
    </row>
    <row r="2681" spans="6:6" x14ac:dyDescent="0.25">
      <c r="F2681" s="5"/>
    </row>
    <row r="2682" spans="6:6" x14ac:dyDescent="0.25">
      <c r="F2682" s="5"/>
    </row>
    <row r="2683" spans="6:6" x14ac:dyDescent="0.25">
      <c r="F2683" s="5"/>
    </row>
    <row r="2684" spans="6:6" x14ac:dyDescent="0.25">
      <c r="F2684" s="5"/>
    </row>
    <row r="2685" spans="6:6" x14ac:dyDescent="0.25">
      <c r="F2685" s="5"/>
    </row>
    <row r="2686" spans="6:6" x14ac:dyDescent="0.25">
      <c r="F2686" s="5"/>
    </row>
    <row r="2687" spans="6:6" x14ac:dyDescent="0.25">
      <c r="F2687" s="5"/>
    </row>
    <row r="2688" spans="6:6" x14ac:dyDescent="0.25">
      <c r="F2688" s="5"/>
    </row>
    <row r="2689" spans="6:6" x14ac:dyDescent="0.25">
      <c r="F2689" s="5"/>
    </row>
    <row r="2690" spans="6:6" x14ac:dyDescent="0.25">
      <c r="F2690" s="5"/>
    </row>
    <row r="2691" spans="6:6" x14ac:dyDescent="0.25">
      <c r="F2691" s="5"/>
    </row>
    <row r="2692" spans="6:6" x14ac:dyDescent="0.25">
      <c r="F2692" s="5"/>
    </row>
    <row r="2693" spans="6:6" x14ac:dyDescent="0.25">
      <c r="F2693" s="5"/>
    </row>
    <row r="2694" spans="6:6" x14ac:dyDescent="0.25">
      <c r="F2694" s="5"/>
    </row>
    <row r="2695" spans="6:6" x14ac:dyDescent="0.25">
      <c r="F2695" s="5"/>
    </row>
    <row r="2696" spans="6:6" x14ac:dyDescent="0.25">
      <c r="F2696" s="5"/>
    </row>
    <row r="2697" spans="6:6" x14ac:dyDescent="0.25">
      <c r="F2697" s="5"/>
    </row>
    <row r="2698" spans="6:6" x14ac:dyDescent="0.25">
      <c r="F2698" s="5"/>
    </row>
    <row r="2699" spans="6:6" x14ac:dyDescent="0.25">
      <c r="F2699" s="5"/>
    </row>
    <row r="2700" spans="6:6" x14ac:dyDescent="0.25">
      <c r="F2700" s="5"/>
    </row>
    <row r="2701" spans="6:6" x14ac:dyDescent="0.25">
      <c r="F2701" s="5"/>
    </row>
    <row r="2702" spans="6:6" x14ac:dyDescent="0.25">
      <c r="F2702" s="5"/>
    </row>
    <row r="2703" spans="6:6" x14ac:dyDescent="0.25">
      <c r="F2703" s="5"/>
    </row>
    <row r="2704" spans="6:6" x14ac:dyDescent="0.25">
      <c r="F2704" s="5"/>
    </row>
    <row r="2705" spans="6:6" x14ac:dyDescent="0.25">
      <c r="F2705" s="5"/>
    </row>
    <row r="2706" spans="6:6" x14ac:dyDescent="0.25">
      <c r="F2706" s="5"/>
    </row>
    <row r="2707" spans="6:6" x14ac:dyDescent="0.25">
      <c r="F2707" s="5"/>
    </row>
    <row r="2708" spans="6:6" x14ac:dyDescent="0.25">
      <c r="F2708" s="5"/>
    </row>
    <row r="2709" spans="6:6" x14ac:dyDescent="0.25">
      <c r="F2709" s="5"/>
    </row>
    <row r="2710" spans="6:6" x14ac:dyDescent="0.25">
      <c r="F2710" s="5"/>
    </row>
    <row r="2711" spans="6:6" x14ac:dyDescent="0.25">
      <c r="F2711" s="5"/>
    </row>
    <row r="2712" spans="6:6" x14ac:dyDescent="0.25">
      <c r="F2712" s="5"/>
    </row>
    <row r="2713" spans="6:6" x14ac:dyDescent="0.25">
      <c r="F2713" s="5"/>
    </row>
    <row r="2714" spans="6:6" x14ac:dyDescent="0.25">
      <c r="F2714" s="5"/>
    </row>
    <row r="2715" spans="6:6" x14ac:dyDescent="0.25">
      <c r="F2715" s="5"/>
    </row>
    <row r="2716" spans="6:6" x14ac:dyDescent="0.25">
      <c r="F2716" s="5"/>
    </row>
    <row r="2717" spans="6:6" x14ac:dyDescent="0.25">
      <c r="F2717" s="5"/>
    </row>
    <row r="2718" spans="6:6" x14ac:dyDescent="0.25">
      <c r="F2718" s="5"/>
    </row>
    <row r="2719" spans="6:6" x14ac:dyDescent="0.25">
      <c r="F2719" s="5"/>
    </row>
    <row r="2720" spans="6:6" x14ac:dyDescent="0.25">
      <c r="F2720" s="5"/>
    </row>
    <row r="2721" spans="6:6" x14ac:dyDescent="0.25">
      <c r="F2721" s="5"/>
    </row>
    <row r="2722" spans="6:6" x14ac:dyDescent="0.25">
      <c r="F2722" s="5"/>
    </row>
    <row r="2723" spans="6:6" x14ac:dyDescent="0.25">
      <c r="F2723" s="5"/>
    </row>
    <row r="2724" spans="6:6" x14ac:dyDescent="0.25">
      <c r="F2724" s="5"/>
    </row>
    <row r="2725" spans="6:6" x14ac:dyDescent="0.25">
      <c r="F2725" s="5"/>
    </row>
    <row r="2726" spans="6:6" x14ac:dyDescent="0.25">
      <c r="F2726" s="5"/>
    </row>
    <row r="2727" spans="6:6" x14ac:dyDescent="0.25">
      <c r="F2727" s="5"/>
    </row>
    <row r="2728" spans="6:6" x14ac:dyDescent="0.25">
      <c r="F2728" s="5"/>
    </row>
    <row r="2729" spans="6:6" x14ac:dyDescent="0.25">
      <c r="F2729" s="5"/>
    </row>
    <row r="2730" spans="6:6" x14ac:dyDescent="0.25">
      <c r="F2730" s="5"/>
    </row>
    <row r="2731" spans="6:6" x14ac:dyDescent="0.25">
      <c r="F2731" s="5"/>
    </row>
    <row r="2732" spans="6:6" x14ac:dyDescent="0.25">
      <c r="F2732" s="5"/>
    </row>
    <row r="2733" spans="6:6" x14ac:dyDescent="0.25">
      <c r="F2733" s="5"/>
    </row>
    <row r="2734" spans="6:6" x14ac:dyDescent="0.25">
      <c r="F2734" s="5"/>
    </row>
    <row r="2735" spans="6:6" x14ac:dyDescent="0.25">
      <c r="F2735" s="5"/>
    </row>
    <row r="2736" spans="6:6" x14ac:dyDescent="0.25">
      <c r="F2736" s="5"/>
    </row>
    <row r="2737" spans="6:6" x14ac:dyDescent="0.25">
      <c r="F2737" s="5"/>
    </row>
    <row r="2738" spans="6:6" x14ac:dyDescent="0.25">
      <c r="F2738" s="5"/>
    </row>
    <row r="2739" spans="6:6" x14ac:dyDescent="0.25">
      <c r="F2739" s="5"/>
    </row>
    <row r="2740" spans="6:6" x14ac:dyDescent="0.25">
      <c r="F2740" s="5"/>
    </row>
    <row r="2741" spans="6:6" x14ac:dyDescent="0.25">
      <c r="F2741" s="5"/>
    </row>
    <row r="2742" spans="6:6" x14ac:dyDescent="0.25">
      <c r="F2742" s="5"/>
    </row>
    <row r="2743" spans="6:6" x14ac:dyDescent="0.25">
      <c r="F2743" s="5"/>
    </row>
    <row r="2744" spans="6:6" x14ac:dyDescent="0.25">
      <c r="F2744" s="5"/>
    </row>
    <row r="2745" spans="6:6" x14ac:dyDescent="0.25">
      <c r="F2745" s="5"/>
    </row>
    <row r="2746" spans="6:6" x14ac:dyDescent="0.25">
      <c r="F2746" s="5"/>
    </row>
    <row r="2747" spans="6:6" x14ac:dyDescent="0.25">
      <c r="F2747" s="5"/>
    </row>
    <row r="2748" spans="6:6" x14ac:dyDescent="0.25">
      <c r="F2748" s="5"/>
    </row>
    <row r="2749" spans="6:6" x14ac:dyDescent="0.25">
      <c r="F2749" s="5"/>
    </row>
    <row r="2750" spans="6:6" x14ac:dyDescent="0.25">
      <c r="F2750" s="5"/>
    </row>
    <row r="2751" spans="6:6" x14ac:dyDescent="0.25">
      <c r="F2751" s="5"/>
    </row>
    <row r="2752" spans="6:6" x14ac:dyDescent="0.25">
      <c r="F2752" s="5"/>
    </row>
    <row r="2753" spans="6:6" x14ac:dyDescent="0.25">
      <c r="F2753" s="5"/>
    </row>
    <row r="2754" spans="6:6" x14ac:dyDescent="0.25">
      <c r="F2754" s="5"/>
    </row>
    <row r="2755" spans="6:6" x14ac:dyDescent="0.25">
      <c r="F2755" s="5"/>
    </row>
    <row r="2756" spans="6:6" x14ac:dyDescent="0.25">
      <c r="F2756" s="5"/>
    </row>
    <row r="2757" spans="6:6" x14ac:dyDescent="0.25">
      <c r="F2757" s="5"/>
    </row>
    <row r="2758" spans="6:6" x14ac:dyDescent="0.25">
      <c r="F2758" s="5"/>
    </row>
    <row r="2759" spans="6:6" x14ac:dyDescent="0.25">
      <c r="F2759" s="5"/>
    </row>
    <row r="2760" spans="6:6" x14ac:dyDescent="0.25">
      <c r="F2760" s="5"/>
    </row>
    <row r="2761" spans="6:6" x14ac:dyDescent="0.25">
      <c r="F2761" s="5"/>
    </row>
    <row r="2762" spans="6:6" x14ac:dyDescent="0.25">
      <c r="F2762" s="5"/>
    </row>
    <row r="2763" spans="6:6" x14ac:dyDescent="0.25">
      <c r="F2763" s="5"/>
    </row>
    <row r="2764" spans="6:6" x14ac:dyDescent="0.25">
      <c r="F2764" s="5"/>
    </row>
    <row r="2765" spans="6:6" x14ac:dyDescent="0.25">
      <c r="F2765" s="5"/>
    </row>
    <row r="2766" spans="6:6" x14ac:dyDescent="0.25">
      <c r="F2766" s="5"/>
    </row>
    <row r="2767" spans="6:6" x14ac:dyDescent="0.25">
      <c r="F2767" s="5"/>
    </row>
    <row r="2768" spans="6:6" x14ac:dyDescent="0.25">
      <c r="F2768" s="5"/>
    </row>
    <row r="2769" spans="6:6" x14ac:dyDescent="0.25">
      <c r="F2769" s="5"/>
    </row>
    <row r="2770" spans="6:6" x14ac:dyDescent="0.25">
      <c r="F2770" s="5"/>
    </row>
    <row r="2771" spans="6:6" x14ac:dyDescent="0.25">
      <c r="F2771" s="5"/>
    </row>
    <row r="2772" spans="6:6" x14ac:dyDescent="0.25">
      <c r="F2772" s="5"/>
    </row>
    <row r="2773" spans="6:6" x14ac:dyDescent="0.25">
      <c r="F2773" s="5"/>
    </row>
    <row r="2774" spans="6:6" x14ac:dyDescent="0.25">
      <c r="F2774" s="5"/>
    </row>
    <row r="2775" spans="6:6" x14ac:dyDescent="0.25">
      <c r="F2775" s="5"/>
    </row>
    <row r="2776" spans="6:6" x14ac:dyDescent="0.25">
      <c r="F2776" s="5"/>
    </row>
    <row r="2777" spans="6:6" x14ac:dyDescent="0.25">
      <c r="F2777" s="5"/>
    </row>
    <row r="2778" spans="6:6" x14ac:dyDescent="0.25">
      <c r="F2778" s="5"/>
    </row>
    <row r="2779" spans="6:6" x14ac:dyDescent="0.25">
      <c r="F2779" s="5"/>
    </row>
    <row r="2780" spans="6:6" x14ac:dyDescent="0.25">
      <c r="F2780" s="5"/>
    </row>
    <row r="2781" spans="6:6" x14ac:dyDescent="0.25">
      <c r="F2781" s="5"/>
    </row>
    <row r="2782" spans="6:6" x14ac:dyDescent="0.25">
      <c r="F2782" s="5"/>
    </row>
    <row r="2783" spans="6:6" x14ac:dyDescent="0.25">
      <c r="F2783" s="5"/>
    </row>
    <row r="2784" spans="6:6" x14ac:dyDescent="0.25">
      <c r="F2784" s="5"/>
    </row>
    <row r="2785" spans="6:6" x14ac:dyDescent="0.25">
      <c r="F2785" s="5"/>
    </row>
    <row r="2786" spans="6:6" x14ac:dyDescent="0.25">
      <c r="F2786" s="5"/>
    </row>
    <row r="2787" spans="6:6" x14ac:dyDescent="0.25">
      <c r="F2787" s="5"/>
    </row>
    <row r="2788" spans="6:6" x14ac:dyDescent="0.25">
      <c r="F2788" s="5"/>
    </row>
    <row r="2789" spans="6:6" x14ac:dyDescent="0.25">
      <c r="F2789" s="5"/>
    </row>
    <row r="2790" spans="6:6" x14ac:dyDescent="0.25">
      <c r="F2790" s="5"/>
    </row>
    <row r="2791" spans="6:6" x14ac:dyDescent="0.25">
      <c r="F2791" s="5"/>
    </row>
    <row r="2792" spans="6:6" x14ac:dyDescent="0.25">
      <c r="F2792" s="5"/>
    </row>
    <row r="2793" spans="6:6" x14ac:dyDescent="0.25">
      <c r="F2793" s="5"/>
    </row>
    <row r="2794" spans="6:6" x14ac:dyDescent="0.25">
      <c r="F2794" s="5"/>
    </row>
    <row r="2795" spans="6:6" x14ac:dyDescent="0.25">
      <c r="F2795" s="5"/>
    </row>
    <row r="2796" spans="6:6" x14ac:dyDescent="0.25">
      <c r="F2796" s="5"/>
    </row>
    <row r="2797" spans="6:6" x14ac:dyDescent="0.25">
      <c r="F2797" s="5"/>
    </row>
    <row r="2798" spans="6:6" x14ac:dyDescent="0.25">
      <c r="F2798" s="5"/>
    </row>
    <row r="2799" spans="6:6" x14ac:dyDescent="0.25">
      <c r="F2799" s="5"/>
    </row>
    <row r="2800" spans="6:6" x14ac:dyDescent="0.25">
      <c r="F2800" s="5"/>
    </row>
    <row r="2801" spans="6:6" x14ac:dyDescent="0.25">
      <c r="F2801" s="5"/>
    </row>
    <row r="2802" spans="6:6" x14ac:dyDescent="0.25">
      <c r="F2802" s="5"/>
    </row>
    <row r="2803" spans="6:6" x14ac:dyDescent="0.25">
      <c r="F2803" s="5"/>
    </row>
    <row r="2804" spans="6:6" x14ac:dyDescent="0.25">
      <c r="F2804" s="5"/>
    </row>
    <row r="2805" spans="6:6" x14ac:dyDescent="0.25">
      <c r="F2805" s="5"/>
    </row>
    <row r="2806" spans="6:6" x14ac:dyDescent="0.25">
      <c r="F2806" s="5"/>
    </row>
    <row r="2807" spans="6:6" x14ac:dyDescent="0.25">
      <c r="F2807" s="5"/>
    </row>
    <row r="2808" spans="6:6" x14ac:dyDescent="0.25">
      <c r="F2808" s="5"/>
    </row>
    <row r="2809" spans="6:6" x14ac:dyDescent="0.25">
      <c r="F2809" s="5"/>
    </row>
    <row r="2810" spans="6:6" x14ac:dyDescent="0.25">
      <c r="F2810" s="5"/>
    </row>
    <row r="2811" spans="6:6" x14ac:dyDescent="0.25">
      <c r="F2811" s="5"/>
    </row>
    <row r="2812" spans="6:6" x14ac:dyDescent="0.25">
      <c r="F2812" s="5"/>
    </row>
    <row r="2813" spans="6:6" x14ac:dyDescent="0.25">
      <c r="F2813" s="5"/>
    </row>
    <row r="2814" spans="6:6" x14ac:dyDescent="0.25">
      <c r="F2814" s="5"/>
    </row>
    <row r="2815" spans="6:6" x14ac:dyDescent="0.25">
      <c r="F2815" s="5"/>
    </row>
    <row r="2816" spans="6:6" x14ac:dyDescent="0.25">
      <c r="F2816" s="5"/>
    </row>
    <row r="2817" spans="6:6" x14ac:dyDescent="0.25">
      <c r="F2817" s="5"/>
    </row>
    <row r="2818" spans="6:6" x14ac:dyDescent="0.25">
      <c r="F2818" s="5"/>
    </row>
    <row r="2819" spans="6:6" x14ac:dyDescent="0.25">
      <c r="F2819" s="5"/>
    </row>
    <row r="2820" spans="6:6" x14ac:dyDescent="0.25">
      <c r="F2820" s="5"/>
    </row>
    <row r="2821" spans="6:6" x14ac:dyDescent="0.25">
      <c r="F2821" s="5"/>
    </row>
    <row r="2822" spans="6:6" x14ac:dyDescent="0.25">
      <c r="F2822" s="5"/>
    </row>
    <row r="2823" spans="6:6" x14ac:dyDescent="0.25">
      <c r="F2823" s="5"/>
    </row>
    <row r="2824" spans="6:6" x14ac:dyDescent="0.25">
      <c r="F2824" s="5"/>
    </row>
    <row r="2825" spans="6:6" x14ac:dyDescent="0.25">
      <c r="F2825" s="5"/>
    </row>
    <row r="2826" spans="6:6" x14ac:dyDescent="0.25">
      <c r="F2826" s="5"/>
    </row>
    <row r="2827" spans="6:6" x14ac:dyDescent="0.25">
      <c r="F2827" s="5"/>
    </row>
    <row r="2828" spans="6:6" x14ac:dyDescent="0.25">
      <c r="F2828" s="5"/>
    </row>
    <row r="2829" spans="6:6" x14ac:dyDescent="0.25">
      <c r="F2829" s="5"/>
    </row>
    <row r="2830" spans="6:6" x14ac:dyDescent="0.25">
      <c r="F2830" s="5"/>
    </row>
    <row r="2831" spans="6:6" x14ac:dyDescent="0.25">
      <c r="F2831" s="5"/>
    </row>
    <row r="2832" spans="6:6" x14ac:dyDescent="0.25">
      <c r="F2832" s="5"/>
    </row>
    <row r="2833" spans="6:6" x14ac:dyDescent="0.25">
      <c r="F2833" s="5"/>
    </row>
    <row r="2834" spans="6:6" x14ac:dyDescent="0.25">
      <c r="F2834" s="5"/>
    </row>
    <row r="2835" spans="6:6" x14ac:dyDescent="0.25">
      <c r="F2835" s="5"/>
    </row>
    <row r="2836" spans="6:6" x14ac:dyDescent="0.25">
      <c r="F2836" s="5"/>
    </row>
    <row r="2837" spans="6:6" x14ac:dyDescent="0.25">
      <c r="F2837" s="5"/>
    </row>
    <row r="2838" spans="6:6" x14ac:dyDescent="0.25">
      <c r="F2838" s="5"/>
    </row>
    <row r="2839" spans="6:6" x14ac:dyDescent="0.25">
      <c r="F2839" s="5"/>
    </row>
    <row r="2840" spans="6:6" x14ac:dyDescent="0.25">
      <c r="F2840" s="5"/>
    </row>
    <row r="2841" spans="6:6" x14ac:dyDescent="0.25">
      <c r="F2841" s="5"/>
    </row>
    <row r="2842" spans="6:6" x14ac:dyDescent="0.25">
      <c r="F2842" s="5"/>
    </row>
    <row r="2843" spans="6:6" x14ac:dyDescent="0.25">
      <c r="F2843" s="5"/>
    </row>
    <row r="2844" spans="6:6" x14ac:dyDescent="0.25">
      <c r="F2844" s="5"/>
    </row>
    <row r="2845" spans="6:6" x14ac:dyDescent="0.25">
      <c r="F2845" s="5"/>
    </row>
    <row r="2846" spans="6:6" x14ac:dyDescent="0.25">
      <c r="F2846" s="5"/>
    </row>
    <row r="2847" spans="6:6" x14ac:dyDescent="0.25">
      <c r="F2847" s="5"/>
    </row>
    <row r="2848" spans="6:6" x14ac:dyDescent="0.25">
      <c r="F2848" s="5"/>
    </row>
    <row r="2849" spans="6:6" x14ac:dyDescent="0.25">
      <c r="F2849" s="5"/>
    </row>
    <row r="2850" spans="6:6" x14ac:dyDescent="0.25">
      <c r="F2850" s="5"/>
    </row>
    <row r="2851" spans="6:6" x14ac:dyDescent="0.25">
      <c r="F2851" s="5"/>
    </row>
    <row r="2852" spans="6:6" x14ac:dyDescent="0.25">
      <c r="F2852" s="5"/>
    </row>
    <row r="2853" spans="6:6" x14ac:dyDescent="0.25">
      <c r="F2853" s="5"/>
    </row>
    <row r="2854" spans="6:6" x14ac:dyDescent="0.25">
      <c r="F2854" s="5"/>
    </row>
    <row r="2855" spans="6:6" x14ac:dyDescent="0.25">
      <c r="F2855" s="5"/>
    </row>
    <row r="2856" spans="6:6" x14ac:dyDescent="0.25">
      <c r="F2856" s="5"/>
    </row>
    <row r="2857" spans="6:6" x14ac:dyDescent="0.25">
      <c r="F2857" s="5"/>
    </row>
    <row r="2858" spans="6:6" x14ac:dyDescent="0.25">
      <c r="F2858" s="5"/>
    </row>
    <row r="2859" spans="6:6" x14ac:dyDescent="0.25">
      <c r="F2859" s="5"/>
    </row>
    <row r="2860" spans="6:6" x14ac:dyDescent="0.25">
      <c r="F2860" s="5"/>
    </row>
    <row r="2861" spans="6:6" x14ac:dyDescent="0.25">
      <c r="F2861" s="5"/>
    </row>
    <row r="2862" spans="6:6" x14ac:dyDescent="0.25">
      <c r="F2862" s="5"/>
    </row>
    <row r="2863" spans="6:6" x14ac:dyDescent="0.25">
      <c r="F2863" s="5"/>
    </row>
    <row r="2864" spans="6:6" x14ac:dyDescent="0.25">
      <c r="F2864" s="5"/>
    </row>
    <row r="2865" spans="6:6" x14ac:dyDescent="0.25">
      <c r="F2865" s="5"/>
    </row>
    <row r="2866" spans="6:6" x14ac:dyDescent="0.25">
      <c r="F2866" s="5"/>
    </row>
    <row r="2867" spans="6:6" x14ac:dyDescent="0.25">
      <c r="F2867" s="5"/>
    </row>
    <row r="2868" spans="6:6" x14ac:dyDescent="0.25">
      <c r="F2868" s="5"/>
    </row>
    <row r="2869" spans="6:6" x14ac:dyDescent="0.25">
      <c r="F2869" s="5"/>
    </row>
    <row r="2870" spans="6:6" x14ac:dyDescent="0.25">
      <c r="F2870" s="5"/>
    </row>
    <row r="2871" spans="6:6" x14ac:dyDescent="0.25">
      <c r="F2871" s="5"/>
    </row>
    <row r="2872" spans="6:6" x14ac:dyDescent="0.25">
      <c r="F2872" s="5"/>
    </row>
    <row r="2873" spans="6:6" x14ac:dyDescent="0.25">
      <c r="F2873" s="5"/>
    </row>
    <row r="2874" spans="6:6" x14ac:dyDescent="0.25">
      <c r="F2874" s="5"/>
    </row>
    <row r="2875" spans="6:6" x14ac:dyDescent="0.25">
      <c r="F2875" s="5"/>
    </row>
    <row r="2876" spans="6:6" x14ac:dyDescent="0.25">
      <c r="F2876" s="5"/>
    </row>
    <row r="2877" spans="6:6" x14ac:dyDescent="0.25">
      <c r="F2877" s="5"/>
    </row>
    <row r="2878" spans="6:6" x14ac:dyDescent="0.25">
      <c r="F2878" s="5"/>
    </row>
    <row r="2879" spans="6:6" x14ac:dyDescent="0.25">
      <c r="F2879" s="5"/>
    </row>
    <row r="2880" spans="6:6" x14ac:dyDescent="0.25">
      <c r="F2880" s="5"/>
    </row>
    <row r="2881" spans="6:6" x14ac:dyDescent="0.25">
      <c r="F2881" s="5"/>
    </row>
    <row r="2882" spans="6:6" x14ac:dyDescent="0.25">
      <c r="F2882" s="5"/>
    </row>
    <row r="2883" spans="6:6" x14ac:dyDescent="0.25">
      <c r="F2883" s="5"/>
    </row>
    <row r="2884" spans="6:6" x14ac:dyDescent="0.25">
      <c r="F2884" s="5"/>
    </row>
    <row r="2885" spans="6:6" x14ac:dyDescent="0.25">
      <c r="F2885" s="5"/>
    </row>
    <row r="2886" spans="6:6" x14ac:dyDescent="0.25">
      <c r="F2886" s="5"/>
    </row>
    <row r="2887" spans="6:6" x14ac:dyDescent="0.25">
      <c r="F2887" s="5"/>
    </row>
    <row r="2888" spans="6:6" x14ac:dyDescent="0.25">
      <c r="F2888" s="5"/>
    </row>
    <row r="2889" spans="6:6" x14ac:dyDescent="0.25">
      <c r="F2889" s="5"/>
    </row>
    <row r="2890" spans="6:6" x14ac:dyDescent="0.25">
      <c r="F2890" s="5"/>
    </row>
    <row r="2891" spans="6:6" x14ac:dyDescent="0.25">
      <c r="F2891" s="5"/>
    </row>
    <row r="2892" spans="6:6" x14ac:dyDescent="0.25">
      <c r="F2892" s="5"/>
    </row>
    <row r="2893" spans="6:6" x14ac:dyDescent="0.25">
      <c r="F2893" s="5"/>
    </row>
    <row r="2894" spans="6:6" x14ac:dyDescent="0.25">
      <c r="F2894" s="5"/>
    </row>
    <row r="2895" spans="6:6" x14ac:dyDescent="0.25">
      <c r="F2895" s="5"/>
    </row>
    <row r="2896" spans="6:6" x14ac:dyDescent="0.25">
      <c r="F2896" s="5"/>
    </row>
    <row r="2897" spans="6:6" x14ac:dyDescent="0.25">
      <c r="F2897" s="5"/>
    </row>
    <row r="2898" spans="6:6" x14ac:dyDescent="0.25">
      <c r="F2898" s="5"/>
    </row>
    <row r="2899" spans="6:6" x14ac:dyDescent="0.25">
      <c r="F2899" s="5"/>
    </row>
    <row r="2900" spans="6:6" x14ac:dyDescent="0.25">
      <c r="F2900" s="5"/>
    </row>
    <row r="2901" spans="6:6" x14ac:dyDescent="0.25">
      <c r="F2901" s="5"/>
    </row>
    <row r="2902" spans="6:6" x14ac:dyDescent="0.25">
      <c r="F2902" s="5"/>
    </row>
    <row r="2903" spans="6:6" x14ac:dyDescent="0.25">
      <c r="F2903" s="5"/>
    </row>
    <row r="2904" spans="6:6" x14ac:dyDescent="0.25">
      <c r="F2904" s="5"/>
    </row>
    <row r="2905" spans="6:6" x14ac:dyDescent="0.25">
      <c r="F2905" s="5"/>
    </row>
    <row r="2906" spans="6:6" x14ac:dyDescent="0.25">
      <c r="F2906" s="5"/>
    </row>
    <row r="2907" spans="6:6" x14ac:dyDescent="0.25">
      <c r="F2907" s="5"/>
    </row>
    <row r="2908" spans="6:6" x14ac:dyDescent="0.25">
      <c r="F2908" s="5"/>
    </row>
    <row r="2909" spans="6:6" x14ac:dyDescent="0.25">
      <c r="F2909" s="5"/>
    </row>
    <row r="2910" spans="6:6" x14ac:dyDescent="0.25">
      <c r="F2910" s="5"/>
    </row>
    <row r="2911" spans="6:6" x14ac:dyDescent="0.25">
      <c r="F2911" s="5"/>
    </row>
    <row r="2912" spans="6:6" x14ac:dyDescent="0.25">
      <c r="F2912" s="5"/>
    </row>
    <row r="2913" spans="6:6" x14ac:dyDescent="0.25">
      <c r="F2913" s="5"/>
    </row>
    <row r="2914" spans="6:6" x14ac:dyDescent="0.25">
      <c r="F2914" s="5"/>
    </row>
    <row r="2915" spans="6:6" x14ac:dyDescent="0.25">
      <c r="F2915" s="5"/>
    </row>
    <row r="2916" spans="6:6" x14ac:dyDescent="0.25">
      <c r="F2916" s="5"/>
    </row>
    <row r="2917" spans="6:6" x14ac:dyDescent="0.25">
      <c r="F2917" s="5"/>
    </row>
    <row r="2918" spans="6:6" x14ac:dyDescent="0.25">
      <c r="F2918" s="5"/>
    </row>
    <row r="2919" spans="6:6" x14ac:dyDescent="0.25">
      <c r="F2919" s="5"/>
    </row>
    <row r="2920" spans="6:6" x14ac:dyDescent="0.25">
      <c r="F2920" s="5"/>
    </row>
    <row r="2921" spans="6:6" x14ac:dyDescent="0.25">
      <c r="F2921" s="5"/>
    </row>
    <row r="2922" spans="6:6" x14ac:dyDescent="0.25">
      <c r="F2922" s="5"/>
    </row>
    <row r="2923" spans="6:6" x14ac:dyDescent="0.25">
      <c r="F2923" s="5"/>
    </row>
    <row r="2924" spans="6:6" x14ac:dyDescent="0.25">
      <c r="F2924" s="5"/>
    </row>
    <row r="2925" spans="6:6" x14ac:dyDescent="0.25">
      <c r="F2925" s="5"/>
    </row>
    <row r="2926" spans="6:6" x14ac:dyDescent="0.25">
      <c r="F2926" s="5"/>
    </row>
    <row r="2927" spans="6:6" x14ac:dyDescent="0.25">
      <c r="F2927" s="5"/>
    </row>
    <row r="2928" spans="6:6" x14ac:dyDescent="0.25">
      <c r="F2928" s="5"/>
    </row>
    <row r="2929" spans="6:6" x14ac:dyDescent="0.25">
      <c r="F2929" s="5"/>
    </row>
    <row r="2930" spans="6:6" x14ac:dyDescent="0.25">
      <c r="F2930" s="5"/>
    </row>
    <row r="2931" spans="6:6" x14ac:dyDescent="0.25">
      <c r="F2931" s="5"/>
    </row>
    <row r="2932" spans="6:6" x14ac:dyDescent="0.25">
      <c r="F2932" s="5"/>
    </row>
    <row r="2933" spans="6:6" x14ac:dyDescent="0.25">
      <c r="F2933" s="5"/>
    </row>
    <row r="2934" spans="6:6" x14ac:dyDescent="0.25">
      <c r="F2934" s="5"/>
    </row>
    <row r="2935" spans="6:6" x14ac:dyDescent="0.25">
      <c r="F2935" s="5"/>
    </row>
    <row r="2936" spans="6:6" x14ac:dyDescent="0.25">
      <c r="F2936" s="5"/>
    </row>
    <row r="2937" spans="6:6" x14ac:dyDescent="0.25">
      <c r="F2937" s="5"/>
    </row>
    <row r="2938" spans="6:6" x14ac:dyDescent="0.25">
      <c r="F2938" s="5"/>
    </row>
    <row r="2939" spans="6:6" x14ac:dyDescent="0.25">
      <c r="F2939" s="5"/>
    </row>
    <row r="2940" spans="6:6" x14ac:dyDescent="0.25">
      <c r="F2940" s="5"/>
    </row>
    <row r="2941" spans="6:6" x14ac:dyDescent="0.25">
      <c r="F2941" s="5"/>
    </row>
    <row r="2942" spans="6:6" x14ac:dyDescent="0.25">
      <c r="F2942" s="5"/>
    </row>
    <row r="2943" spans="6:6" x14ac:dyDescent="0.25">
      <c r="F2943" s="5"/>
    </row>
    <row r="2944" spans="6:6" x14ac:dyDescent="0.25">
      <c r="F2944" s="5"/>
    </row>
    <row r="2945" spans="6:6" x14ac:dyDescent="0.25">
      <c r="F2945" s="5"/>
    </row>
    <row r="2946" spans="6:6" x14ac:dyDescent="0.25">
      <c r="F2946" s="5"/>
    </row>
    <row r="2947" spans="6:6" x14ac:dyDescent="0.25">
      <c r="F2947" s="5"/>
    </row>
    <row r="2948" spans="6:6" x14ac:dyDescent="0.25">
      <c r="F2948" s="5"/>
    </row>
    <row r="2949" spans="6:6" x14ac:dyDescent="0.25">
      <c r="F2949" s="5"/>
    </row>
    <row r="2950" spans="6:6" x14ac:dyDescent="0.25">
      <c r="F2950" s="5"/>
    </row>
    <row r="2951" spans="6:6" x14ac:dyDescent="0.25">
      <c r="F2951" s="5"/>
    </row>
    <row r="2952" spans="6:6" x14ac:dyDescent="0.25">
      <c r="F2952" s="5"/>
    </row>
    <row r="2953" spans="6:6" x14ac:dyDescent="0.25">
      <c r="F2953" s="5"/>
    </row>
    <row r="2954" spans="6:6" x14ac:dyDescent="0.25">
      <c r="F2954" s="5"/>
    </row>
    <row r="2955" spans="6:6" x14ac:dyDescent="0.25">
      <c r="F2955" s="5"/>
    </row>
    <row r="2956" spans="6:6" x14ac:dyDescent="0.25">
      <c r="F2956" s="5"/>
    </row>
    <row r="2957" spans="6:6" x14ac:dyDescent="0.25">
      <c r="F2957" s="5"/>
    </row>
    <row r="2958" spans="6:6" x14ac:dyDescent="0.25">
      <c r="F2958" s="5"/>
    </row>
    <row r="2959" spans="6:6" x14ac:dyDescent="0.25">
      <c r="F2959" s="5"/>
    </row>
    <row r="2960" spans="6:6" x14ac:dyDescent="0.25">
      <c r="F2960" s="5"/>
    </row>
    <row r="2961" spans="6:6" x14ac:dyDescent="0.25">
      <c r="F2961" s="5"/>
    </row>
    <row r="2962" spans="6:6" x14ac:dyDescent="0.25">
      <c r="F2962" s="5"/>
    </row>
    <row r="2963" spans="6:6" x14ac:dyDescent="0.25">
      <c r="F2963" s="5"/>
    </row>
    <row r="2964" spans="6:6" x14ac:dyDescent="0.25">
      <c r="F2964" s="5"/>
    </row>
    <row r="2965" spans="6:6" x14ac:dyDescent="0.25">
      <c r="F2965" s="5"/>
    </row>
    <row r="2966" spans="6:6" x14ac:dyDescent="0.25">
      <c r="F2966" s="5"/>
    </row>
    <row r="2967" spans="6:6" x14ac:dyDescent="0.25">
      <c r="F2967" s="5"/>
    </row>
    <row r="2968" spans="6:6" x14ac:dyDescent="0.25">
      <c r="F2968" s="5"/>
    </row>
    <row r="2969" spans="6:6" x14ac:dyDescent="0.25">
      <c r="F2969" s="5"/>
    </row>
    <row r="2970" spans="6:6" x14ac:dyDescent="0.25">
      <c r="F2970" s="5"/>
    </row>
    <row r="2971" spans="6:6" x14ac:dyDescent="0.25">
      <c r="F2971" s="5"/>
    </row>
    <row r="2972" spans="6:6" x14ac:dyDescent="0.25">
      <c r="F2972" s="5"/>
    </row>
    <row r="2973" spans="6:6" x14ac:dyDescent="0.25">
      <c r="F2973" s="5"/>
    </row>
    <row r="2974" spans="6:6" x14ac:dyDescent="0.25">
      <c r="F2974" s="5"/>
    </row>
    <row r="2975" spans="6:6" x14ac:dyDescent="0.25">
      <c r="F2975" s="5"/>
    </row>
    <row r="2976" spans="6:6" x14ac:dyDescent="0.25">
      <c r="F2976" s="5"/>
    </row>
    <row r="2977" spans="6:6" x14ac:dyDescent="0.25">
      <c r="F2977" s="5"/>
    </row>
    <row r="2978" spans="6:6" x14ac:dyDescent="0.25">
      <c r="F2978" s="5"/>
    </row>
    <row r="2979" spans="6:6" x14ac:dyDescent="0.25">
      <c r="F2979" s="5"/>
    </row>
    <row r="2980" spans="6:6" x14ac:dyDescent="0.25">
      <c r="F2980" s="5"/>
    </row>
    <row r="2981" spans="6:6" x14ac:dyDescent="0.25">
      <c r="F2981" s="5"/>
    </row>
    <row r="2982" spans="6:6" x14ac:dyDescent="0.25">
      <c r="F2982" s="5"/>
    </row>
    <row r="2983" spans="6:6" x14ac:dyDescent="0.25">
      <c r="F2983" s="5"/>
    </row>
    <row r="2984" spans="6:6" x14ac:dyDescent="0.25">
      <c r="F2984" s="5"/>
    </row>
    <row r="2985" spans="6:6" x14ac:dyDescent="0.25">
      <c r="F2985" s="5"/>
    </row>
    <row r="2986" spans="6:6" x14ac:dyDescent="0.25">
      <c r="F2986" s="5"/>
    </row>
    <row r="2987" spans="6:6" x14ac:dyDescent="0.25">
      <c r="F2987" s="5"/>
    </row>
    <row r="2988" spans="6:6" x14ac:dyDescent="0.25">
      <c r="F2988" s="5"/>
    </row>
    <row r="2989" spans="6:6" x14ac:dyDescent="0.25">
      <c r="F2989" s="5"/>
    </row>
    <row r="2990" spans="6:6" x14ac:dyDescent="0.25">
      <c r="F2990" s="5"/>
    </row>
    <row r="2991" spans="6:6" x14ac:dyDescent="0.25">
      <c r="F2991" s="5"/>
    </row>
    <row r="2992" spans="6:6" x14ac:dyDescent="0.25">
      <c r="F2992" s="5"/>
    </row>
    <row r="2993" spans="6:6" x14ac:dyDescent="0.25">
      <c r="F2993" s="5"/>
    </row>
    <row r="2994" spans="6:6" x14ac:dyDescent="0.25">
      <c r="F2994" s="5"/>
    </row>
    <row r="2995" spans="6:6" x14ac:dyDescent="0.25">
      <c r="F2995" s="5"/>
    </row>
    <row r="2996" spans="6:6" x14ac:dyDescent="0.25">
      <c r="F2996" s="5"/>
    </row>
    <row r="2997" spans="6:6" x14ac:dyDescent="0.25">
      <c r="F2997" s="5"/>
    </row>
    <row r="2998" spans="6:6" x14ac:dyDescent="0.25">
      <c r="F2998" s="5"/>
    </row>
    <row r="2999" spans="6:6" x14ac:dyDescent="0.25">
      <c r="F2999" s="5"/>
    </row>
    <row r="3000" spans="6:6" x14ac:dyDescent="0.25">
      <c r="F3000" s="5"/>
    </row>
    <row r="3001" spans="6:6" x14ac:dyDescent="0.25">
      <c r="F3001" s="5"/>
    </row>
    <row r="3002" spans="6:6" x14ac:dyDescent="0.25">
      <c r="F3002" s="5"/>
    </row>
    <row r="3003" spans="6:6" x14ac:dyDescent="0.25">
      <c r="F3003" s="5"/>
    </row>
    <row r="3004" spans="6:6" x14ac:dyDescent="0.25">
      <c r="F3004" s="5"/>
    </row>
    <row r="3005" spans="6:6" x14ac:dyDescent="0.25">
      <c r="F3005" s="5"/>
    </row>
    <row r="3006" spans="6:6" x14ac:dyDescent="0.25">
      <c r="F3006" s="5"/>
    </row>
    <row r="3007" spans="6:6" x14ac:dyDescent="0.25">
      <c r="F3007" s="5"/>
    </row>
    <row r="3008" spans="6:6" x14ac:dyDescent="0.25">
      <c r="F3008" s="5"/>
    </row>
    <row r="3009" spans="6:6" x14ac:dyDescent="0.25">
      <c r="F3009" s="5"/>
    </row>
    <row r="3010" spans="6:6" x14ac:dyDescent="0.25">
      <c r="F3010" s="5"/>
    </row>
    <row r="3011" spans="6:6" x14ac:dyDescent="0.25">
      <c r="F3011" s="5"/>
    </row>
    <row r="3012" spans="6:6" x14ac:dyDescent="0.25">
      <c r="F3012" s="5"/>
    </row>
    <row r="3013" spans="6:6" x14ac:dyDescent="0.25">
      <c r="F3013" s="5"/>
    </row>
    <row r="3014" spans="6:6" x14ac:dyDescent="0.25">
      <c r="F3014" s="5"/>
    </row>
    <row r="3015" spans="6:6" x14ac:dyDescent="0.25">
      <c r="F3015" s="5"/>
    </row>
    <row r="3016" spans="6:6" x14ac:dyDescent="0.25">
      <c r="F3016" s="5"/>
    </row>
    <row r="3017" spans="6:6" x14ac:dyDescent="0.25">
      <c r="F3017" s="5"/>
    </row>
    <row r="3018" spans="6:6" x14ac:dyDescent="0.25">
      <c r="F3018" s="5"/>
    </row>
    <row r="3019" spans="6:6" x14ac:dyDescent="0.25">
      <c r="F3019" s="5"/>
    </row>
    <row r="3020" spans="6:6" x14ac:dyDescent="0.25">
      <c r="F3020" s="5"/>
    </row>
    <row r="3021" spans="6:6" x14ac:dyDescent="0.25">
      <c r="F3021" s="5"/>
    </row>
    <row r="3022" spans="6:6" x14ac:dyDescent="0.25">
      <c r="F3022" s="5"/>
    </row>
    <row r="3023" spans="6:6" x14ac:dyDescent="0.25">
      <c r="F3023" s="5"/>
    </row>
    <row r="3024" spans="6:6" x14ac:dyDescent="0.25">
      <c r="F3024" s="5"/>
    </row>
    <row r="3025" spans="6:6" x14ac:dyDescent="0.25">
      <c r="F3025" s="5"/>
    </row>
    <row r="3026" spans="6:6" x14ac:dyDescent="0.25">
      <c r="F3026" s="5"/>
    </row>
    <row r="3027" spans="6:6" x14ac:dyDescent="0.25">
      <c r="F3027" s="5"/>
    </row>
    <row r="3028" spans="6:6" x14ac:dyDescent="0.25">
      <c r="F3028" s="5"/>
    </row>
    <row r="3029" spans="6:6" x14ac:dyDescent="0.25">
      <c r="F3029" s="5"/>
    </row>
    <row r="3030" spans="6:6" x14ac:dyDescent="0.25">
      <c r="F3030" s="5"/>
    </row>
    <row r="3031" spans="6:6" x14ac:dyDescent="0.25">
      <c r="F3031" s="5"/>
    </row>
    <row r="3032" spans="6:6" x14ac:dyDescent="0.25">
      <c r="F3032" s="5"/>
    </row>
    <row r="3033" spans="6:6" x14ac:dyDescent="0.25">
      <c r="F3033" s="5"/>
    </row>
    <row r="3034" spans="6:6" x14ac:dyDescent="0.25">
      <c r="F3034" s="5"/>
    </row>
    <row r="3035" spans="6:6" x14ac:dyDescent="0.25">
      <c r="F3035" s="5"/>
    </row>
    <row r="3036" spans="6:6" x14ac:dyDescent="0.25">
      <c r="F3036" s="5"/>
    </row>
    <row r="3037" spans="6:6" x14ac:dyDescent="0.25">
      <c r="F3037" s="5"/>
    </row>
    <row r="3038" spans="6:6" x14ac:dyDescent="0.25">
      <c r="F3038" s="5"/>
    </row>
    <row r="3039" spans="6:6" x14ac:dyDescent="0.25">
      <c r="F3039" s="5"/>
    </row>
    <row r="3040" spans="6:6" x14ac:dyDescent="0.25">
      <c r="F3040" s="5"/>
    </row>
    <row r="3041" spans="6:6" x14ac:dyDescent="0.25">
      <c r="F3041" s="5"/>
    </row>
    <row r="3042" spans="6:6" x14ac:dyDescent="0.25">
      <c r="F3042" s="5"/>
    </row>
    <row r="3043" spans="6:6" x14ac:dyDescent="0.25">
      <c r="F3043" s="5"/>
    </row>
    <row r="3044" spans="6:6" x14ac:dyDescent="0.25">
      <c r="F3044" s="5"/>
    </row>
    <row r="3045" spans="6:6" x14ac:dyDescent="0.25">
      <c r="F3045" s="5"/>
    </row>
    <row r="3046" spans="6:6" x14ac:dyDescent="0.25">
      <c r="F3046" s="5"/>
    </row>
    <row r="3047" spans="6:6" x14ac:dyDescent="0.25">
      <c r="F3047" s="5"/>
    </row>
    <row r="3048" spans="6:6" x14ac:dyDescent="0.25">
      <c r="F3048" s="5"/>
    </row>
    <row r="3049" spans="6:6" x14ac:dyDescent="0.25">
      <c r="F3049" s="5"/>
    </row>
    <row r="3050" spans="6:6" x14ac:dyDescent="0.25">
      <c r="F3050" s="5"/>
    </row>
    <row r="3051" spans="6:6" x14ac:dyDescent="0.25">
      <c r="F3051" s="5"/>
    </row>
    <row r="3052" spans="6:6" x14ac:dyDescent="0.25">
      <c r="F3052" s="5"/>
    </row>
    <row r="3053" spans="6:6" x14ac:dyDescent="0.25">
      <c r="F3053" s="5"/>
    </row>
    <row r="3054" spans="6:6" x14ac:dyDescent="0.25">
      <c r="F3054" s="5"/>
    </row>
    <row r="3055" spans="6:6" x14ac:dyDescent="0.25">
      <c r="F3055" s="5"/>
    </row>
    <row r="3056" spans="6:6" x14ac:dyDescent="0.25">
      <c r="F3056" s="5"/>
    </row>
    <row r="3057" spans="6:6" x14ac:dyDescent="0.25">
      <c r="F3057" s="5"/>
    </row>
    <row r="3058" spans="6:6" x14ac:dyDescent="0.25">
      <c r="F3058" s="5"/>
    </row>
    <row r="3059" spans="6:6" x14ac:dyDescent="0.25">
      <c r="F3059" s="5"/>
    </row>
    <row r="3060" spans="6:6" x14ac:dyDescent="0.25">
      <c r="F3060" s="5"/>
    </row>
    <row r="3061" spans="6:6" x14ac:dyDescent="0.25">
      <c r="F3061" s="5"/>
    </row>
    <row r="3062" spans="6:6" x14ac:dyDescent="0.25">
      <c r="F3062" s="5"/>
    </row>
    <row r="3063" spans="6:6" x14ac:dyDescent="0.25">
      <c r="F3063" s="5"/>
    </row>
    <row r="3064" spans="6:6" x14ac:dyDescent="0.25">
      <c r="F3064" s="5"/>
    </row>
    <row r="3065" spans="6:6" x14ac:dyDescent="0.25">
      <c r="F3065" s="5"/>
    </row>
    <row r="3066" spans="6:6" x14ac:dyDescent="0.25">
      <c r="F3066" s="5"/>
    </row>
    <row r="3067" spans="6:6" x14ac:dyDescent="0.25">
      <c r="F3067" s="5"/>
    </row>
    <row r="3068" spans="6:6" x14ac:dyDescent="0.25">
      <c r="F3068" s="5"/>
    </row>
    <row r="3069" spans="6:6" x14ac:dyDescent="0.25">
      <c r="F3069" s="5"/>
    </row>
    <row r="3070" spans="6:6" x14ac:dyDescent="0.25">
      <c r="F3070" s="5"/>
    </row>
    <row r="3071" spans="6:6" x14ac:dyDescent="0.25">
      <c r="F3071" s="5"/>
    </row>
    <row r="3072" spans="6:6" x14ac:dyDescent="0.25">
      <c r="F3072" s="5"/>
    </row>
    <row r="3073" spans="6:6" x14ac:dyDescent="0.25">
      <c r="F3073" s="5"/>
    </row>
    <row r="3074" spans="6:6" x14ac:dyDescent="0.25">
      <c r="F3074" s="5"/>
    </row>
    <row r="3075" spans="6:6" x14ac:dyDescent="0.25">
      <c r="F3075" s="5"/>
    </row>
    <row r="3076" spans="6:6" x14ac:dyDescent="0.25">
      <c r="F3076" s="5"/>
    </row>
    <row r="3077" spans="6:6" x14ac:dyDescent="0.25">
      <c r="F3077" s="5"/>
    </row>
    <row r="3078" spans="6:6" x14ac:dyDescent="0.25">
      <c r="F3078" s="5"/>
    </row>
    <row r="3079" spans="6:6" x14ac:dyDescent="0.25">
      <c r="F3079" s="5"/>
    </row>
    <row r="3080" spans="6:6" x14ac:dyDescent="0.25">
      <c r="F3080" s="5"/>
    </row>
    <row r="3081" spans="6:6" x14ac:dyDescent="0.25">
      <c r="F3081" s="5"/>
    </row>
    <row r="3082" spans="6:6" x14ac:dyDescent="0.25">
      <c r="F3082" s="5"/>
    </row>
    <row r="3083" spans="6:6" x14ac:dyDescent="0.25">
      <c r="F3083" s="5"/>
    </row>
    <row r="3084" spans="6:6" x14ac:dyDescent="0.25">
      <c r="F3084" s="5"/>
    </row>
    <row r="3085" spans="6:6" x14ac:dyDescent="0.25">
      <c r="F3085" s="5"/>
    </row>
    <row r="3086" spans="6:6" x14ac:dyDescent="0.25">
      <c r="F3086" s="5"/>
    </row>
    <row r="3087" spans="6:6" x14ac:dyDescent="0.25">
      <c r="F3087" s="5"/>
    </row>
    <row r="3088" spans="6:6" x14ac:dyDescent="0.25">
      <c r="F3088" s="5"/>
    </row>
    <row r="3089" spans="6:6" x14ac:dyDescent="0.25">
      <c r="F3089" s="5"/>
    </row>
    <row r="3090" spans="6:6" x14ac:dyDescent="0.25">
      <c r="F3090" s="5"/>
    </row>
    <row r="3091" spans="6:6" x14ac:dyDescent="0.25">
      <c r="F3091" s="5"/>
    </row>
    <row r="3092" spans="6:6" x14ac:dyDescent="0.25">
      <c r="F3092" s="5"/>
    </row>
    <row r="3093" spans="6:6" x14ac:dyDescent="0.25">
      <c r="F3093" s="5"/>
    </row>
    <row r="3094" spans="6:6" x14ac:dyDescent="0.25">
      <c r="F3094" s="5"/>
    </row>
    <row r="3095" spans="6:6" x14ac:dyDescent="0.25">
      <c r="F3095" s="5"/>
    </row>
    <row r="3096" spans="6:6" x14ac:dyDescent="0.25">
      <c r="F3096" s="5"/>
    </row>
    <row r="3097" spans="6:6" x14ac:dyDescent="0.25">
      <c r="F3097" s="5"/>
    </row>
    <row r="3098" spans="6:6" x14ac:dyDescent="0.25">
      <c r="F3098" s="5"/>
    </row>
    <row r="3099" spans="6:6" x14ac:dyDescent="0.25">
      <c r="F3099" s="5"/>
    </row>
    <row r="3100" spans="6:6" x14ac:dyDescent="0.25">
      <c r="F3100" s="5"/>
    </row>
    <row r="3101" spans="6:6" x14ac:dyDescent="0.25">
      <c r="F3101" s="5"/>
    </row>
    <row r="3102" spans="6:6" x14ac:dyDescent="0.25">
      <c r="F3102" s="5"/>
    </row>
    <row r="3103" spans="6:6" x14ac:dyDescent="0.25">
      <c r="F3103" s="5"/>
    </row>
    <row r="3104" spans="6:6" x14ac:dyDescent="0.25">
      <c r="F3104" s="5"/>
    </row>
    <row r="3105" spans="6:6" x14ac:dyDescent="0.25">
      <c r="F3105" s="5"/>
    </row>
    <row r="3106" spans="6:6" x14ac:dyDescent="0.25">
      <c r="F3106" s="5"/>
    </row>
    <row r="3107" spans="6:6" x14ac:dyDescent="0.25">
      <c r="F3107" s="5"/>
    </row>
    <row r="3108" spans="6:6" x14ac:dyDescent="0.25">
      <c r="F3108" s="5"/>
    </row>
    <row r="3109" spans="6:6" x14ac:dyDescent="0.25">
      <c r="F3109" s="5"/>
    </row>
    <row r="3110" spans="6:6" x14ac:dyDescent="0.25">
      <c r="F3110" s="5"/>
    </row>
    <row r="3111" spans="6:6" x14ac:dyDescent="0.25">
      <c r="F3111" s="5"/>
    </row>
    <row r="3112" spans="6:6" x14ac:dyDescent="0.25">
      <c r="F3112" s="5"/>
    </row>
    <row r="3113" spans="6:6" x14ac:dyDescent="0.25">
      <c r="F3113" s="5"/>
    </row>
    <row r="3114" spans="6:6" x14ac:dyDescent="0.25">
      <c r="F3114" s="5"/>
    </row>
    <row r="3115" spans="6:6" x14ac:dyDescent="0.25">
      <c r="F3115" s="5"/>
    </row>
    <row r="3116" spans="6:6" x14ac:dyDescent="0.25">
      <c r="F3116" s="5"/>
    </row>
    <row r="3117" spans="6:6" x14ac:dyDescent="0.25">
      <c r="F3117" s="5"/>
    </row>
    <row r="3118" spans="6:6" x14ac:dyDescent="0.25">
      <c r="F3118" s="5"/>
    </row>
    <row r="3119" spans="6:6" x14ac:dyDescent="0.25">
      <c r="F3119" s="5"/>
    </row>
    <row r="3120" spans="6:6" x14ac:dyDescent="0.25">
      <c r="F3120" s="5"/>
    </row>
    <row r="3121" spans="6:6" x14ac:dyDescent="0.25">
      <c r="F3121" s="5"/>
    </row>
    <row r="3122" spans="6:6" x14ac:dyDescent="0.25">
      <c r="F3122" s="5"/>
    </row>
    <row r="3123" spans="6:6" x14ac:dyDescent="0.25">
      <c r="F3123" s="5"/>
    </row>
    <row r="3124" spans="6:6" x14ac:dyDescent="0.25">
      <c r="F3124" s="5"/>
    </row>
    <row r="3125" spans="6:6" x14ac:dyDescent="0.25">
      <c r="F3125" s="5"/>
    </row>
    <row r="3126" spans="6:6" x14ac:dyDescent="0.25">
      <c r="F3126" s="5"/>
    </row>
    <row r="3127" spans="6:6" x14ac:dyDescent="0.25">
      <c r="F3127" s="5"/>
    </row>
    <row r="3128" spans="6:6" x14ac:dyDescent="0.25">
      <c r="F3128" s="5"/>
    </row>
    <row r="3129" spans="6:6" x14ac:dyDescent="0.25">
      <c r="F3129" s="5"/>
    </row>
    <row r="3130" spans="6:6" x14ac:dyDescent="0.25">
      <c r="F3130" s="5"/>
    </row>
    <row r="3131" spans="6:6" x14ac:dyDescent="0.25">
      <c r="F3131" s="5"/>
    </row>
    <row r="3132" spans="6:6" x14ac:dyDescent="0.25">
      <c r="F3132" s="5"/>
    </row>
    <row r="3133" spans="6:6" x14ac:dyDescent="0.25">
      <c r="F3133" s="5"/>
    </row>
    <row r="3134" spans="6:6" x14ac:dyDescent="0.25">
      <c r="F3134" s="5"/>
    </row>
    <row r="3135" spans="6:6" x14ac:dyDescent="0.25">
      <c r="F3135" s="5"/>
    </row>
    <row r="3136" spans="6:6" x14ac:dyDescent="0.25">
      <c r="F3136" s="5"/>
    </row>
    <row r="3137" spans="6:6" x14ac:dyDescent="0.25">
      <c r="F3137" s="5"/>
    </row>
    <row r="3138" spans="6:6" x14ac:dyDescent="0.25">
      <c r="F3138" s="5"/>
    </row>
    <row r="3139" spans="6:6" x14ac:dyDescent="0.25">
      <c r="F3139" s="5"/>
    </row>
    <row r="3140" spans="6:6" x14ac:dyDescent="0.25">
      <c r="F3140" s="5"/>
    </row>
    <row r="3141" spans="6:6" x14ac:dyDescent="0.25">
      <c r="F3141" s="5"/>
    </row>
    <row r="3142" spans="6:6" x14ac:dyDescent="0.25">
      <c r="F3142" s="5"/>
    </row>
    <row r="3143" spans="6:6" x14ac:dyDescent="0.25">
      <c r="F3143" s="5"/>
    </row>
    <row r="3144" spans="6:6" x14ac:dyDescent="0.25">
      <c r="F3144" s="5"/>
    </row>
    <row r="3145" spans="6:6" x14ac:dyDescent="0.25">
      <c r="F3145" s="5"/>
    </row>
    <row r="3146" spans="6:6" x14ac:dyDescent="0.25">
      <c r="F3146" s="5"/>
    </row>
    <row r="3147" spans="6:6" x14ac:dyDescent="0.25">
      <c r="F3147" s="5"/>
    </row>
    <row r="3148" spans="6:6" x14ac:dyDescent="0.25">
      <c r="F3148" s="5"/>
    </row>
    <row r="3149" spans="6:6" x14ac:dyDescent="0.25">
      <c r="F3149" s="5"/>
    </row>
    <row r="3150" spans="6:6" x14ac:dyDescent="0.25">
      <c r="F3150" s="5"/>
    </row>
    <row r="3151" spans="6:6" x14ac:dyDescent="0.25">
      <c r="F3151" s="5"/>
    </row>
    <row r="3152" spans="6:6" x14ac:dyDescent="0.25">
      <c r="F3152" s="5"/>
    </row>
    <row r="3153" spans="6:6" x14ac:dyDescent="0.25">
      <c r="F3153" s="5"/>
    </row>
    <row r="3154" spans="6:6" x14ac:dyDescent="0.25">
      <c r="F3154" s="5"/>
    </row>
    <row r="3155" spans="6:6" x14ac:dyDescent="0.25">
      <c r="F3155" s="5"/>
    </row>
    <row r="3156" spans="6:6" x14ac:dyDescent="0.25">
      <c r="F3156" s="5"/>
    </row>
    <row r="3157" spans="6:6" x14ac:dyDescent="0.25">
      <c r="F3157" s="5"/>
    </row>
    <row r="3158" spans="6:6" x14ac:dyDescent="0.25">
      <c r="F3158" s="5"/>
    </row>
    <row r="3159" spans="6:6" x14ac:dyDescent="0.25">
      <c r="F3159" s="5"/>
    </row>
    <row r="3160" spans="6:6" x14ac:dyDescent="0.25">
      <c r="F3160" s="5"/>
    </row>
    <row r="3161" spans="6:6" x14ac:dyDescent="0.25">
      <c r="F3161" s="5"/>
    </row>
    <row r="3162" spans="6:6" x14ac:dyDescent="0.25">
      <c r="F3162" s="5"/>
    </row>
    <row r="3163" spans="6:6" x14ac:dyDescent="0.25">
      <c r="F3163" s="5"/>
    </row>
    <row r="3164" spans="6:6" x14ac:dyDescent="0.25">
      <c r="F3164" s="5"/>
    </row>
    <row r="3165" spans="6:6" x14ac:dyDescent="0.25">
      <c r="F3165" s="5"/>
    </row>
    <row r="3166" spans="6:6" x14ac:dyDescent="0.25">
      <c r="F3166" s="5"/>
    </row>
    <row r="3167" spans="6:6" x14ac:dyDescent="0.25">
      <c r="F3167" s="5"/>
    </row>
    <row r="3168" spans="6:6" x14ac:dyDescent="0.25">
      <c r="F3168" s="5"/>
    </row>
    <row r="3169" spans="6:6" x14ac:dyDescent="0.25">
      <c r="F3169" s="5"/>
    </row>
    <row r="3170" spans="6:6" x14ac:dyDescent="0.25">
      <c r="F3170" s="5"/>
    </row>
    <row r="3171" spans="6:6" x14ac:dyDescent="0.25">
      <c r="F3171" s="5"/>
    </row>
    <row r="3172" spans="6:6" x14ac:dyDescent="0.25">
      <c r="F3172" s="5"/>
    </row>
    <row r="3173" spans="6:6" x14ac:dyDescent="0.25">
      <c r="F3173" s="5"/>
    </row>
    <row r="3174" spans="6:6" x14ac:dyDescent="0.25">
      <c r="F3174" s="5"/>
    </row>
    <row r="3175" spans="6:6" x14ac:dyDescent="0.25">
      <c r="F3175" s="5"/>
    </row>
    <row r="3176" spans="6:6" x14ac:dyDescent="0.25">
      <c r="F3176" s="5"/>
    </row>
    <row r="3177" spans="6:6" x14ac:dyDescent="0.25">
      <c r="F3177" s="5"/>
    </row>
    <row r="3178" spans="6:6" x14ac:dyDescent="0.25">
      <c r="F3178" s="5"/>
    </row>
    <row r="3179" spans="6:6" x14ac:dyDescent="0.25">
      <c r="F3179" s="5"/>
    </row>
    <row r="3180" spans="6:6" x14ac:dyDescent="0.25">
      <c r="F3180" s="5"/>
    </row>
    <row r="3181" spans="6:6" x14ac:dyDescent="0.25">
      <c r="F3181" s="5"/>
    </row>
    <row r="3182" spans="6:6" x14ac:dyDescent="0.25">
      <c r="F3182" s="5"/>
    </row>
    <row r="3183" spans="6:6" x14ac:dyDescent="0.25">
      <c r="F3183" s="5"/>
    </row>
    <row r="3184" spans="6:6" x14ac:dyDescent="0.25">
      <c r="F3184" s="5"/>
    </row>
    <row r="3185" spans="6:6" x14ac:dyDescent="0.25">
      <c r="F3185" s="5"/>
    </row>
    <row r="3186" spans="6:6" x14ac:dyDescent="0.25">
      <c r="F3186" s="5"/>
    </row>
    <row r="3187" spans="6:6" x14ac:dyDescent="0.25">
      <c r="F3187" s="5"/>
    </row>
    <row r="3188" spans="6:6" x14ac:dyDescent="0.25">
      <c r="F3188" s="5"/>
    </row>
    <row r="3189" spans="6:6" x14ac:dyDescent="0.25">
      <c r="F3189" s="5"/>
    </row>
    <row r="3190" spans="6:6" x14ac:dyDescent="0.25">
      <c r="F3190" s="5"/>
    </row>
    <row r="3191" spans="6:6" x14ac:dyDescent="0.25">
      <c r="F3191" s="5"/>
    </row>
    <row r="3192" spans="6:6" x14ac:dyDescent="0.25">
      <c r="F3192" s="5"/>
    </row>
    <row r="3193" spans="6:6" x14ac:dyDescent="0.25">
      <c r="F3193" s="5"/>
    </row>
    <row r="3194" spans="6:6" x14ac:dyDescent="0.25">
      <c r="F3194" s="5"/>
    </row>
    <row r="3195" spans="6:6" x14ac:dyDescent="0.25">
      <c r="F3195" s="5"/>
    </row>
    <row r="3196" spans="6:6" x14ac:dyDescent="0.25">
      <c r="F3196" s="5"/>
    </row>
    <row r="3197" spans="6:6" x14ac:dyDescent="0.25">
      <c r="F3197" s="5"/>
    </row>
    <row r="3198" spans="6:6" x14ac:dyDescent="0.25">
      <c r="F3198" s="5"/>
    </row>
    <row r="3199" spans="6:6" x14ac:dyDescent="0.25">
      <c r="F3199" s="5"/>
    </row>
    <row r="3200" spans="6:6" x14ac:dyDescent="0.25">
      <c r="F3200" s="5"/>
    </row>
    <row r="3201" spans="6:6" x14ac:dyDescent="0.25">
      <c r="F3201" s="5"/>
    </row>
    <row r="3202" spans="6:6" x14ac:dyDescent="0.25">
      <c r="F3202" s="5"/>
    </row>
    <row r="3203" spans="6:6" x14ac:dyDescent="0.25">
      <c r="F3203" s="5"/>
    </row>
    <row r="3204" spans="6:6" x14ac:dyDescent="0.25">
      <c r="F3204" s="5"/>
    </row>
    <row r="3205" spans="6:6" x14ac:dyDescent="0.25">
      <c r="F3205" s="5"/>
    </row>
    <row r="3206" spans="6:6" x14ac:dyDescent="0.25">
      <c r="F3206" s="5"/>
    </row>
    <row r="3207" spans="6:6" x14ac:dyDescent="0.25">
      <c r="F3207" s="5"/>
    </row>
    <row r="3208" spans="6:6" x14ac:dyDescent="0.25">
      <c r="F3208" s="5"/>
    </row>
    <row r="3209" spans="6:6" x14ac:dyDescent="0.25">
      <c r="F3209" s="5"/>
    </row>
    <row r="3210" spans="6:6" x14ac:dyDescent="0.25">
      <c r="F3210" s="5"/>
    </row>
    <row r="3211" spans="6:6" x14ac:dyDescent="0.25">
      <c r="F3211" s="5"/>
    </row>
    <row r="3212" spans="6:6" x14ac:dyDescent="0.25">
      <c r="F3212" s="5"/>
    </row>
    <row r="3213" spans="6:6" x14ac:dyDescent="0.25">
      <c r="F3213" s="5"/>
    </row>
    <row r="3214" spans="6:6" x14ac:dyDescent="0.25">
      <c r="F3214" s="5"/>
    </row>
    <row r="3215" spans="6:6" x14ac:dyDescent="0.25">
      <c r="F3215" s="5"/>
    </row>
    <row r="3216" spans="6:6" x14ac:dyDescent="0.25">
      <c r="F3216" s="5"/>
    </row>
    <row r="3217" spans="6:6" x14ac:dyDescent="0.25">
      <c r="F3217" s="5"/>
    </row>
    <row r="3218" spans="6:6" x14ac:dyDescent="0.25">
      <c r="F3218" s="5"/>
    </row>
    <row r="3219" spans="6:6" x14ac:dyDescent="0.25">
      <c r="F3219" s="5"/>
    </row>
    <row r="3220" spans="6:6" x14ac:dyDescent="0.25">
      <c r="F3220" s="5"/>
    </row>
    <row r="3221" spans="6:6" x14ac:dyDescent="0.25">
      <c r="F3221" s="5"/>
    </row>
    <row r="3222" spans="6:6" x14ac:dyDescent="0.25">
      <c r="F3222" s="5"/>
    </row>
    <row r="3223" spans="6:6" x14ac:dyDescent="0.25">
      <c r="F3223" s="5"/>
    </row>
    <row r="3224" spans="6:6" x14ac:dyDescent="0.25">
      <c r="F3224" s="5"/>
    </row>
    <row r="3225" spans="6:6" x14ac:dyDescent="0.25">
      <c r="F3225" s="5"/>
    </row>
    <row r="3226" spans="6:6" x14ac:dyDescent="0.25">
      <c r="F3226" s="5"/>
    </row>
    <row r="3227" spans="6:6" x14ac:dyDescent="0.25">
      <c r="F3227" s="5"/>
    </row>
    <row r="3228" spans="6:6" x14ac:dyDescent="0.25">
      <c r="F3228" s="5"/>
    </row>
    <row r="3229" spans="6:6" x14ac:dyDescent="0.25">
      <c r="F3229" s="5"/>
    </row>
    <row r="3230" spans="6:6" x14ac:dyDescent="0.25">
      <c r="F3230" s="5"/>
    </row>
    <row r="3231" spans="6:6" x14ac:dyDescent="0.25">
      <c r="F3231" s="5"/>
    </row>
    <row r="3232" spans="6:6" x14ac:dyDescent="0.25">
      <c r="F3232" s="5"/>
    </row>
    <row r="3233" spans="6:6" x14ac:dyDescent="0.25">
      <c r="F3233" s="5"/>
    </row>
    <row r="3234" spans="6:6" x14ac:dyDescent="0.25">
      <c r="F3234" s="5"/>
    </row>
    <row r="3235" spans="6:6" x14ac:dyDescent="0.25">
      <c r="F3235" s="5"/>
    </row>
    <row r="3236" spans="6:6" x14ac:dyDescent="0.25">
      <c r="F3236" s="5"/>
    </row>
    <row r="3237" spans="6:6" x14ac:dyDescent="0.25">
      <c r="F3237" s="5"/>
    </row>
    <row r="3238" spans="6:6" x14ac:dyDescent="0.25">
      <c r="F3238" s="5"/>
    </row>
    <row r="3239" spans="6:6" x14ac:dyDescent="0.25">
      <c r="F3239" s="5"/>
    </row>
    <row r="3240" spans="6:6" x14ac:dyDescent="0.25">
      <c r="F3240" s="5"/>
    </row>
    <row r="3241" spans="6:6" x14ac:dyDescent="0.25">
      <c r="F3241" s="5"/>
    </row>
    <row r="3242" spans="6:6" x14ac:dyDescent="0.25">
      <c r="F3242" s="5"/>
    </row>
    <row r="3243" spans="6:6" x14ac:dyDescent="0.25">
      <c r="F3243" s="5"/>
    </row>
    <row r="3244" spans="6:6" x14ac:dyDescent="0.25">
      <c r="F3244" s="5"/>
    </row>
    <row r="3245" spans="6:6" x14ac:dyDescent="0.25">
      <c r="F3245" s="5"/>
    </row>
    <row r="3246" spans="6:6" x14ac:dyDescent="0.25">
      <c r="F3246" s="5"/>
    </row>
    <row r="3247" spans="6:6" x14ac:dyDescent="0.25">
      <c r="F3247" s="5"/>
    </row>
    <row r="3248" spans="6:6" x14ac:dyDescent="0.25">
      <c r="F3248" s="5"/>
    </row>
    <row r="3249" spans="6:6" x14ac:dyDescent="0.25">
      <c r="F3249" s="5"/>
    </row>
    <row r="3250" spans="6:6" x14ac:dyDescent="0.25">
      <c r="F3250" s="5"/>
    </row>
    <row r="3251" spans="6:6" x14ac:dyDescent="0.25">
      <c r="F3251" s="5"/>
    </row>
    <row r="3252" spans="6:6" x14ac:dyDescent="0.25">
      <c r="F3252" s="5"/>
    </row>
    <row r="3253" spans="6:6" x14ac:dyDescent="0.25">
      <c r="F3253" s="5"/>
    </row>
    <row r="3254" spans="6:6" x14ac:dyDescent="0.25">
      <c r="F3254" s="5"/>
    </row>
    <row r="3255" spans="6:6" x14ac:dyDescent="0.25">
      <c r="F3255" s="5"/>
    </row>
    <row r="3256" spans="6:6" x14ac:dyDescent="0.25">
      <c r="F3256" s="5"/>
    </row>
    <row r="3257" spans="6:6" x14ac:dyDescent="0.25">
      <c r="F3257" s="5"/>
    </row>
    <row r="3258" spans="6:6" x14ac:dyDescent="0.25">
      <c r="F3258" s="5"/>
    </row>
    <row r="3259" spans="6:6" x14ac:dyDescent="0.25">
      <c r="F3259" s="5"/>
    </row>
    <row r="3260" spans="6:6" x14ac:dyDescent="0.25">
      <c r="F3260" s="5"/>
    </row>
    <row r="3261" spans="6:6" x14ac:dyDescent="0.25">
      <c r="F3261" s="5"/>
    </row>
    <row r="3262" spans="6:6" x14ac:dyDescent="0.25">
      <c r="F3262" s="5"/>
    </row>
    <row r="3263" spans="6:6" x14ac:dyDescent="0.25">
      <c r="F3263" s="5"/>
    </row>
    <row r="3264" spans="6:6" x14ac:dyDescent="0.25">
      <c r="F3264" s="5"/>
    </row>
    <row r="3265" spans="6:6" x14ac:dyDescent="0.25">
      <c r="F3265" s="5"/>
    </row>
    <row r="3266" spans="6:6" x14ac:dyDescent="0.25">
      <c r="F3266" s="5"/>
    </row>
    <row r="3267" spans="6:6" x14ac:dyDescent="0.25">
      <c r="F3267" s="5"/>
    </row>
    <row r="3268" spans="6:6" x14ac:dyDescent="0.25">
      <c r="F3268" s="5"/>
    </row>
    <row r="3269" spans="6:6" x14ac:dyDescent="0.25">
      <c r="F3269" s="5"/>
    </row>
    <row r="3270" spans="6:6" x14ac:dyDescent="0.25">
      <c r="F3270" s="5"/>
    </row>
    <row r="3271" spans="6:6" x14ac:dyDescent="0.25">
      <c r="F3271" s="5"/>
    </row>
    <row r="3272" spans="6:6" x14ac:dyDescent="0.25">
      <c r="F3272" s="5"/>
    </row>
    <row r="3273" spans="6:6" x14ac:dyDescent="0.25">
      <c r="F3273" s="5"/>
    </row>
    <row r="3274" spans="6:6" x14ac:dyDescent="0.25">
      <c r="F3274" s="5"/>
    </row>
    <row r="3275" spans="6:6" x14ac:dyDescent="0.25">
      <c r="F3275" s="5"/>
    </row>
    <row r="3276" spans="6:6" x14ac:dyDescent="0.25">
      <c r="F3276" s="5"/>
    </row>
    <row r="3277" spans="6:6" x14ac:dyDescent="0.25">
      <c r="F3277" s="5"/>
    </row>
    <row r="3278" spans="6:6" x14ac:dyDescent="0.25">
      <c r="F3278" s="5"/>
    </row>
    <row r="3279" spans="6:6" x14ac:dyDescent="0.25">
      <c r="F3279" s="5"/>
    </row>
    <row r="3280" spans="6:6" x14ac:dyDescent="0.25">
      <c r="F3280" s="5"/>
    </row>
    <row r="3281" spans="6:6" x14ac:dyDescent="0.25">
      <c r="F3281" s="5"/>
    </row>
    <row r="3282" spans="6:6" x14ac:dyDescent="0.25">
      <c r="F3282" s="5"/>
    </row>
    <row r="3283" spans="6:6" x14ac:dyDescent="0.25">
      <c r="F3283" s="5"/>
    </row>
    <row r="3284" spans="6:6" x14ac:dyDescent="0.25">
      <c r="F3284" s="5"/>
    </row>
    <row r="3285" spans="6:6" x14ac:dyDescent="0.25">
      <c r="F3285" s="5"/>
    </row>
    <row r="3286" spans="6:6" x14ac:dyDescent="0.25">
      <c r="F3286" s="5"/>
    </row>
    <row r="3287" spans="6:6" x14ac:dyDescent="0.25">
      <c r="F3287" s="5"/>
    </row>
    <row r="3288" spans="6:6" x14ac:dyDescent="0.25">
      <c r="F3288" s="5"/>
    </row>
    <row r="3289" spans="6:6" x14ac:dyDescent="0.25">
      <c r="F3289" s="5"/>
    </row>
    <row r="3290" spans="6:6" x14ac:dyDescent="0.25">
      <c r="F3290" s="5"/>
    </row>
    <row r="3291" spans="6:6" x14ac:dyDescent="0.25">
      <c r="F3291" s="5"/>
    </row>
    <row r="3292" spans="6:6" x14ac:dyDescent="0.25">
      <c r="F3292" s="5"/>
    </row>
    <row r="3293" spans="6:6" x14ac:dyDescent="0.25">
      <c r="F3293" s="5"/>
    </row>
    <row r="3294" spans="6:6" x14ac:dyDescent="0.25">
      <c r="F3294" s="5"/>
    </row>
    <row r="3295" spans="6:6" x14ac:dyDescent="0.25">
      <c r="F3295" s="5"/>
    </row>
    <row r="3296" spans="6:6" x14ac:dyDescent="0.25">
      <c r="F3296" s="5"/>
    </row>
    <row r="3297" spans="6:6" x14ac:dyDescent="0.25">
      <c r="F3297" s="5"/>
    </row>
    <row r="3298" spans="6:6" x14ac:dyDescent="0.25">
      <c r="F3298" s="5"/>
    </row>
    <row r="3299" spans="6:6" x14ac:dyDescent="0.25">
      <c r="F3299" s="5"/>
    </row>
    <row r="3300" spans="6:6" x14ac:dyDescent="0.25">
      <c r="F3300" s="5"/>
    </row>
    <row r="3301" spans="6:6" x14ac:dyDescent="0.25">
      <c r="F3301" s="5"/>
    </row>
    <row r="3302" spans="6:6" x14ac:dyDescent="0.25">
      <c r="F3302" s="5"/>
    </row>
    <row r="3303" spans="6:6" x14ac:dyDescent="0.25">
      <c r="F3303" s="5"/>
    </row>
    <row r="3304" spans="6:6" x14ac:dyDescent="0.25">
      <c r="F3304" s="5"/>
    </row>
    <row r="3305" spans="6:6" x14ac:dyDescent="0.25">
      <c r="F3305" s="5"/>
    </row>
    <row r="3306" spans="6:6" x14ac:dyDescent="0.25">
      <c r="F3306" s="5"/>
    </row>
    <row r="3307" spans="6:6" x14ac:dyDescent="0.25">
      <c r="F3307" s="5"/>
    </row>
    <row r="3308" spans="6:6" x14ac:dyDescent="0.25">
      <c r="F3308" s="5"/>
    </row>
    <row r="3309" spans="6:6" x14ac:dyDescent="0.25">
      <c r="F3309" s="5"/>
    </row>
    <row r="3310" spans="6:6" x14ac:dyDescent="0.25">
      <c r="F3310" s="5"/>
    </row>
    <row r="3311" spans="6:6" x14ac:dyDescent="0.25">
      <c r="F3311" s="5"/>
    </row>
    <row r="3312" spans="6:6" x14ac:dyDescent="0.25">
      <c r="F3312" s="5"/>
    </row>
    <row r="3313" spans="6:6" x14ac:dyDescent="0.25">
      <c r="F3313" s="5"/>
    </row>
    <row r="3314" spans="6:6" x14ac:dyDescent="0.25">
      <c r="F3314" s="5"/>
    </row>
    <row r="3315" spans="6:6" x14ac:dyDescent="0.25">
      <c r="F3315" s="5"/>
    </row>
    <row r="3316" spans="6:6" x14ac:dyDescent="0.25">
      <c r="F3316" s="5"/>
    </row>
    <row r="3317" spans="6:6" x14ac:dyDescent="0.25">
      <c r="F3317" s="5"/>
    </row>
    <row r="3318" spans="6:6" x14ac:dyDescent="0.25">
      <c r="F3318" s="5"/>
    </row>
    <row r="3319" spans="6:6" x14ac:dyDescent="0.25">
      <c r="F3319" s="5"/>
    </row>
    <row r="3320" spans="6:6" x14ac:dyDescent="0.25">
      <c r="F3320" s="5"/>
    </row>
    <row r="3321" spans="6:6" x14ac:dyDescent="0.25">
      <c r="F3321" s="5"/>
    </row>
    <row r="3322" spans="6:6" x14ac:dyDescent="0.25">
      <c r="F3322" s="5"/>
    </row>
    <row r="3323" spans="6:6" x14ac:dyDescent="0.25">
      <c r="F3323" s="5"/>
    </row>
    <row r="3324" spans="6:6" x14ac:dyDescent="0.25">
      <c r="F3324" s="5"/>
    </row>
    <row r="3325" spans="6:6" x14ac:dyDescent="0.25">
      <c r="F3325" s="5"/>
    </row>
    <row r="3326" spans="6:6" x14ac:dyDescent="0.25">
      <c r="F3326" s="5"/>
    </row>
    <row r="3327" spans="6:6" x14ac:dyDescent="0.25">
      <c r="F3327" s="5"/>
    </row>
    <row r="3328" spans="6:6" x14ac:dyDescent="0.25">
      <c r="F3328" s="5"/>
    </row>
    <row r="3329" spans="6:6" x14ac:dyDescent="0.25">
      <c r="F3329" s="5"/>
    </row>
    <row r="3330" spans="6:6" x14ac:dyDescent="0.25">
      <c r="F3330" s="5"/>
    </row>
    <row r="3331" spans="6:6" x14ac:dyDescent="0.25">
      <c r="F3331" s="5"/>
    </row>
    <row r="3332" spans="6:6" x14ac:dyDescent="0.25">
      <c r="F3332" s="5"/>
    </row>
    <row r="3333" spans="6:6" x14ac:dyDescent="0.25">
      <c r="F3333" s="5"/>
    </row>
    <row r="3334" spans="6:6" x14ac:dyDescent="0.25">
      <c r="F3334" s="5"/>
    </row>
    <row r="3335" spans="6:6" x14ac:dyDescent="0.25">
      <c r="F3335" s="5"/>
    </row>
    <row r="3336" spans="6:6" x14ac:dyDescent="0.25">
      <c r="F3336" s="5"/>
    </row>
    <row r="3337" spans="6:6" x14ac:dyDescent="0.25">
      <c r="F3337" s="5"/>
    </row>
    <row r="3338" spans="6:6" x14ac:dyDescent="0.25">
      <c r="F3338" s="5"/>
    </row>
    <row r="3339" spans="6:6" x14ac:dyDescent="0.25">
      <c r="F3339" s="5"/>
    </row>
    <row r="3340" spans="6:6" x14ac:dyDescent="0.25">
      <c r="F3340" s="5"/>
    </row>
    <row r="3341" spans="6:6" x14ac:dyDescent="0.25">
      <c r="F3341" s="5"/>
    </row>
    <row r="3342" spans="6:6" x14ac:dyDescent="0.25">
      <c r="F3342" s="5"/>
    </row>
    <row r="3343" spans="6:6" x14ac:dyDescent="0.25">
      <c r="F3343" s="5"/>
    </row>
    <row r="3344" spans="6:6" x14ac:dyDescent="0.25">
      <c r="F3344" s="5"/>
    </row>
    <row r="3345" spans="6:6" x14ac:dyDescent="0.25">
      <c r="F3345" s="5"/>
    </row>
    <row r="3346" spans="6:6" x14ac:dyDescent="0.25">
      <c r="F3346" s="5"/>
    </row>
    <row r="3347" spans="6:6" x14ac:dyDescent="0.25">
      <c r="F3347" s="5"/>
    </row>
    <row r="3348" spans="6:6" x14ac:dyDescent="0.25">
      <c r="F3348" s="5"/>
    </row>
    <row r="3349" spans="6:6" x14ac:dyDescent="0.25">
      <c r="F3349" s="5"/>
    </row>
    <row r="3350" spans="6:6" x14ac:dyDescent="0.25">
      <c r="F3350" s="5"/>
    </row>
    <row r="3351" spans="6:6" x14ac:dyDescent="0.25">
      <c r="F3351" s="5"/>
    </row>
    <row r="3352" spans="6:6" x14ac:dyDescent="0.25">
      <c r="F3352" s="5"/>
    </row>
    <row r="3353" spans="6:6" x14ac:dyDescent="0.25">
      <c r="F3353" s="5"/>
    </row>
    <row r="3354" spans="6:6" x14ac:dyDescent="0.25">
      <c r="F3354" s="5"/>
    </row>
    <row r="3355" spans="6:6" x14ac:dyDescent="0.25">
      <c r="F3355" s="5"/>
    </row>
    <row r="3356" spans="6:6" x14ac:dyDescent="0.25">
      <c r="F3356" s="5"/>
    </row>
    <row r="3357" spans="6:6" x14ac:dyDescent="0.25">
      <c r="F3357" s="5"/>
    </row>
    <row r="3358" spans="6:6" x14ac:dyDescent="0.25">
      <c r="F3358" s="5"/>
    </row>
    <row r="3359" spans="6:6" x14ac:dyDescent="0.25">
      <c r="F3359" s="5"/>
    </row>
    <row r="3360" spans="6:6" x14ac:dyDescent="0.25">
      <c r="F3360" s="5"/>
    </row>
    <row r="3361" spans="6:6" x14ac:dyDescent="0.25">
      <c r="F3361" s="5"/>
    </row>
    <row r="3362" spans="6:6" x14ac:dyDescent="0.25">
      <c r="F3362" s="5"/>
    </row>
    <row r="3363" spans="6:6" x14ac:dyDescent="0.25">
      <c r="F3363" s="5"/>
    </row>
    <row r="3364" spans="6:6" x14ac:dyDescent="0.25">
      <c r="F3364" s="5"/>
    </row>
    <row r="3365" spans="6:6" x14ac:dyDescent="0.25">
      <c r="F3365" s="5"/>
    </row>
    <row r="3366" spans="6:6" x14ac:dyDescent="0.25">
      <c r="F3366" s="5"/>
    </row>
    <row r="3367" spans="6:6" x14ac:dyDescent="0.25">
      <c r="F3367" s="5"/>
    </row>
    <row r="3368" spans="6:6" x14ac:dyDescent="0.25">
      <c r="F3368" s="5"/>
    </row>
    <row r="3369" spans="6:6" x14ac:dyDescent="0.25">
      <c r="F3369" s="5"/>
    </row>
    <row r="3370" spans="6:6" x14ac:dyDescent="0.25">
      <c r="F3370" s="5"/>
    </row>
    <row r="3371" spans="6:6" x14ac:dyDescent="0.25">
      <c r="F3371" s="5"/>
    </row>
    <row r="3372" spans="6:6" x14ac:dyDescent="0.25">
      <c r="F3372" s="5"/>
    </row>
    <row r="3373" spans="6:6" x14ac:dyDescent="0.25">
      <c r="F3373" s="5"/>
    </row>
    <row r="3374" spans="6:6" x14ac:dyDescent="0.25">
      <c r="F3374" s="5"/>
    </row>
    <row r="3375" spans="6:6" x14ac:dyDescent="0.25">
      <c r="F3375" s="5"/>
    </row>
    <row r="3376" spans="6:6" x14ac:dyDescent="0.25">
      <c r="F3376" s="5"/>
    </row>
    <row r="3377" spans="6:6" x14ac:dyDescent="0.25">
      <c r="F3377" s="5"/>
    </row>
    <row r="3378" spans="6:6" x14ac:dyDescent="0.25">
      <c r="F3378" s="5"/>
    </row>
    <row r="3379" spans="6:6" x14ac:dyDescent="0.25">
      <c r="F3379" s="5"/>
    </row>
    <row r="3380" spans="6:6" x14ac:dyDescent="0.25">
      <c r="F3380" s="5"/>
    </row>
    <row r="3381" spans="6:6" x14ac:dyDescent="0.25">
      <c r="F3381" s="5"/>
    </row>
    <row r="3382" spans="6:6" x14ac:dyDescent="0.25">
      <c r="F3382" s="5"/>
    </row>
    <row r="3383" spans="6:6" x14ac:dyDescent="0.25">
      <c r="F3383" s="5"/>
    </row>
    <row r="3384" spans="6:6" x14ac:dyDescent="0.25">
      <c r="F3384" s="5"/>
    </row>
    <row r="3385" spans="6:6" x14ac:dyDescent="0.25">
      <c r="F3385" s="5"/>
    </row>
    <row r="3386" spans="6:6" x14ac:dyDescent="0.25">
      <c r="F3386" s="5"/>
    </row>
    <row r="3387" spans="6:6" x14ac:dyDescent="0.25">
      <c r="F3387" s="5"/>
    </row>
    <row r="3388" spans="6:6" x14ac:dyDescent="0.25">
      <c r="F3388" s="5"/>
    </row>
    <row r="3389" spans="6:6" x14ac:dyDescent="0.25">
      <c r="F3389" s="5"/>
    </row>
    <row r="3390" spans="6:6" x14ac:dyDescent="0.25">
      <c r="F3390" s="5"/>
    </row>
    <row r="3391" spans="6:6" x14ac:dyDescent="0.25">
      <c r="F3391" s="5"/>
    </row>
    <row r="3392" spans="6:6" x14ac:dyDescent="0.25">
      <c r="F3392" s="5"/>
    </row>
    <row r="3393" spans="6:6" x14ac:dyDescent="0.25">
      <c r="F3393" s="5"/>
    </row>
    <row r="3394" spans="6:6" x14ac:dyDescent="0.25">
      <c r="F3394" s="5"/>
    </row>
    <row r="3395" spans="6:6" x14ac:dyDescent="0.25">
      <c r="F3395" s="5"/>
    </row>
    <row r="3396" spans="6:6" x14ac:dyDescent="0.25">
      <c r="F3396" s="5"/>
    </row>
    <row r="3397" spans="6:6" x14ac:dyDescent="0.25">
      <c r="F3397" s="5"/>
    </row>
    <row r="3398" spans="6:6" x14ac:dyDescent="0.25">
      <c r="F3398" s="5"/>
    </row>
    <row r="3399" spans="6:6" x14ac:dyDescent="0.25">
      <c r="F3399" s="5"/>
    </row>
    <row r="3400" spans="6:6" x14ac:dyDescent="0.25">
      <c r="F3400" s="5"/>
    </row>
    <row r="3401" spans="6:6" x14ac:dyDescent="0.25">
      <c r="F3401" s="5"/>
    </row>
    <row r="3402" spans="6:6" x14ac:dyDescent="0.25">
      <c r="F3402" s="5"/>
    </row>
    <row r="3403" spans="6:6" x14ac:dyDescent="0.25">
      <c r="F3403" s="5"/>
    </row>
    <row r="3404" spans="6:6" x14ac:dyDescent="0.25">
      <c r="F3404" s="5"/>
    </row>
    <row r="3405" spans="6:6" x14ac:dyDescent="0.25">
      <c r="F3405" s="5"/>
    </row>
    <row r="3406" spans="6:6" x14ac:dyDescent="0.25">
      <c r="F3406" s="5"/>
    </row>
    <row r="3407" spans="6:6" x14ac:dyDescent="0.25">
      <c r="F3407" s="5"/>
    </row>
    <row r="3408" spans="6:6" x14ac:dyDescent="0.25">
      <c r="F3408" s="5"/>
    </row>
    <row r="3409" spans="6:6" x14ac:dyDescent="0.25">
      <c r="F3409" s="5"/>
    </row>
    <row r="3410" spans="6:6" x14ac:dyDescent="0.25">
      <c r="F3410" s="5"/>
    </row>
    <row r="3411" spans="6:6" x14ac:dyDescent="0.25">
      <c r="F3411" s="5"/>
    </row>
    <row r="3412" spans="6:6" x14ac:dyDescent="0.25">
      <c r="F3412" s="5"/>
    </row>
    <row r="3413" spans="6:6" x14ac:dyDescent="0.25">
      <c r="F3413" s="5"/>
    </row>
    <row r="3414" spans="6:6" x14ac:dyDescent="0.25">
      <c r="F3414" s="5"/>
    </row>
    <row r="3415" spans="6:6" x14ac:dyDescent="0.25">
      <c r="F3415" s="5"/>
    </row>
    <row r="3416" spans="6:6" x14ac:dyDescent="0.25">
      <c r="F3416" s="5"/>
    </row>
    <row r="3417" spans="6:6" x14ac:dyDescent="0.25">
      <c r="F3417" s="5"/>
    </row>
    <row r="3418" spans="6:6" x14ac:dyDescent="0.25">
      <c r="F3418" s="5"/>
    </row>
    <row r="3419" spans="6:6" x14ac:dyDescent="0.25">
      <c r="F3419" s="5"/>
    </row>
    <row r="3420" spans="6:6" x14ac:dyDescent="0.25">
      <c r="F3420" s="5"/>
    </row>
    <row r="3421" spans="6:6" x14ac:dyDescent="0.25">
      <c r="F3421" s="5"/>
    </row>
    <row r="3422" spans="6:6" x14ac:dyDescent="0.25">
      <c r="F3422" s="5"/>
    </row>
    <row r="3423" spans="6:6" x14ac:dyDescent="0.25">
      <c r="F3423" s="5"/>
    </row>
    <row r="3424" spans="6:6" x14ac:dyDescent="0.25">
      <c r="F3424" s="5"/>
    </row>
    <row r="3425" spans="6:6" x14ac:dyDescent="0.25">
      <c r="F3425" s="5"/>
    </row>
    <row r="3426" spans="6:6" x14ac:dyDescent="0.25">
      <c r="F3426" s="5"/>
    </row>
    <row r="3427" spans="6:6" x14ac:dyDescent="0.25">
      <c r="F3427" s="5"/>
    </row>
    <row r="3428" spans="6:6" x14ac:dyDescent="0.25">
      <c r="F3428" s="5"/>
    </row>
    <row r="3429" spans="6:6" x14ac:dyDescent="0.25">
      <c r="F3429" s="5"/>
    </row>
    <row r="3430" spans="6:6" x14ac:dyDescent="0.25">
      <c r="F3430" s="5"/>
    </row>
    <row r="3431" spans="6:6" x14ac:dyDescent="0.25">
      <c r="F3431" s="5"/>
    </row>
    <row r="3432" spans="6:6" x14ac:dyDescent="0.25">
      <c r="F3432" s="5"/>
    </row>
    <row r="3433" spans="6:6" x14ac:dyDescent="0.25">
      <c r="F3433" s="5"/>
    </row>
    <row r="3434" spans="6:6" x14ac:dyDescent="0.25">
      <c r="F3434" s="5"/>
    </row>
    <row r="3435" spans="6:6" x14ac:dyDescent="0.25">
      <c r="F3435" s="5"/>
    </row>
    <row r="3436" spans="6:6" x14ac:dyDescent="0.25">
      <c r="F3436" s="5"/>
    </row>
    <row r="3437" spans="6:6" x14ac:dyDescent="0.25">
      <c r="F3437" s="5"/>
    </row>
    <row r="3438" spans="6:6" x14ac:dyDescent="0.25">
      <c r="F3438" s="5"/>
    </row>
    <row r="3439" spans="6:6" x14ac:dyDescent="0.25">
      <c r="F3439" s="5"/>
    </row>
    <row r="3440" spans="6:6" x14ac:dyDescent="0.25">
      <c r="F3440" s="5"/>
    </row>
    <row r="3441" spans="6:6" x14ac:dyDescent="0.25">
      <c r="F3441" s="5"/>
    </row>
    <row r="3442" spans="6:6" x14ac:dyDescent="0.25">
      <c r="F3442" s="5"/>
    </row>
    <row r="3443" spans="6:6" x14ac:dyDescent="0.25">
      <c r="F3443" s="5"/>
    </row>
    <row r="3444" spans="6:6" x14ac:dyDescent="0.25">
      <c r="F3444" s="5"/>
    </row>
    <row r="3445" spans="6:6" x14ac:dyDescent="0.25">
      <c r="F3445" s="5"/>
    </row>
    <row r="3446" spans="6:6" x14ac:dyDescent="0.25">
      <c r="F3446" s="5"/>
    </row>
    <row r="3447" spans="6:6" x14ac:dyDescent="0.25">
      <c r="F3447" s="5"/>
    </row>
    <row r="3448" spans="6:6" x14ac:dyDescent="0.25">
      <c r="F3448" s="5"/>
    </row>
    <row r="3449" spans="6:6" x14ac:dyDescent="0.25">
      <c r="F3449" s="5"/>
    </row>
    <row r="3450" spans="6:6" x14ac:dyDescent="0.25">
      <c r="F3450" s="5"/>
    </row>
    <row r="3451" spans="6:6" x14ac:dyDescent="0.25">
      <c r="F3451" s="5"/>
    </row>
    <row r="3452" spans="6:6" x14ac:dyDescent="0.25">
      <c r="F3452" s="5"/>
    </row>
    <row r="3453" spans="6:6" x14ac:dyDescent="0.25">
      <c r="F3453" s="5"/>
    </row>
    <row r="3454" spans="6:6" x14ac:dyDescent="0.25">
      <c r="F3454" s="5"/>
    </row>
    <row r="3455" spans="6:6" x14ac:dyDescent="0.25">
      <c r="F3455" s="5"/>
    </row>
    <row r="3456" spans="6:6" x14ac:dyDescent="0.25">
      <c r="F3456" s="5"/>
    </row>
    <row r="3457" spans="6:6" x14ac:dyDescent="0.25">
      <c r="F3457" s="5"/>
    </row>
    <row r="3458" spans="6:6" x14ac:dyDescent="0.25">
      <c r="F3458" s="5"/>
    </row>
    <row r="3459" spans="6:6" x14ac:dyDescent="0.25">
      <c r="F3459" s="5"/>
    </row>
    <row r="3460" spans="6:6" x14ac:dyDescent="0.25">
      <c r="F3460" s="5"/>
    </row>
    <row r="3461" spans="6:6" x14ac:dyDescent="0.25">
      <c r="F3461" s="5"/>
    </row>
    <row r="3462" spans="6:6" x14ac:dyDescent="0.25">
      <c r="F3462" s="5"/>
    </row>
    <row r="3463" spans="6:6" x14ac:dyDescent="0.25">
      <c r="F3463" s="5"/>
    </row>
    <row r="3464" spans="6:6" x14ac:dyDescent="0.25">
      <c r="F3464" s="5"/>
    </row>
    <row r="3465" spans="6:6" x14ac:dyDescent="0.25">
      <c r="F3465" s="5"/>
    </row>
    <row r="3466" spans="6:6" x14ac:dyDescent="0.25">
      <c r="F3466" s="5"/>
    </row>
    <row r="3467" spans="6:6" x14ac:dyDescent="0.25">
      <c r="F3467" s="5"/>
    </row>
    <row r="3468" spans="6:6" x14ac:dyDescent="0.25">
      <c r="F3468" s="5"/>
    </row>
    <row r="3469" spans="6:6" x14ac:dyDescent="0.25">
      <c r="F3469" s="5"/>
    </row>
    <row r="3470" spans="6:6" x14ac:dyDescent="0.25">
      <c r="F3470" s="5"/>
    </row>
    <row r="3471" spans="6:6" x14ac:dyDescent="0.25">
      <c r="F3471" s="5"/>
    </row>
    <row r="3472" spans="6:6" x14ac:dyDescent="0.25">
      <c r="F3472" s="5"/>
    </row>
    <row r="3473" spans="6:6" x14ac:dyDescent="0.25">
      <c r="F3473" s="5"/>
    </row>
    <row r="3474" spans="6:6" x14ac:dyDescent="0.25">
      <c r="F3474" s="5"/>
    </row>
    <row r="3475" spans="6:6" x14ac:dyDescent="0.25">
      <c r="F3475" s="5"/>
    </row>
    <row r="3476" spans="6:6" x14ac:dyDescent="0.25">
      <c r="F3476" s="5"/>
    </row>
    <row r="3477" spans="6:6" x14ac:dyDescent="0.25">
      <c r="F3477" s="5"/>
    </row>
    <row r="3478" spans="6:6" x14ac:dyDescent="0.25">
      <c r="F3478" s="5"/>
    </row>
    <row r="3479" spans="6:6" x14ac:dyDescent="0.25">
      <c r="F3479" s="5"/>
    </row>
    <row r="3480" spans="6:6" x14ac:dyDescent="0.25">
      <c r="F3480" s="5"/>
    </row>
    <row r="3481" spans="6:6" x14ac:dyDescent="0.25">
      <c r="F3481" s="5"/>
    </row>
    <row r="3482" spans="6:6" x14ac:dyDescent="0.25">
      <c r="F3482" s="5"/>
    </row>
    <row r="3483" spans="6:6" x14ac:dyDescent="0.25">
      <c r="F3483" s="5"/>
    </row>
    <row r="3484" spans="6:6" x14ac:dyDescent="0.25">
      <c r="F3484" s="5"/>
    </row>
    <row r="3485" spans="6:6" x14ac:dyDescent="0.25">
      <c r="F3485" s="5"/>
    </row>
    <row r="3486" spans="6:6" x14ac:dyDescent="0.25">
      <c r="F3486" s="5"/>
    </row>
    <row r="3487" spans="6:6" x14ac:dyDescent="0.25">
      <c r="F3487" s="5"/>
    </row>
    <row r="3488" spans="6:6" x14ac:dyDescent="0.25">
      <c r="F3488" s="5"/>
    </row>
    <row r="3489" spans="6:6" x14ac:dyDescent="0.25">
      <c r="F3489" s="5"/>
    </row>
    <row r="3490" spans="6:6" x14ac:dyDescent="0.25">
      <c r="F3490" s="5"/>
    </row>
    <row r="3491" spans="6:6" x14ac:dyDescent="0.25">
      <c r="F3491" s="5"/>
    </row>
    <row r="3492" spans="6:6" x14ac:dyDescent="0.25">
      <c r="F3492" s="5"/>
    </row>
    <row r="3493" spans="6:6" x14ac:dyDescent="0.25">
      <c r="F3493" s="5"/>
    </row>
    <row r="3494" spans="6:6" x14ac:dyDescent="0.25">
      <c r="F3494" s="5"/>
    </row>
    <row r="3495" spans="6:6" x14ac:dyDescent="0.25">
      <c r="F3495" s="5"/>
    </row>
    <row r="3496" spans="6:6" x14ac:dyDescent="0.25">
      <c r="F3496" s="5"/>
    </row>
    <row r="3497" spans="6:6" x14ac:dyDescent="0.25">
      <c r="F3497" s="5"/>
    </row>
    <row r="3498" spans="6:6" x14ac:dyDescent="0.25">
      <c r="F3498" s="5"/>
    </row>
    <row r="3499" spans="6:6" x14ac:dyDescent="0.25">
      <c r="F3499" s="5"/>
    </row>
    <row r="3500" spans="6:6" x14ac:dyDescent="0.25">
      <c r="F3500" s="5"/>
    </row>
    <row r="3501" spans="6:6" x14ac:dyDescent="0.25">
      <c r="F3501" s="5"/>
    </row>
    <row r="3502" spans="6:6" x14ac:dyDescent="0.25">
      <c r="F3502" s="5"/>
    </row>
    <row r="3503" spans="6:6" x14ac:dyDescent="0.25">
      <c r="F3503" s="5"/>
    </row>
    <row r="3504" spans="6:6" x14ac:dyDescent="0.25">
      <c r="F3504" s="5"/>
    </row>
    <row r="3505" spans="6:6" x14ac:dyDescent="0.25">
      <c r="F3505" s="5"/>
    </row>
    <row r="3506" spans="6:6" x14ac:dyDescent="0.25">
      <c r="F3506" s="5"/>
    </row>
    <row r="3507" spans="6:6" x14ac:dyDescent="0.25">
      <c r="F3507" s="5"/>
    </row>
    <row r="3508" spans="6:6" x14ac:dyDescent="0.25">
      <c r="F3508" s="5"/>
    </row>
    <row r="3509" spans="6:6" x14ac:dyDescent="0.25">
      <c r="F3509" s="5"/>
    </row>
    <row r="3510" spans="6:6" x14ac:dyDescent="0.25">
      <c r="F3510" s="5"/>
    </row>
    <row r="3511" spans="6:6" x14ac:dyDescent="0.25">
      <c r="F3511" s="5"/>
    </row>
    <row r="3512" spans="6:6" x14ac:dyDescent="0.25">
      <c r="F3512" s="5"/>
    </row>
    <row r="3513" spans="6:6" x14ac:dyDescent="0.25">
      <c r="F3513" s="5"/>
    </row>
    <row r="3514" spans="6:6" x14ac:dyDescent="0.25">
      <c r="F3514" s="5"/>
    </row>
    <row r="3515" spans="6:6" x14ac:dyDescent="0.25">
      <c r="F3515" s="5"/>
    </row>
    <row r="3516" spans="6:6" x14ac:dyDescent="0.25">
      <c r="F3516" s="5"/>
    </row>
    <row r="3517" spans="6:6" x14ac:dyDescent="0.25">
      <c r="F3517" s="5"/>
    </row>
    <row r="3518" spans="6:6" x14ac:dyDescent="0.25">
      <c r="F3518" s="5"/>
    </row>
    <row r="3519" spans="6:6" x14ac:dyDescent="0.25">
      <c r="F3519" s="5"/>
    </row>
    <row r="3520" spans="6:6" x14ac:dyDescent="0.25">
      <c r="F3520" s="5"/>
    </row>
    <row r="3521" spans="6:6" x14ac:dyDescent="0.25">
      <c r="F3521" s="5"/>
    </row>
    <row r="3522" spans="6:6" x14ac:dyDescent="0.25">
      <c r="F3522" s="5"/>
    </row>
    <row r="3523" spans="6:6" x14ac:dyDescent="0.25">
      <c r="F3523" s="5"/>
    </row>
    <row r="3524" spans="6:6" x14ac:dyDescent="0.25">
      <c r="F3524" s="5"/>
    </row>
    <row r="3525" spans="6:6" x14ac:dyDescent="0.25">
      <c r="F3525" s="5"/>
    </row>
    <row r="3526" spans="6:6" x14ac:dyDescent="0.25">
      <c r="F3526" s="5"/>
    </row>
    <row r="3527" spans="6:6" x14ac:dyDescent="0.25">
      <c r="F3527" s="5"/>
    </row>
    <row r="3528" spans="6:6" x14ac:dyDescent="0.25">
      <c r="F3528" s="5"/>
    </row>
    <row r="3529" spans="6:6" x14ac:dyDescent="0.25">
      <c r="F3529" s="5"/>
    </row>
    <row r="3530" spans="6:6" x14ac:dyDescent="0.25">
      <c r="F3530" s="5"/>
    </row>
    <row r="3531" spans="6:6" x14ac:dyDescent="0.25">
      <c r="F3531" s="5"/>
    </row>
    <row r="3532" spans="6:6" x14ac:dyDescent="0.25">
      <c r="F3532" s="5"/>
    </row>
    <row r="3533" spans="6:6" x14ac:dyDescent="0.25">
      <c r="F3533" s="5"/>
    </row>
    <row r="3534" spans="6:6" x14ac:dyDescent="0.25">
      <c r="F3534" s="5"/>
    </row>
    <row r="3535" spans="6:6" x14ac:dyDescent="0.25">
      <c r="F3535" s="5"/>
    </row>
    <row r="3536" spans="6:6" x14ac:dyDescent="0.25">
      <c r="F3536" s="5"/>
    </row>
    <row r="3537" spans="6:6" x14ac:dyDescent="0.25">
      <c r="F3537" s="5"/>
    </row>
    <row r="3538" spans="6:6" x14ac:dyDescent="0.25">
      <c r="F3538" s="5"/>
    </row>
    <row r="3539" spans="6:6" x14ac:dyDescent="0.25">
      <c r="F3539" s="5"/>
    </row>
    <row r="3540" spans="6:6" x14ac:dyDescent="0.25">
      <c r="F3540" s="5"/>
    </row>
    <row r="3541" spans="6:6" x14ac:dyDescent="0.25">
      <c r="F3541" s="5"/>
    </row>
    <row r="3542" spans="6:6" x14ac:dyDescent="0.25">
      <c r="F3542" s="5"/>
    </row>
    <row r="3543" spans="6:6" x14ac:dyDescent="0.25">
      <c r="F3543" s="5"/>
    </row>
    <row r="3544" spans="6:6" x14ac:dyDescent="0.25">
      <c r="F3544" s="5"/>
    </row>
    <row r="3545" spans="6:6" x14ac:dyDescent="0.25">
      <c r="F3545" s="5"/>
    </row>
    <row r="3546" spans="6:6" x14ac:dyDescent="0.25">
      <c r="F3546" s="5"/>
    </row>
    <row r="3547" spans="6:6" x14ac:dyDescent="0.25">
      <c r="F3547" s="5"/>
    </row>
    <row r="3548" spans="6:6" x14ac:dyDescent="0.25">
      <c r="F3548" s="5"/>
    </row>
    <row r="3549" spans="6:6" x14ac:dyDescent="0.25">
      <c r="F3549" s="5"/>
    </row>
    <row r="3550" spans="6:6" x14ac:dyDescent="0.25">
      <c r="F3550" s="5"/>
    </row>
    <row r="3551" spans="6:6" x14ac:dyDescent="0.25">
      <c r="F3551" s="5"/>
    </row>
    <row r="3552" spans="6:6" x14ac:dyDescent="0.25">
      <c r="F3552" s="5"/>
    </row>
    <row r="3553" spans="6:6" x14ac:dyDescent="0.25">
      <c r="F3553" s="5"/>
    </row>
    <row r="3554" spans="6:6" x14ac:dyDescent="0.25">
      <c r="F3554" s="5"/>
    </row>
    <row r="3555" spans="6:6" x14ac:dyDescent="0.25">
      <c r="F3555" s="5"/>
    </row>
    <row r="3556" spans="6:6" x14ac:dyDescent="0.25">
      <c r="F3556" s="5"/>
    </row>
    <row r="3557" spans="6:6" x14ac:dyDescent="0.25">
      <c r="F3557" s="5"/>
    </row>
    <row r="3558" spans="6:6" x14ac:dyDescent="0.25">
      <c r="F3558" s="5"/>
    </row>
    <row r="3559" spans="6:6" x14ac:dyDescent="0.25">
      <c r="F3559" s="5"/>
    </row>
    <row r="3560" spans="6:6" x14ac:dyDescent="0.25">
      <c r="F3560" s="5"/>
    </row>
    <row r="3561" spans="6:6" x14ac:dyDescent="0.25">
      <c r="F3561" s="5"/>
    </row>
    <row r="3562" spans="6:6" x14ac:dyDescent="0.25">
      <c r="F3562" s="5"/>
    </row>
    <row r="3563" spans="6:6" x14ac:dyDescent="0.25">
      <c r="F3563" s="5"/>
    </row>
    <row r="3564" spans="6:6" x14ac:dyDescent="0.25">
      <c r="F3564" s="5"/>
    </row>
    <row r="3565" spans="6:6" x14ac:dyDescent="0.25">
      <c r="F3565" s="5"/>
    </row>
    <row r="3566" spans="6:6" x14ac:dyDescent="0.25">
      <c r="F3566" s="5"/>
    </row>
    <row r="3567" spans="6:6" x14ac:dyDescent="0.25">
      <c r="F3567" s="5"/>
    </row>
    <row r="3568" spans="6:6" x14ac:dyDescent="0.25">
      <c r="F3568" s="5"/>
    </row>
    <row r="3569" spans="6:6" x14ac:dyDescent="0.25">
      <c r="F3569" s="5"/>
    </row>
    <row r="3570" spans="6:6" x14ac:dyDescent="0.25">
      <c r="F3570" s="5"/>
    </row>
    <row r="3571" spans="6:6" x14ac:dyDescent="0.25">
      <c r="F3571" s="5"/>
    </row>
    <row r="3572" spans="6:6" x14ac:dyDescent="0.25">
      <c r="F3572" s="5"/>
    </row>
    <row r="3573" spans="6:6" x14ac:dyDescent="0.25">
      <c r="F3573" s="5"/>
    </row>
    <row r="3574" spans="6:6" x14ac:dyDescent="0.25">
      <c r="F3574" s="5"/>
    </row>
    <row r="3575" spans="6:6" x14ac:dyDescent="0.25">
      <c r="F3575" s="5"/>
    </row>
    <row r="3576" spans="6:6" x14ac:dyDescent="0.25">
      <c r="F3576" s="5"/>
    </row>
    <row r="3577" spans="6:6" x14ac:dyDescent="0.25">
      <c r="F3577" s="5"/>
    </row>
    <row r="3578" spans="6:6" x14ac:dyDescent="0.25">
      <c r="F3578" s="5"/>
    </row>
    <row r="3579" spans="6:6" x14ac:dyDescent="0.25">
      <c r="F3579" s="5"/>
    </row>
    <row r="3580" spans="6:6" x14ac:dyDescent="0.25">
      <c r="F3580" s="5"/>
    </row>
    <row r="3581" spans="6:6" x14ac:dyDescent="0.25">
      <c r="F3581" s="5"/>
    </row>
    <row r="3582" spans="6:6" x14ac:dyDescent="0.25">
      <c r="F3582" s="5"/>
    </row>
    <row r="3583" spans="6:6" x14ac:dyDescent="0.25">
      <c r="F3583" s="5"/>
    </row>
    <row r="3584" spans="6:6" x14ac:dyDescent="0.25">
      <c r="F3584" s="5"/>
    </row>
    <row r="3585" spans="6:6" x14ac:dyDescent="0.25">
      <c r="F3585" s="5"/>
    </row>
    <row r="3586" spans="6:6" x14ac:dyDescent="0.25">
      <c r="F3586" s="5"/>
    </row>
    <row r="3587" spans="6:6" x14ac:dyDescent="0.25">
      <c r="F3587" s="5"/>
    </row>
    <row r="3588" spans="6:6" x14ac:dyDescent="0.25">
      <c r="F3588" s="5"/>
    </row>
    <row r="3589" spans="6:6" x14ac:dyDescent="0.25">
      <c r="F3589" s="5"/>
    </row>
    <row r="3590" spans="6:6" x14ac:dyDescent="0.25">
      <c r="F3590" s="5"/>
    </row>
    <row r="3591" spans="6:6" x14ac:dyDescent="0.25">
      <c r="F3591" s="5"/>
    </row>
    <row r="3592" spans="6:6" x14ac:dyDescent="0.25">
      <c r="F3592" s="5"/>
    </row>
    <row r="3593" spans="6:6" x14ac:dyDescent="0.25">
      <c r="F3593" s="5"/>
    </row>
    <row r="3594" spans="6:6" x14ac:dyDescent="0.25">
      <c r="F3594" s="5"/>
    </row>
    <row r="3595" spans="6:6" x14ac:dyDescent="0.25">
      <c r="F3595" s="5"/>
    </row>
    <row r="3596" spans="6:6" x14ac:dyDescent="0.25">
      <c r="F3596" s="5"/>
    </row>
    <row r="3597" spans="6:6" x14ac:dyDescent="0.25">
      <c r="F3597" s="5"/>
    </row>
    <row r="3598" spans="6:6" x14ac:dyDescent="0.25">
      <c r="F3598" s="5"/>
    </row>
    <row r="3599" spans="6:6" x14ac:dyDescent="0.25">
      <c r="F3599" s="5"/>
    </row>
    <row r="3600" spans="6:6" x14ac:dyDescent="0.25">
      <c r="F3600" s="5"/>
    </row>
    <row r="3601" spans="6:6" x14ac:dyDescent="0.25">
      <c r="F3601" s="5"/>
    </row>
    <row r="3602" spans="6:6" x14ac:dyDescent="0.25">
      <c r="F3602" s="5"/>
    </row>
    <row r="3603" spans="6:6" x14ac:dyDescent="0.25">
      <c r="F3603" s="5"/>
    </row>
    <row r="3604" spans="6:6" x14ac:dyDescent="0.25">
      <c r="F3604" s="5"/>
    </row>
    <row r="3605" spans="6:6" x14ac:dyDescent="0.25">
      <c r="F3605" s="5"/>
    </row>
    <row r="3606" spans="6:6" x14ac:dyDescent="0.25">
      <c r="F3606" s="5"/>
    </row>
    <row r="3607" spans="6:6" x14ac:dyDescent="0.25">
      <c r="F3607" s="5"/>
    </row>
    <row r="3608" spans="6:6" x14ac:dyDescent="0.25">
      <c r="F3608" s="5"/>
    </row>
    <row r="3609" spans="6:6" x14ac:dyDescent="0.25">
      <c r="F3609" s="5"/>
    </row>
    <row r="3610" spans="6:6" x14ac:dyDescent="0.25">
      <c r="F3610" s="5"/>
    </row>
    <row r="3611" spans="6:6" x14ac:dyDescent="0.25">
      <c r="F3611" s="5"/>
    </row>
    <row r="3612" spans="6:6" x14ac:dyDescent="0.25">
      <c r="F3612" s="5"/>
    </row>
    <row r="3613" spans="6:6" x14ac:dyDescent="0.25">
      <c r="F3613" s="5"/>
    </row>
    <row r="3614" spans="6:6" x14ac:dyDescent="0.25">
      <c r="F3614" s="5"/>
    </row>
    <row r="3615" spans="6:6" x14ac:dyDescent="0.25">
      <c r="F3615" s="5"/>
    </row>
    <row r="3616" spans="6:6" x14ac:dyDescent="0.25">
      <c r="F3616" s="5"/>
    </row>
    <row r="3617" spans="6:6" x14ac:dyDescent="0.25">
      <c r="F3617" s="5"/>
    </row>
    <row r="3618" spans="6:6" x14ac:dyDescent="0.25">
      <c r="F3618" s="5"/>
    </row>
    <row r="3619" spans="6:6" x14ac:dyDescent="0.25">
      <c r="F3619" s="5"/>
    </row>
    <row r="3620" spans="6:6" x14ac:dyDescent="0.25">
      <c r="F3620" s="5"/>
    </row>
    <row r="3621" spans="6:6" x14ac:dyDescent="0.25">
      <c r="F3621" s="5"/>
    </row>
    <row r="3622" spans="6:6" x14ac:dyDescent="0.25">
      <c r="F3622" s="5"/>
    </row>
    <row r="3623" spans="6:6" x14ac:dyDescent="0.25">
      <c r="F3623" s="5"/>
    </row>
    <row r="3624" spans="6:6" x14ac:dyDescent="0.25">
      <c r="F3624" s="5"/>
    </row>
    <row r="3625" spans="6:6" x14ac:dyDescent="0.25">
      <c r="F3625" s="5"/>
    </row>
    <row r="3626" spans="6:6" x14ac:dyDescent="0.25">
      <c r="F3626" s="5"/>
    </row>
    <row r="3627" spans="6:6" x14ac:dyDescent="0.25">
      <c r="F3627" s="5"/>
    </row>
    <row r="3628" spans="6:6" x14ac:dyDescent="0.25">
      <c r="F3628" s="5"/>
    </row>
    <row r="3629" spans="6:6" x14ac:dyDescent="0.25">
      <c r="F3629" s="5"/>
    </row>
    <row r="3630" spans="6:6" x14ac:dyDescent="0.25">
      <c r="F3630" s="5"/>
    </row>
    <row r="3631" spans="6:6" x14ac:dyDescent="0.25">
      <c r="F3631" s="5"/>
    </row>
    <row r="3632" spans="6:6" x14ac:dyDescent="0.25">
      <c r="F3632" s="5"/>
    </row>
    <row r="3633" spans="6:6" x14ac:dyDescent="0.25">
      <c r="F3633" s="5"/>
    </row>
    <row r="3634" spans="6:6" x14ac:dyDescent="0.25">
      <c r="F3634" s="5"/>
    </row>
    <row r="3635" spans="6:6" x14ac:dyDescent="0.25">
      <c r="F3635" s="5"/>
    </row>
    <row r="3636" spans="6:6" x14ac:dyDescent="0.25">
      <c r="F3636" s="5"/>
    </row>
    <row r="3637" spans="6:6" x14ac:dyDescent="0.25">
      <c r="F3637" s="5"/>
    </row>
    <row r="3638" spans="6:6" x14ac:dyDescent="0.25">
      <c r="F3638" s="5"/>
    </row>
    <row r="3639" spans="6:6" x14ac:dyDescent="0.25">
      <c r="F3639" s="5"/>
    </row>
    <row r="3640" spans="6:6" x14ac:dyDescent="0.25">
      <c r="F3640" s="5"/>
    </row>
    <row r="3641" spans="6:6" x14ac:dyDescent="0.25">
      <c r="F3641" s="5"/>
    </row>
    <row r="3642" spans="6:6" x14ac:dyDescent="0.25">
      <c r="F3642" s="5"/>
    </row>
    <row r="3643" spans="6:6" x14ac:dyDescent="0.25">
      <c r="F3643" s="5"/>
    </row>
    <row r="3644" spans="6:6" x14ac:dyDescent="0.25">
      <c r="F3644" s="5"/>
    </row>
    <row r="3645" spans="6:6" x14ac:dyDescent="0.25">
      <c r="F3645" s="5"/>
    </row>
    <row r="3646" spans="6:6" x14ac:dyDescent="0.25">
      <c r="F3646" s="5"/>
    </row>
    <row r="3647" spans="6:6" x14ac:dyDescent="0.25">
      <c r="F3647" s="5"/>
    </row>
    <row r="3648" spans="6:6" x14ac:dyDescent="0.25">
      <c r="F3648" s="5"/>
    </row>
    <row r="3649" spans="6:6" x14ac:dyDescent="0.25">
      <c r="F3649" s="5"/>
    </row>
    <row r="3650" spans="6:6" x14ac:dyDescent="0.25">
      <c r="F3650" s="5"/>
    </row>
    <row r="3651" spans="6:6" x14ac:dyDescent="0.25">
      <c r="F3651" s="5"/>
    </row>
    <row r="3652" spans="6:6" x14ac:dyDescent="0.25">
      <c r="F3652" s="5"/>
    </row>
    <row r="3653" spans="6:6" x14ac:dyDescent="0.25">
      <c r="F3653" s="5"/>
    </row>
    <row r="3654" spans="6:6" x14ac:dyDescent="0.25">
      <c r="F3654" s="5"/>
    </row>
    <row r="3655" spans="6:6" x14ac:dyDescent="0.25">
      <c r="F3655" s="5"/>
    </row>
    <row r="3656" spans="6:6" x14ac:dyDescent="0.25">
      <c r="F3656" s="5"/>
    </row>
    <row r="3657" spans="6:6" x14ac:dyDescent="0.25">
      <c r="F3657" s="5"/>
    </row>
    <row r="3658" spans="6:6" x14ac:dyDescent="0.25">
      <c r="F3658" s="5"/>
    </row>
    <row r="3659" spans="6:6" x14ac:dyDescent="0.25">
      <c r="F3659" s="5"/>
    </row>
    <row r="3660" spans="6:6" x14ac:dyDescent="0.25">
      <c r="F3660" s="5"/>
    </row>
    <row r="3661" spans="6:6" x14ac:dyDescent="0.25">
      <c r="F3661" s="5"/>
    </row>
    <row r="3662" spans="6:6" x14ac:dyDescent="0.25">
      <c r="F3662" s="5"/>
    </row>
    <row r="3663" spans="6:6" x14ac:dyDescent="0.25">
      <c r="F3663" s="5"/>
    </row>
    <row r="3664" spans="6:6" x14ac:dyDescent="0.25">
      <c r="F3664" s="5"/>
    </row>
    <row r="3665" spans="6:6" x14ac:dyDescent="0.25">
      <c r="F3665" s="5"/>
    </row>
    <row r="3666" spans="6:6" x14ac:dyDescent="0.25">
      <c r="F3666" s="5"/>
    </row>
    <row r="3667" spans="6:6" x14ac:dyDescent="0.25">
      <c r="F3667" s="5"/>
    </row>
    <row r="3668" spans="6:6" x14ac:dyDescent="0.25">
      <c r="F3668" s="5"/>
    </row>
    <row r="3669" spans="6:6" x14ac:dyDescent="0.25">
      <c r="F3669" s="5"/>
    </row>
    <row r="3670" spans="6:6" x14ac:dyDescent="0.25">
      <c r="F3670" s="5"/>
    </row>
    <row r="3671" spans="6:6" x14ac:dyDescent="0.25">
      <c r="F3671" s="5"/>
    </row>
    <row r="3672" spans="6:6" x14ac:dyDescent="0.25">
      <c r="F3672" s="5"/>
    </row>
    <row r="3673" spans="6:6" x14ac:dyDescent="0.25">
      <c r="F3673" s="5"/>
    </row>
    <row r="3674" spans="6:6" x14ac:dyDescent="0.25">
      <c r="F3674" s="5"/>
    </row>
    <row r="3675" spans="6:6" x14ac:dyDescent="0.25">
      <c r="F3675" s="5"/>
    </row>
    <row r="3676" spans="6:6" x14ac:dyDescent="0.25">
      <c r="F3676" s="5"/>
    </row>
    <row r="3677" spans="6:6" x14ac:dyDescent="0.25">
      <c r="F3677" s="5"/>
    </row>
    <row r="3678" spans="6:6" x14ac:dyDescent="0.25">
      <c r="F3678" s="5"/>
    </row>
    <row r="3679" spans="6:6" x14ac:dyDescent="0.25">
      <c r="F3679" s="5"/>
    </row>
    <row r="3680" spans="6:6" x14ac:dyDescent="0.25">
      <c r="F3680" s="5"/>
    </row>
    <row r="3681" spans="6:6" x14ac:dyDescent="0.25">
      <c r="F3681" s="5"/>
    </row>
    <row r="3682" spans="6:6" x14ac:dyDescent="0.25">
      <c r="F3682" s="5"/>
    </row>
    <row r="3683" spans="6:6" x14ac:dyDescent="0.25">
      <c r="F3683" s="5"/>
    </row>
    <row r="3684" spans="6:6" x14ac:dyDescent="0.25">
      <c r="F3684" s="5"/>
    </row>
    <row r="3685" spans="6:6" x14ac:dyDescent="0.25">
      <c r="F3685" s="5"/>
    </row>
    <row r="3686" spans="6:6" x14ac:dyDescent="0.25">
      <c r="F3686" s="5"/>
    </row>
    <row r="3687" spans="6:6" x14ac:dyDescent="0.25">
      <c r="F3687" s="5"/>
    </row>
    <row r="3688" spans="6:6" x14ac:dyDescent="0.25">
      <c r="F3688" s="5"/>
    </row>
    <row r="3689" spans="6:6" x14ac:dyDescent="0.25">
      <c r="F3689" s="5"/>
    </row>
    <row r="3690" spans="6:6" x14ac:dyDescent="0.25">
      <c r="F3690" s="5"/>
    </row>
    <row r="3691" spans="6:6" x14ac:dyDescent="0.25">
      <c r="F3691" s="5"/>
    </row>
    <row r="3692" spans="6:6" x14ac:dyDescent="0.25">
      <c r="F3692" s="5"/>
    </row>
    <row r="3693" spans="6:6" x14ac:dyDescent="0.25">
      <c r="F3693" s="5"/>
    </row>
    <row r="3694" spans="6:6" x14ac:dyDescent="0.25">
      <c r="F3694" s="5"/>
    </row>
    <row r="3695" spans="6:6" x14ac:dyDescent="0.25">
      <c r="F3695" s="5"/>
    </row>
    <row r="3696" spans="6:6" x14ac:dyDescent="0.25">
      <c r="F3696" s="5"/>
    </row>
    <row r="3697" spans="6:6" x14ac:dyDescent="0.25">
      <c r="F3697" s="5"/>
    </row>
    <row r="3698" spans="6:6" x14ac:dyDescent="0.25">
      <c r="F3698" s="5"/>
    </row>
    <row r="3699" spans="6:6" x14ac:dyDescent="0.25">
      <c r="F3699" s="5"/>
    </row>
    <row r="3700" spans="6:6" x14ac:dyDescent="0.25">
      <c r="F3700" s="5"/>
    </row>
    <row r="3701" spans="6:6" x14ac:dyDescent="0.25">
      <c r="F3701" s="5"/>
    </row>
    <row r="3702" spans="6:6" x14ac:dyDescent="0.25">
      <c r="F3702" s="5"/>
    </row>
    <row r="3703" spans="6:6" x14ac:dyDescent="0.25">
      <c r="F3703" s="5"/>
    </row>
    <row r="3704" spans="6:6" x14ac:dyDescent="0.25">
      <c r="F3704" s="5"/>
    </row>
    <row r="3705" spans="6:6" x14ac:dyDescent="0.25">
      <c r="F3705" s="5"/>
    </row>
    <row r="3706" spans="6:6" x14ac:dyDescent="0.25">
      <c r="F3706" s="5"/>
    </row>
    <row r="3707" spans="6:6" x14ac:dyDescent="0.25">
      <c r="F3707" s="5"/>
    </row>
    <row r="3708" spans="6:6" x14ac:dyDescent="0.25">
      <c r="F3708" s="5"/>
    </row>
    <row r="3709" spans="6:6" x14ac:dyDescent="0.25">
      <c r="F3709" s="5"/>
    </row>
    <row r="3710" spans="6:6" x14ac:dyDescent="0.25">
      <c r="F3710" s="5"/>
    </row>
    <row r="3711" spans="6:6" x14ac:dyDescent="0.25">
      <c r="F3711" s="5"/>
    </row>
    <row r="3712" spans="6:6" x14ac:dyDescent="0.25">
      <c r="F3712" s="5"/>
    </row>
    <row r="3713" spans="6:6" x14ac:dyDescent="0.25">
      <c r="F3713" s="5"/>
    </row>
    <row r="3714" spans="6:6" x14ac:dyDescent="0.25">
      <c r="F3714" s="5"/>
    </row>
    <row r="3715" spans="6:6" x14ac:dyDescent="0.25">
      <c r="F3715" s="5"/>
    </row>
    <row r="3716" spans="6:6" x14ac:dyDescent="0.25">
      <c r="F3716" s="5"/>
    </row>
    <row r="3717" spans="6:6" x14ac:dyDescent="0.25">
      <c r="F3717" s="5"/>
    </row>
    <row r="3718" spans="6:6" x14ac:dyDescent="0.25">
      <c r="F3718" s="5"/>
    </row>
    <row r="3719" spans="6:6" x14ac:dyDescent="0.25">
      <c r="F3719" s="5"/>
    </row>
    <row r="3720" spans="6:6" x14ac:dyDescent="0.25">
      <c r="F3720" s="5"/>
    </row>
    <row r="3721" spans="6:6" x14ac:dyDescent="0.25">
      <c r="F3721" s="5"/>
    </row>
    <row r="3722" spans="6:6" x14ac:dyDescent="0.25">
      <c r="F3722" s="5"/>
    </row>
    <row r="3723" spans="6:6" x14ac:dyDescent="0.25">
      <c r="F3723" s="5"/>
    </row>
    <row r="3724" spans="6:6" x14ac:dyDescent="0.25">
      <c r="F3724" s="5"/>
    </row>
    <row r="3725" spans="6:6" x14ac:dyDescent="0.25">
      <c r="F3725" s="5"/>
    </row>
    <row r="3726" spans="6:6" x14ac:dyDescent="0.25">
      <c r="F3726" s="5"/>
    </row>
    <row r="3727" spans="6:6" x14ac:dyDescent="0.25">
      <c r="F3727" s="5"/>
    </row>
    <row r="3728" spans="6:6" x14ac:dyDescent="0.25">
      <c r="F3728" s="5"/>
    </row>
    <row r="3729" spans="6:6" x14ac:dyDescent="0.25">
      <c r="F3729" s="5"/>
    </row>
    <row r="3730" spans="6:6" x14ac:dyDescent="0.25">
      <c r="F3730" s="5"/>
    </row>
    <row r="3731" spans="6:6" x14ac:dyDescent="0.25">
      <c r="F3731" s="5"/>
    </row>
    <row r="3732" spans="6:6" x14ac:dyDescent="0.25">
      <c r="F3732" s="5"/>
    </row>
    <row r="3733" spans="6:6" x14ac:dyDescent="0.25">
      <c r="F3733" s="5"/>
    </row>
    <row r="3734" spans="6:6" x14ac:dyDescent="0.25">
      <c r="F3734" s="5"/>
    </row>
    <row r="3735" spans="6:6" x14ac:dyDescent="0.25">
      <c r="F3735" s="5"/>
    </row>
    <row r="3736" spans="6:6" x14ac:dyDescent="0.25">
      <c r="F3736" s="5"/>
    </row>
    <row r="3737" spans="6:6" x14ac:dyDescent="0.25">
      <c r="F3737" s="5"/>
    </row>
    <row r="3738" spans="6:6" x14ac:dyDescent="0.25">
      <c r="F3738" s="5"/>
    </row>
    <row r="3739" spans="6:6" x14ac:dyDescent="0.25">
      <c r="F3739" s="5"/>
    </row>
    <row r="3740" spans="6:6" x14ac:dyDescent="0.25">
      <c r="F3740" s="5"/>
    </row>
    <row r="3741" spans="6:6" x14ac:dyDescent="0.25">
      <c r="F3741" s="5"/>
    </row>
    <row r="3742" spans="6:6" x14ac:dyDescent="0.25">
      <c r="F3742" s="5"/>
    </row>
    <row r="3743" spans="6:6" x14ac:dyDescent="0.25">
      <c r="F3743" s="5"/>
    </row>
    <row r="3744" spans="6:6" x14ac:dyDescent="0.25">
      <c r="F3744" s="5"/>
    </row>
    <row r="3745" spans="6:6" x14ac:dyDescent="0.25">
      <c r="F3745" s="5"/>
    </row>
    <row r="3746" spans="6:6" x14ac:dyDescent="0.25">
      <c r="F3746" s="5"/>
    </row>
    <row r="3747" spans="6:6" x14ac:dyDescent="0.25">
      <c r="F3747" s="5"/>
    </row>
    <row r="3748" spans="6:6" x14ac:dyDescent="0.25">
      <c r="F3748" s="5"/>
    </row>
    <row r="3749" spans="6:6" x14ac:dyDescent="0.25">
      <c r="F3749" s="5"/>
    </row>
    <row r="3750" spans="6:6" x14ac:dyDescent="0.25">
      <c r="F3750" s="5"/>
    </row>
    <row r="3751" spans="6:6" x14ac:dyDescent="0.25">
      <c r="F3751" s="5"/>
    </row>
    <row r="3752" spans="6:6" x14ac:dyDescent="0.25">
      <c r="F3752" s="5"/>
    </row>
    <row r="3753" spans="6:6" x14ac:dyDescent="0.25">
      <c r="F3753" s="5"/>
    </row>
    <row r="3754" spans="6:6" x14ac:dyDescent="0.25">
      <c r="F3754" s="5"/>
    </row>
    <row r="3755" spans="6:6" x14ac:dyDescent="0.25">
      <c r="F3755" s="5"/>
    </row>
    <row r="3756" spans="6:6" x14ac:dyDescent="0.25">
      <c r="F3756" s="5"/>
    </row>
    <row r="3757" spans="6:6" x14ac:dyDescent="0.25">
      <c r="F3757" s="5"/>
    </row>
    <row r="3758" spans="6:6" x14ac:dyDescent="0.25">
      <c r="F3758" s="5"/>
    </row>
    <row r="3759" spans="6:6" x14ac:dyDescent="0.25">
      <c r="F3759" s="5"/>
    </row>
    <row r="3760" spans="6:6" x14ac:dyDescent="0.25">
      <c r="F3760" s="5"/>
    </row>
    <row r="3761" spans="6:6" x14ac:dyDescent="0.25">
      <c r="F3761" s="5"/>
    </row>
    <row r="3762" spans="6:6" x14ac:dyDescent="0.25">
      <c r="F3762" s="5"/>
    </row>
    <row r="3763" spans="6:6" x14ac:dyDescent="0.25">
      <c r="F3763" s="5"/>
    </row>
    <row r="3764" spans="6:6" x14ac:dyDescent="0.25">
      <c r="F3764" s="5"/>
    </row>
    <row r="3765" spans="6:6" x14ac:dyDescent="0.25">
      <c r="F3765" s="5"/>
    </row>
    <row r="3766" spans="6:6" x14ac:dyDescent="0.25">
      <c r="F3766" s="5"/>
    </row>
    <row r="3767" spans="6:6" x14ac:dyDescent="0.25">
      <c r="F3767" s="5"/>
    </row>
    <row r="3768" spans="6:6" x14ac:dyDescent="0.25">
      <c r="F3768" s="5"/>
    </row>
    <row r="3769" spans="6:6" x14ac:dyDescent="0.25">
      <c r="F3769" s="5"/>
    </row>
    <row r="3770" spans="6:6" x14ac:dyDescent="0.25">
      <c r="F3770" s="5"/>
    </row>
    <row r="3771" spans="6:6" x14ac:dyDescent="0.25">
      <c r="F3771" s="5"/>
    </row>
    <row r="3772" spans="6:6" x14ac:dyDescent="0.25">
      <c r="F3772" s="5"/>
    </row>
    <row r="3773" spans="6:6" x14ac:dyDescent="0.25">
      <c r="F3773" s="5"/>
    </row>
    <row r="3774" spans="6:6" x14ac:dyDescent="0.25">
      <c r="F3774" s="5"/>
    </row>
    <row r="3775" spans="6:6" x14ac:dyDescent="0.25">
      <c r="F3775" s="5"/>
    </row>
    <row r="3776" spans="6:6" x14ac:dyDescent="0.25">
      <c r="F3776" s="5"/>
    </row>
    <row r="3777" spans="6:6" x14ac:dyDescent="0.25">
      <c r="F3777" s="5"/>
    </row>
    <row r="3778" spans="6:6" x14ac:dyDescent="0.25">
      <c r="F3778" s="5"/>
    </row>
    <row r="3779" spans="6:6" x14ac:dyDescent="0.25">
      <c r="F3779" s="5"/>
    </row>
    <row r="3780" spans="6:6" x14ac:dyDescent="0.25">
      <c r="F3780" s="5"/>
    </row>
    <row r="3781" spans="6:6" x14ac:dyDescent="0.25">
      <c r="F3781" s="5"/>
    </row>
    <row r="3782" spans="6:6" x14ac:dyDescent="0.25">
      <c r="F3782" s="5"/>
    </row>
    <row r="3783" spans="6:6" x14ac:dyDescent="0.25">
      <c r="F3783" s="5"/>
    </row>
    <row r="3784" spans="6:6" x14ac:dyDescent="0.25">
      <c r="F3784" s="5"/>
    </row>
    <row r="3785" spans="6:6" x14ac:dyDescent="0.25">
      <c r="F3785" s="5"/>
    </row>
    <row r="3786" spans="6:6" x14ac:dyDescent="0.25">
      <c r="F3786" s="5"/>
    </row>
    <row r="3787" spans="6:6" x14ac:dyDescent="0.25">
      <c r="F3787" s="5"/>
    </row>
    <row r="3788" spans="6:6" x14ac:dyDescent="0.25">
      <c r="F3788" s="5"/>
    </row>
    <row r="3789" spans="6:6" x14ac:dyDescent="0.25">
      <c r="F3789" s="5"/>
    </row>
    <row r="3790" spans="6:6" x14ac:dyDescent="0.25">
      <c r="F3790" s="5"/>
    </row>
    <row r="3791" spans="6:6" x14ac:dyDescent="0.25">
      <c r="F3791" s="5"/>
    </row>
    <row r="3792" spans="6:6" x14ac:dyDescent="0.25">
      <c r="F3792" s="5"/>
    </row>
    <row r="3793" spans="6:6" x14ac:dyDescent="0.25">
      <c r="F3793" s="5"/>
    </row>
    <row r="3794" spans="6:6" x14ac:dyDescent="0.25">
      <c r="F3794" s="5"/>
    </row>
    <row r="3795" spans="6:6" x14ac:dyDescent="0.25">
      <c r="F3795" s="5"/>
    </row>
    <row r="3796" spans="6:6" x14ac:dyDescent="0.25">
      <c r="F3796" s="5"/>
    </row>
    <row r="3797" spans="6:6" x14ac:dyDescent="0.25">
      <c r="F3797" s="5"/>
    </row>
    <row r="3798" spans="6:6" x14ac:dyDescent="0.25">
      <c r="F3798" s="5"/>
    </row>
    <row r="3799" spans="6:6" x14ac:dyDescent="0.25">
      <c r="F3799" s="5"/>
    </row>
    <row r="3800" spans="6:6" x14ac:dyDescent="0.25">
      <c r="F3800" s="5"/>
    </row>
    <row r="3801" spans="6:6" x14ac:dyDescent="0.25">
      <c r="F3801" s="5"/>
    </row>
    <row r="3802" spans="6:6" x14ac:dyDescent="0.25">
      <c r="F3802" s="5"/>
    </row>
    <row r="3803" spans="6:6" x14ac:dyDescent="0.25">
      <c r="F3803" s="5"/>
    </row>
    <row r="3804" spans="6:6" x14ac:dyDescent="0.25">
      <c r="F3804" s="5"/>
    </row>
    <row r="3805" spans="6:6" x14ac:dyDescent="0.25">
      <c r="F3805" s="5"/>
    </row>
    <row r="3806" spans="6:6" x14ac:dyDescent="0.25">
      <c r="F3806" s="5"/>
    </row>
    <row r="3807" spans="6:6" x14ac:dyDescent="0.25">
      <c r="F3807" s="5"/>
    </row>
    <row r="3808" spans="6:6" x14ac:dyDescent="0.25">
      <c r="F3808" s="5"/>
    </row>
    <row r="3809" spans="6:6" x14ac:dyDescent="0.25">
      <c r="F3809" s="5"/>
    </row>
    <row r="3810" spans="6:6" x14ac:dyDescent="0.25">
      <c r="F3810" s="5"/>
    </row>
    <row r="3811" spans="6:6" x14ac:dyDescent="0.25">
      <c r="F3811" s="5"/>
    </row>
    <row r="3812" spans="6:6" x14ac:dyDescent="0.25">
      <c r="F3812" s="5"/>
    </row>
    <row r="3813" spans="6:6" x14ac:dyDescent="0.25">
      <c r="F3813" s="5"/>
    </row>
    <row r="3814" spans="6:6" x14ac:dyDescent="0.25">
      <c r="F3814" s="5"/>
    </row>
    <row r="3815" spans="6:6" x14ac:dyDescent="0.25">
      <c r="F3815" s="5"/>
    </row>
    <row r="3816" spans="6:6" x14ac:dyDescent="0.25">
      <c r="F3816" s="5"/>
    </row>
    <row r="3817" spans="6:6" x14ac:dyDescent="0.25">
      <c r="F3817" s="5"/>
    </row>
    <row r="3818" spans="6:6" x14ac:dyDescent="0.25">
      <c r="F3818" s="5"/>
    </row>
    <row r="3819" spans="6:6" x14ac:dyDescent="0.25">
      <c r="F3819" s="5"/>
    </row>
    <row r="3820" spans="6:6" x14ac:dyDescent="0.25">
      <c r="F3820" s="5"/>
    </row>
    <row r="3821" spans="6:6" x14ac:dyDescent="0.25">
      <c r="F3821" s="5"/>
    </row>
    <row r="3822" spans="6:6" x14ac:dyDescent="0.25">
      <c r="F3822" s="5"/>
    </row>
    <row r="3823" spans="6:6" x14ac:dyDescent="0.25">
      <c r="F3823" s="5"/>
    </row>
    <row r="3824" spans="6:6" x14ac:dyDescent="0.25">
      <c r="F3824" s="5"/>
    </row>
    <row r="3825" spans="6:6" x14ac:dyDescent="0.25">
      <c r="F3825" s="5"/>
    </row>
    <row r="3826" spans="6:6" x14ac:dyDescent="0.25">
      <c r="F3826" s="5"/>
    </row>
    <row r="3827" spans="6:6" x14ac:dyDescent="0.25">
      <c r="F3827" s="5"/>
    </row>
    <row r="3828" spans="6:6" x14ac:dyDescent="0.25">
      <c r="F3828" s="5"/>
    </row>
    <row r="3829" spans="6:6" x14ac:dyDescent="0.25">
      <c r="F3829" s="5"/>
    </row>
    <row r="3830" spans="6:6" x14ac:dyDescent="0.25">
      <c r="F3830" s="5"/>
    </row>
    <row r="3831" spans="6:6" x14ac:dyDescent="0.25">
      <c r="F3831" s="5"/>
    </row>
    <row r="3832" spans="6:6" x14ac:dyDescent="0.25">
      <c r="F3832" s="5"/>
    </row>
    <row r="3833" spans="6:6" x14ac:dyDescent="0.25">
      <c r="F3833" s="5"/>
    </row>
    <row r="3834" spans="6:6" x14ac:dyDescent="0.25">
      <c r="F3834" s="5"/>
    </row>
    <row r="3835" spans="6:6" x14ac:dyDescent="0.25">
      <c r="F3835" s="5"/>
    </row>
    <row r="3836" spans="6:6" x14ac:dyDescent="0.25">
      <c r="F3836" s="5"/>
    </row>
    <row r="3837" spans="6:6" x14ac:dyDescent="0.25">
      <c r="F3837" s="5"/>
    </row>
    <row r="3838" spans="6:6" x14ac:dyDescent="0.25">
      <c r="F3838" s="5"/>
    </row>
    <row r="3839" spans="6:6" x14ac:dyDescent="0.25">
      <c r="F3839" s="5"/>
    </row>
    <row r="3840" spans="6:6" x14ac:dyDescent="0.25">
      <c r="F3840" s="5"/>
    </row>
    <row r="3841" spans="6:6" x14ac:dyDescent="0.25">
      <c r="F3841" s="5"/>
    </row>
    <row r="3842" spans="6:6" x14ac:dyDescent="0.25">
      <c r="F3842" s="5"/>
    </row>
    <row r="3843" spans="6:6" x14ac:dyDescent="0.25">
      <c r="F3843" s="5"/>
    </row>
    <row r="3844" spans="6:6" x14ac:dyDescent="0.25">
      <c r="F3844" s="5"/>
    </row>
    <row r="3845" spans="6:6" x14ac:dyDescent="0.25">
      <c r="F3845" s="5"/>
    </row>
    <row r="3846" spans="6:6" x14ac:dyDescent="0.25">
      <c r="F3846" s="5"/>
    </row>
    <row r="3847" spans="6:6" x14ac:dyDescent="0.25">
      <c r="F3847" s="5"/>
    </row>
    <row r="3848" spans="6:6" x14ac:dyDescent="0.25">
      <c r="F3848" s="5"/>
    </row>
    <row r="3849" spans="6:6" x14ac:dyDescent="0.25">
      <c r="F3849" s="5"/>
    </row>
    <row r="3850" spans="6:6" x14ac:dyDescent="0.25">
      <c r="F3850" s="5"/>
    </row>
    <row r="3851" spans="6:6" x14ac:dyDescent="0.25">
      <c r="F3851" s="5"/>
    </row>
    <row r="3852" spans="6:6" x14ac:dyDescent="0.25">
      <c r="F3852" s="5"/>
    </row>
    <row r="3853" spans="6:6" x14ac:dyDescent="0.25">
      <c r="F3853" s="5"/>
    </row>
    <row r="3854" spans="6:6" x14ac:dyDescent="0.25">
      <c r="F3854" s="5"/>
    </row>
    <row r="3855" spans="6:6" x14ac:dyDescent="0.25">
      <c r="F3855" s="5"/>
    </row>
    <row r="3856" spans="6:6" x14ac:dyDescent="0.25">
      <c r="F3856" s="5"/>
    </row>
    <row r="3857" spans="6:6" x14ac:dyDescent="0.25">
      <c r="F3857" s="5"/>
    </row>
    <row r="3858" spans="6:6" x14ac:dyDescent="0.25">
      <c r="F3858" s="5"/>
    </row>
    <row r="3859" spans="6:6" x14ac:dyDescent="0.25">
      <c r="F3859" s="5"/>
    </row>
    <row r="3860" spans="6:6" x14ac:dyDescent="0.25">
      <c r="F3860" s="5"/>
    </row>
    <row r="3861" spans="6:6" x14ac:dyDescent="0.25">
      <c r="F3861" s="5"/>
    </row>
    <row r="3862" spans="6:6" x14ac:dyDescent="0.25">
      <c r="F3862" s="5"/>
    </row>
    <row r="3863" spans="6:6" x14ac:dyDescent="0.25">
      <c r="F3863" s="5"/>
    </row>
    <row r="3864" spans="6:6" x14ac:dyDescent="0.25">
      <c r="F3864" s="5"/>
    </row>
    <row r="3865" spans="6:6" x14ac:dyDescent="0.25">
      <c r="F3865" s="5"/>
    </row>
    <row r="3866" spans="6:6" x14ac:dyDescent="0.25">
      <c r="F3866" s="5"/>
    </row>
    <row r="3867" spans="6:6" x14ac:dyDescent="0.25">
      <c r="F3867" s="5"/>
    </row>
    <row r="3868" spans="6:6" x14ac:dyDescent="0.25">
      <c r="F3868" s="5"/>
    </row>
    <row r="3869" spans="6:6" x14ac:dyDescent="0.25">
      <c r="F3869" s="5"/>
    </row>
    <row r="3870" spans="6:6" x14ac:dyDescent="0.25">
      <c r="F3870" s="5"/>
    </row>
    <row r="3871" spans="6:6" x14ac:dyDescent="0.25">
      <c r="F3871" s="5"/>
    </row>
    <row r="3872" spans="6:6" x14ac:dyDescent="0.25">
      <c r="F3872" s="5"/>
    </row>
    <row r="3873" spans="6:6" x14ac:dyDescent="0.25">
      <c r="F3873" s="5"/>
    </row>
    <row r="3874" spans="6:6" x14ac:dyDescent="0.25">
      <c r="F3874" s="5"/>
    </row>
    <row r="3875" spans="6:6" x14ac:dyDescent="0.25">
      <c r="F3875" s="5"/>
    </row>
    <row r="3876" spans="6:6" x14ac:dyDescent="0.25">
      <c r="F3876" s="5"/>
    </row>
    <row r="3877" spans="6:6" x14ac:dyDescent="0.25">
      <c r="F3877" s="5"/>
    </row>
    <row r="3878" spans="6:6" x14ac:dyDescent="0.25">
      <c r="F3878" s="5"/>
    </row>
    <row r="3879" spans="6:6" x14ac:dyDescent="0.25">
      <c r="F3879" s="5"/>
    </row>
    <row r="3880" spans="6:6" x14ac:dyDescent="0.25">
      <c r="F3880" s="5"/>
    </row>
    <row r="3881" spans="6:6" x14ac:dyDescent="0.25">
      <c r="F3881" s="5"/>
    </row>
    <row r="3882" spans="6:6" x14ac:dyDescent="0.25">
      <c r="F3882" s="5"/>
    </row>
    <row r="3883" spans="6:6" x14ac:dyDescent="0.25">
      <c r="F3883" s="5"/>
    </row>
    <row r="3884" spans="6:6" x14ac:dyDescent="0.25">
      <c r="F3884" s="5"/>
    </row>
    <row r="3885" spans="6:6" x14ac:dyDescent="0.25">
      <c r="F3885" s="5"/>
    </row>
    <row r="3886" spans="6:6" x14ac:dyDescent="0.25">
      <c r="F3886" s="5"/>
    </row>
    <row r="3887" spans="6:6" x14ac:dyDescent="0.25">
      <c r="F3887" s="5"/>
    </row>
    <row r="3888" spans="6:6" x14ac:dyDescent="0.25">
      <c r="F3888" s="5"/>
    </row>
    <row r="3889" spans="6:6" x14ac:dyDescent="0.25">
      <c r="F3889" s="5"/>
    </row>
    <row r="3890" spans="6:6" x14ac:dyDescent="0.25">
      <c r="F3890" s="5"/>
    </row>
    <row r="3891" spans="6:6" x14ac:dyDescent="0.25">
      <c r="F3891" s="5"/>
    </row>
    <row r="3892" spans="6:6" x14ac:dyDescent="0.25">
      <c r="F3892" s="5"/>
    </row>
    <row r="3893" spans="6:6" x14ac:dyDescent="0.25">
      <c r="F3893" s="5"/>
    </row>
    <row r="3894" spans="6:6" x14ac:dyDescent="0.25">
      <c r="F3894" s="5"/>
    </row>
    <row r="3895" spans="6:6" x14ac:dyDescent="0.25">
      <c r="F3895" s="5"/>
    </row>
    <row r="3896" spans="6:6" x14ac:dyDescent="0.25">
      <c r="F3896" s="5"/>
    </row>
    <row r="3897" spans="6:6" x14ac:dyDescent="0.25">
      <c r="F3897" s="5"/>
    </row>
    <row r="3898" spans="6:6" x14ac:dyDescent="0.25">
      <c r="F3898" s="5"/>
    </row>
    <row r="3899" spans="6:6" x14ac:dyDescent="0.25">
      <c r="F3899" s="5"/>
    </row>
    <row r="3900" spans="6:6" x14ac:dyDescent="0.25">
      <c r="F3900" s="5"/>
    </row>
    <row r="3901" spans="6:6" x14ac:dyDescent="0.25">
      <c r="F3901" s="5"/>
    </row>
    <row r="3902" spans="6:6" x14ac:dyDescent="0.25">
      <c r="F3902" s="5"/>
    </row>
    <row r="3903" spans="6:6" x14ac:dyDescent="0.25">
      <c r="F3903" s="5"/>
    </row>
    <row r="3904" spans="6:6" x14ac:dyDescent="0.25">
      <c r="F3904" s="5"/>
    </row>
    <row r="3905" spans="6:6" x14ac:dyDescent="0.25">
      <c r="F3905" s="5"/>
    </row>
    <row r="3906" spans="6:6" x14ac:dyDescent="0.25">
      <c r="F3906" s="5"/>
    </row>
    <row r="3907" spans="6:6" x14ac:dyDescent="0.25">
      <c r="F3907" s="5"/>
    </row>
    <row r="3908" spans="6:6" x14ac:dyDescent="0.25">
      <c r="F3908" s="5"/>
    </row>
    <row r="3909" spans="6:6" x14ac:dyDescent="0.25">
      <c r="F3909" s="5"/>
    </row>
    <row r="3910" spans="6:6" x14ac:dyDescent="0.25">
      <c r="F3910" s="5"/>
    </row>
    <row r="3911" spans="6:6" x14ac:dyDescent="0.25">
      <c r="F3911" s="5"/>
    </row>
    <row r="3912" spans="6:6" x14ac:dyDescent="0.25">
      <c r="F3912" s="5"/>
    </row>
    <row r="3913" spans="6:6" x14ac:dyDescent="0.25">
      <c r="F3913" s="5"/>
    </row>
    <row r="3914" spans="6:6" x14ac:dyDescent="0.25">
      <c r="F3914" s="5"/>
    </row>
    <row r="3915" spans="6:6" x14ac:dyDescent="0.25">
      <c r="F3915" s="5"/>
    </row>
    <row r="3916" spans="6:6" x14ac:dyDescent="0.25">
      <c r="F3916" s="5"/>
    </row>
    <row r="3917" spans="6:6" x14ac:dyDescent="0.25">
      <c r="F3917" s="5"/>
    </row>
    <row r="3918" spans="6:6" x14ac:dyDescent="0.25">
      <c r="F3918" s="5"/>
    </row>
    <row r="3919" spans="6:6" x14ac:dyDescent="0.25">
      <c r="F3919" s="5"/>
    </row>
    <row r="3920" spans="6:6" x14ac:dyDescent="0.25">
      <c r="F3920" s="5"/>
    </row>
    <row r="3921" spans="6:6" x14ac:dyDescent="0.25">
      <c r="F3921" s="5"/>
    </row>
    <row r="3922" spans="6:6" x14ac:dyDescent="0.25">
      <c r="F3922" s="5"/>
    </row>
    <row r="3923" spans="6:6" x14ac:dyDescent="0.25">
      <c r="F3923" s="5"/>
    </row>
    <row r="3924" spans="6:6" x14ac:dyDescent="0.25">
      <c r="F3924" s="5"/>
    </row>
    <row r="3925" spans="6:6" x14ac:dyDescent="0.25">
      <c r="F3925" s="5"/>
    </row>
    <row r="3926" spans="6:6" x14ac:dyDescent="0.25">
      <c r="F3926" s="5"/>
    </row>
    <row r="3927" spans="6:6" x14ac:dyDescent="0.25">
      <c r="F3927" s="5"/>
    </row>
    <row r="3928" spans="6:6" x14ac:dyDescent="0.25">
      <c r="F3928" s="5"/>
    </row>
    <row r="3929" spans="6:6" x14ac:dyDescent="0.25">
      <c r="F3929" s="5"/>
    </row>
    <row r="3930" spans="6:6" x14ac:dyDescent="0.25">
      <c r="F3930" s="5"/>
    </row>
    <row r="3931" spans="6:6" x14ac:dyDescent="0.25">
      <c r="F3931" s="5"/>
    </row>
    <row r="3932" spans="6:6" x14ac:dyDescent="0.25">
      <c r="F3932" s="5"/>
    </row>
    <row r="3933" spans="6:6" x14ac:dyDescent="0.25">
      <c r="F3933" s="5"/>
    </row>
    <row r="3934" spans="6:6" x14ac:dyDescent="0.25">
      <c r="F3934" s="5"/>
    </row>
    <row r="3935" spans="6:6" x14ac:dyDescent="0.25">
      <c r="F3935" s="5"/>
    </row>
    <row r="3936" spans="6:6" x14ac:dyDescent="0.25">
      <c r="F3936" s="5"/>
    </row>
    <row r="3937" spans="6:6" x14ac:dyDescent="0.25">
      <c r="F3937" s="5"/>
    </row>
    <row r="3938" spans="6:6" x14ac:dyDescent="0.25">
      <c r="F3938" s="5"/>
    </row>
    <row r="3939" spans="6:6" x14ac:dyDescent="0.25">
      <c r="F3939" s="5"/>
    </row>
    <row r="3940" spans="6:6" x14ac:dyDescent="0.25">
      <c r="F3940" s="5"/>
    </row>
    <row r="3941" spans="6:6" x14ac:dyDescent="0.25">
      <c r="F3941" s="5"/>
    </row>
    <row r="3942" spans="6:6" x14ac:dyDescent="0.25">
      <c r="F3942" s="5"/>
    </row>
    <row r="3943" spans="6:6" x14ac:dyDescent="0.25">
      <c r="F3943" s="5"/>
    </row>
    <row r="3944" spans="6:6" x14ac:dyDescent="0.25">
      <c r="F3944" s="5"/>
    </row>
    <row r="3945" spans="6:6" x14ac:dyDescent="0.25">
      <c r="F3945" s="5"/>
    </row>
  </sheetData>
  <conditionalFormatting sqref="E2:E1048576">
    <cfRule type="containsText" dxfId="82" priority="55" operator="containsText" text="CL_SEQ_CTRL RX">
      <formula>NOT(ISERROR(SEARCH("CL_SEQ_CTRL RX",E2)))</formula>
    </cfRule>
    <cfRule type="containsText" dxfId="81" priority="56" operator="containsText" text="CL_SEQ_CTRL TX">
      <formula>NOT(ISERROR(SEARCH("CL_SEQ_CTRL TX",E2)))</formula>
    </cfRule>
    <cfRule type="containsText" dxfId="80" priority="60" operator="containsText" text="BCAST">
      <formula>NOT(ISERROR(SEARCH("BCAST",E2)))</formula>
    </cfRule>
    <cfRule type="beginsWith" dxfId="79" priority="61" operator="beginsWith" text="CL_NEW">
      <formula>LEFT(E2,LEN("CL_NEW"))="CL_NEW"</formula>
    </cfRule>
    <cfRule type="beginsWith" dxfId="78" priority="62" operator="beginsWith" text="CL_END">
      <formula>LEFT(E2,LEN("CL_END"))="CL_END"</formula>
    </cfRule>
    <cfRule type="containsText" dxfId="77" priority="63" operator="containsText" text="CL">
      <formula>NOT(ISERROR(SEARCH("CL",E2)))</formula>
    </cfRule>
  </conditionalFormatting>
  <conditionalFormatting sqref="E2:E1048576">
    <cfRule type="containsText" dxfId="76" priority="58" operator="containsText" text="PHY_CALLBACKS_">
      <formula>NOT(ISERROR(SEARCH("PHY_CALLBACKS_",E2)))</formula>
    </cfRule>
    <cfRule type="containsText" dxfId="75" priority="59" operator="containsText" text="LMMGR_">
      <formula>NOT(ISERROR(SEARCH("LMMGR_",E2)))</formula>
    </cfRule>
  </conditionalFormatting>
  <conditionalFormatting sqref="E2:E1048576">
    <cfRule type="containsText" dxfId="74" priority="57" operator="containsText" text="BUFMGR_">
      <formula>NOT(ISERROR(SEARCH("BUFMGR_",E2)))</formula>
    </cfRule>
  </conditionalFormatting>
  <conditionalFormatting sqref="F2:F1048576">
    <cfRule type="cellIs" dxfId="73" priority="38" operator="greaterThan">
      <formula>10000000</formula>
    </cfRule>
    <cfRule type="cellIs" dxfId="72" priority="39" operator="greaterThan">
      <formula>1000000</formula>
    </cfRule>
    <cfRule type="cellIs" dxfId="71" priority="40" operator="greaterThan">
      <formula>100000</formula>
    </cfRule>
  </conditionalFormatting>
  <conditionalFormatting sqref="E1">
    <cfRule type="containsText" dxfId="70" priority="24" operator="containsText" text="CL_SEQ_CTRL RX">
      <formula>NOT(ISERROR(SEARCH("CL_SEQ_CTRL RX",E1)))</formula>
    </cfRule>
    <cfRule type="containsText" dxfId="69" priority="27" operator="containsText" text="CL_SEQ_CTRL TX">
      <formula>NOT(ISERROR(SEARCH("CL_SEQ_CTRL TX",E1)))</formula>
    </cfRule>
    <cfRule type="containsText" dxfId="68" priority="34" operator="containsText" text="BCAST">
      <formula>NOT(ISERROR(SEARCH("BCAST",E1)))</formula>
    </cfRule>
    <cfRule type="beginsWith" dxfId="67" priority="35" operator="beginsWith" text="CL_NEW">
      <formula>LEFT(E1,LEN("CL_NEW"))="CL_NEW"</formula>
    </cfRule>
    <cfRule type="beginsWith" dxfId="66" priority="36" operator="beginsWith" text="CL_END">
      <formula>LEFT(E1,LEN("CL_END"))="CL_END"</formula>
    </cfRule>
    <cfRule type="containsText" dxfId="65" priority="37" operator="containsText" text="CL">
      <formula>NOT(ISERROR(SEARCH("CL",E1)))</formula>
    </cfRule>
  </conditionalFormatting>
  <conditionalFormatting sqref="E1">
    <cfRule type="containsText" dxfId="64" priority="32" operator="containsText" text="PHY_CALLBACKS_">
      <formula>NOT(ISERROR(SEARCH("PHY_CALLBACKS_",E1)))</formula>
    </cfRule>
    <cfRule type="containsText" dxfId="63" priority="33" operator="containsText" text="LMMGR_">
      <formula>NOT(ISERROR(SEARCH("LMMGR_",E1)))</formula>
    </cfRule>
  </conditionalFormatting>
  <conditionalFormatting sqref="E1">
    <cfRule type="containsText" dxfId="62" priority="31" operator="containsText" text="BUFMGR_">
      <formula>NOT(ISERROR(SEARCH("BUFMGR_",E1)))</formula>
    </cfRule>
  </conditionalFormatting>
  <conditionalFormatting sqref="F1">
    <cfRule type="cellIs" dxfId="61" priority="28" operator="greaterThan">
      <formula>10000000</formula>
    </cfRule>
    <cfRule type="cellIs" dxfId="60" priority="29" operator="greaterThan">
      <formula>1000000</formula>
    </cfRule>
    <cfRule type="cellIs" dxfId="59" priority="30" operator="greaterThan">
      <formula>100000</formula>
    </cfRule>
  </conditionalFormatting>
  <conditionalFormatting sqref="L1:O7 L17:O1048576 P7:P14 N8:O14 N15:P15 L8:M15 Q7:R15 P18:R18">
    <cfRule type="cellIs" dxfId="58" priority="12" operator="greaterThan">
      <formula>0</formula>
    </cfRule>
  </conditionalFormatting>
  <conditionalFormatting sqref="P1">
    <cfRule type="cellIs" dxfId="57" priority="11" operator="greaterThan">
      <formula>0</formula>
    </cfRule>
  </conditionalFormatting>
  <conditionalFormatting sqref="Q1:R1">
    <cfRule type="cellIs" dxfId="56" priority="10" operator="greaterThan">
      <formula>0</formula>
    </cfRule>
  </conditionalFormatting>
  <conditionalFormatting sqref="I1:I1048576">
    <cfRule type="containsText" dxfId="55" priority="1" operator="containsText" text="CL_SEQ_CTRL RX">
      <formula>NOT(ISERROR(SEARCH("CL_SEQ_CTRL RX",I1)))</formula>
    </cfRule>
    <cfRule type="containsText" dxfId="54" priority="2" operator="containsText" text="CL_SEQ_CTRL TX">
      <formula>NOT(ISERROR(SEARCH("CL_SEQ_CTRL TX",I1)))</formula>
    </cfRule>
    <cfRule type="containsText" dxfId="53" priority="6" operator="containsText" text="BCAST">
      <formula>NOT(ISERROR(SEARCH("BCAST",I1)))</formula>
    </cfRule>
    <cfRule type="beginsWith" dxfId="52" priority="7" operator="beginsWith" text="CL_NEW">
      <formula>LEFT(I1,LEN("CL_NEW"))="CL_NEW"</formula>
    </cfRule>
    <cfRule type="beginsWith" dxfId="51" priority="8" operator="beginsWith" text="CL_END">
      <formula>LEFT(I1,LEN("CL_END"))="CL_END"</formula>
    </cfRule>
    <cfRule type="containsText" dxfId="50" priority="9" operator="containsText" text="CL">
      <formula>NOT(ISERROR(SEARCH("CL",I1)))</formula>
    </cfRule>
  </conditionalFormatting>
  <conditionalFormatting sqref="I1:I1048576">
    <cfRule type="containsText" dxfId="49" priority="4" operator="containsText" text="PHY_CALLBACKS_">
      <formula>NOT(ISERROR(SEARCH("PHY_CALLBACKS_",I1)))</formula>
    </cfRule>
    <cfRule type="containsText" dxfId="48" priority="5" operator="containsText" text="LMMGR_">
      <formula>NOT(ISERROR(SEARCH("LMMGR_",I1)))</formula>
    </cfRule>
  </conditionalFormatting>
  <conditionalFormatting sqref="I1:I1048576">
    <cfRule type="containsText" dxfId="47" priority="3" operator="containsText" text="BUFMGR_">
      <formula>NOT(ISERROR(SEARCH("BUFMGR_",I1)))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986C-67C5-4C9C-9348-CD5F463FA30E}">
  <dimension ref="A1:J18"/>
  <sheetViews>
    <sheetView workbookViewId="0">
      <selection activeCell="B16" sqref="B16"/>
    </sheetView>
  </sheetViews>
  <sheetFormatPr defaultColWidth="11.42578125" defaultRowHeight="15" x14ac:dyDescent="0.25"/>
  <cols>
    <col min="2" max="2" width="20.7109375" customWidth="1"/>
    <col min="3" max="3" width="6.140625" customWidth="1"/>
    <col min="4" max="4" width="22.5703125" bestFit="1" customWidth="1"/>
    <col min="5" max="5" width="56" bestFit="1" customWidth="1"/>
  </cols>
  <sheetData>
    <row r="1" spans="1:10" ht="15" customHeight="1" x14ac:dyDescent="0.25">
      <c r="A1" s="22" t="s">
        <v>2577</v>
      </c>
      <c r="B1" s="21">
        <v>94</v>
      </c>
      <c r="D1" s="20" t="s">
        <v>2574</v>
      </c>
      <c r="E1" t="s">
        <v>2575</v>
      </c>
      <c r="F1" t="s">
        <v>2573</v>
      </c>
      <c r="G1" s="20" t="s">
        <v>2576</v>
      </c>
      <c r="H1">
        <v>0</v>
      </c>
      <c r="J1">
        <f>HEX2DEC(IF(LEFT(B1,2)="0x",MID(B1,3,LEN(B1)-2),B1))</f>
        <v>148</v>
      </c>
    </row>
    <row r="2" spans="1:10" ht="15" customHeight="1" x14ac:dyDescent="0.25">
      <c r="D2" t="s">
        <v>2529</v>
      </c>
      <c r="E2" t="s">
        <v>2563</v>
      </c>
      <c r="F2" t="s">
        <v>2546</v>
      </c>
      <c r="G2">
        <f t="shared" ref="G2:G18" si="0">HEX2DEC(MID(F2,3,LEN(F2)-2))</f>
        <v>1</v>
      </c>
      <c r="H2">
        <f t="shared" ref="H2:H18" si="1">_xlfn.BITAND($J$1,G2)</f>
        <v>0</v>
      </c>
    </row>
    <row r="3" spans="1:10" x14ac:dyDescent="0.25">
      <c r="D3" t="s">
        <v>2530</v>
      </c>
      <c r="E3" t="s">
        <v>2564</v>
      </c>
      <c r="F3" t="s">
        <v>2547</v>
      </c>
      <c r="G3">
        <f t="shared" si="0"/>
        <v>2</v>
      </c>
      <c r="H3">
        <f t="shared" si="1"/>
        <v>0</v>
      </c>
    </row>
    <row r="4" spans="1:10" x14ac:dyDescent="0.25">
      <c r="D4" t="s">
        <v>2531</v>
      </c>
      <c r="E4" t="s">
        <v>2565</v>
      </c>
      <c r="F4" t="s">
        <v>2548</v>
      </c>
      <c r="G4">
        <f t="shared" si="0"/>
        <v>4</v>
      </c>
      <c r="H4">
        <f t="shared" si="1"/>
        <v>4</v>
      </c>
    </row>
    <row r="5" spans="1:10" x14ac:dyDescent="0.25">
      <c r="D5" t="s">
        <v>2532</v>
      </c>
      <c r="E5" t="s">
        <v>2566</v>
      </c>
      <c r="F5" t="s">
        <v>2549</v>
      </c>
      <c r="G5">
        <f t="shared" si="0"/>
        <v>8</v>
      </c>
      <c r="H5">
        <f t="shared" si="1"/>
        <v>0</v>
      </c>
    </row>
    <row r="6" spans="1:10" x14ac:dyDescent="0.25">
      <c r="D6" t="s">
        <v>2533</v>
      </c>
      <c r="E6" t="s">
        <v>2567</v>
      </c>
      <c r="F6" t="s">
        <v>2550</v>
      </c>
      <c r="G6">
        <f t="shared" si="0"/>
        <v>16</v>
      </c>
      <c r="H6">
        <f t="shared" si="1"/>
        <v>16</v>
      </c>
    </row>
    <row r="7" spans="1:10" x14ac:dyDescent="0.25">
      <c r="D7" t="s">
        <v>2534</v>
      </c>
      <c r="E7" t="s">
        <v>2568</v>
      </c>
      <c r="F7" t="s">
        <v>2551</v>
      </c>
      <c r="G7">
        <f t="shared" si="0"/>
        <v>32</v>
      </c>
      <c r="H7">
        <f t="shared" si="1"/>
        <v>0</v>
      </c>
    </row>
    <row r="8" spans="1:10" x14ac:dyDescent="0.25">
      <c r="D8" t="s">
        <v>2535</v>
      </c>
      <c r="E8" t="s">
        <v>2569</v>
      </c>
      <c r="F8" t="s">
        <v>2552</v>
      </c>
      <c r="G8">
        <f t="shared" si="0"/>
        <v>64</v>
      </c>
      <c r="H8">
        <f t="shared" si="1"/>
        <v>0</v>
      </c>
    </row>
    <row r="9" spans="1:10" x14ac:dyDescent="0.25">
      <c r="D9" t="s">
        <v>2536</v>
      </c>
      <c r="E9" t="s">
        <v>2570</v>
      </c>
      <c r="F9" t="s">
        <v>2553</v>
      </c>
      <c r="G9">
        <f t="shared" si="0"/>
        <v>128</v>
      </c>
      <c r="H9">
        <f t="shared" si="1"/>
        <v>128</v>
      </c>
    </row>
    <row r="10" spans="1:10" x14ac:dyDescent="0.25">
      <c r="D10" t="s">
        <v>2537</v>
      </c>
      <c r="E10" t="s">
        <v>2571</v>
      </c>
      <c r="F10" t="s">
        <v>2554</v>
      </c>
      <c r="G10">
        <f t="shared" si="0"/>
        <v>256</v>
      </c>
      <c r="H10">
        <f t="shared" si="1"/>
        <v>0</v>
      </c>
    </row>
    <row r="11" spans="1:10" x14ac:dyDescent="0.25">
      <c r="D11" t="s">
        <v>2538</v>
      </c>
      <c r="E11" t="s">
        <v>2572</v>
      </c>
      <c r="F11" t="s">
        <v>2555</v>
      </c>
      <c r="G11">
        <f t="shared" si="0"/>
        <v>512</v>
      </c>
      <c r="H11">
        <f t="shared" si="1"/>
        <v>0</v>
      </c>
    </row>
    <row r="12" spans="1:10" x14ac:dyDescent="0.25">
      <c r="D12" t="s">
        <v>2539</v>
      </c>
      <c r="F12" t="s">
        <v>2556</v>
      </c>
      <c r="G12">
        <f t="shared" si="0"/>
        <v>1024</v>
      </c>
      <c r="H12">
        <f t="shared" si="1"/>
        <v>0</v>
      </c>
    </row>
    <row r="13" spans="1:10" x14ac:dyDescent="0.25">
      <c r="D13" t="s">
        <v>2540</v>
      </c>
      <c r="F13" t="s">
        <v>2557</v>
      </c>
      <c r="G13">
        <f t="shared" si="0"/>
        <v>2048</v>
      </c>
      <c r="H13">
        <f t="shared" si="1"/>
        <v>0</v>
      </c>
    </row>
    <row r="14" spans="1:10" x14ac:dyDescent="0.25">
      <c r="D14" t="s">
        <v>2541</v>
      </c>
      <c r="F14" t="s">
        <v>2558</v>
      </c>
      <c r="G14">
        <f t="shared" si="0"/>
        <v>4096</v>
      </c>
      <c r="H14">
        <f t="shared" si="1"/>
        <v>0</v>
      </c>
    </row>
    <row r="15" spans="1:10" x14ac:dyDescent="0.25">
      <c r="D15" t="s">
        <v>2542</v>
      </c>
      <c r="F15" t="s">
        <v>2559</v>
      </c>
      <c r="G15">
        <f t="shared" si="0"/>
        <v>8192</v>
      </c>
      <c r="H15">
        <f t="shared" si="1"/>
        <v>0</v>
      </c>
    </row>
    <row r="16" spans="1:10" x14ac:dyDescent="0.25">
      <c r="D16" t="s">
        <v>2543</v>
      </c>
      <c r="F16" t="s">
        <v>2560</v>
      </c>
      <c r="G16">
        <f t="shared" si="0"/>
        <v>16384</v>
      </c>
      <c r="H16">
        <f t="shared" si="1"/>
        <v>0</v>
      </c>
    </row>
    <row r="17" spans="4:8" x14ac:dyDescent="0.25">
      <c r="D17" t="s">
        <v>2544</v>
      </c>
      <c r="F17" t="s">
        <v>2561</v>
      </c>
      <c r="G17">
        <f t="shared" si="0"/>
        <v>32768</v>
      </c>
      <c r="H17">
        <f t="shared" si="1"/>
        <v>0</v>
      </c>
    </row>
    <row r="18" spans="4:8" x14ac:dyDescent="0.25">
      <c r="D18" t="s">
        <v>2545</v>
      </c>
      <c r="F18" t="s">
        <v>2562</v>
      </c>
      <c r="G18">
        <f t="shared" si="0"/>
        <v>65536</v>
      </c>
      <c r="H18">
        <f t="shared" si="1"/>
        <v>0</v>
      </c>
    </row>
  </sheetData>
  <conditionalFormatting sqref="D1:D1048576">
    <cfRule type="expression" dxfId="38" priority="1">
      <formula>$H1&gt;0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23F0-2A18-4D29-9A58-D32991B6211D}">
  <dimension ref="A4:BU509"/>
  <sheetViews>
    <sheetView zoomScaleNormal="100" workbookViewId="0">
      <selection activeCell="F18" sqref="F18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11.5703125" bestFit="1" customWidth="1"/>
    <col min="4" max="5" width="17.42578125" bestFit="1" customWidth="1"/>
    <col min="6" max="6" width="42.140625" bestFit="1" customWidth="1"/>
    <col min="7" max="7" width="8.42578125" bestFit="1" customWidth="1"/>
    <col min="8" max="8" width="6.85546875" bestFit="1" customWidth="1"/>
    <col min="9" max="9" width="12" bestFit="1" customWidth="1"/>
    <col min="10" max="10" width="13.85546875" bestFit="1" customWidth="1"/>
    <col min="11" max="11" width="12.42578125" bestFit="1" customWidth="1"/>
    <col min="12" max="12" width="11.28515625" bestFit="1" customWidth="1"/>
    <col min="13" max="13" width="7.85546875" bestFit="1" customWidth="1"/>
    <col min="14" max="14" width="8.28515625" bestFit="1" customWidth="1"/>
    <col min="15" max="15" width="12.5703125" bestFit="1" customWidth="1"/>
    <col min="16" max="16" width="11.42578125" bestFit="1" customWidth="1"/>
    <col min="17" max="17" width="8.28515625" bestFit="1" customWidth="1"/>
    <col min="18" max="18" width="15.5703125" bestFit="1" customWidth="1"/>
    <col min="19" max="19" width="17" bestFit="1" customWidth="1"/>
    <col min="20" max="20" width="21" bestFit="1" customWidth="1"/>
    <col min="21" max="21" width="17.28515625" bestFit="1" customWidth="1"/>
    <col min="22" max="22" width="21" bestFit="1" customWidth="1"/>
    <col min="23" max="23" width="17.42578125" bestFit="1" customWidth="1"/>
    <col min="24" max="24" width="16.140625" bestFit="1" customWidth="1"/>
    <col min="25" max="25" width="17.5703125" bestFit="1" customWidth="1"/>
    <col min="27" max="27" width="13.140625" bestFit="1" customWidth="1"/>
    <col min="28" max="28" width="21.5703125" bestFit="1" customWidth="1"/>
    <col min="29" max="29" width="19.5703125" bestFit="1" customWidth="1"/>
    <col min="30" max="30" width="17.28515625" bestFit="1" customWidth="1"/>
    <col min="31" max="31" width="9.42578125" customWidth="1"/>
    <col min="33" max="33" width="13.140625" bestFit="1" customWidth="1"/>
    <col min="34" max="34" width="23" bestFit="1" customWidth="1"/>
    <col min="35" max="36" width="18.7109375" bestFit="1" customWidth="1"/>
    <col min="37" max="37" width="9.42578125" customWidth="1"/>
    <col min="39" max="39" width="13.140625" bestFit="1" customWidth="1"/>
    <col min="40" max="40" width="27" bestFit="1" customWidth="1"/>
    <col min="41" max="41" width="20.85546875" bestFit="1" customWidth="1"/>
    <col min="42" max="42" width="22.7109375" bestFit="1" customWidth="1"/>
    <col min="43" max="43" width="9.42578125" customWidth="1"/>
    <col min="45" max="45" width="13.140625" bestFit="1" customWidth="1"/>
    <col min="46" max="46" width="23.28515625" bestFit="1" customWidth="1"/>
    <col min="47" max="48" width="19" bestFit="1" customWidth="1"/>
    <col min="49" max="49" width="9.42578125" customWidth="1"/>
    <col min="51" max="51" width="13.140625" bestFit="1" customWidth="1"/>
    <col min="52" max="52" width="27" bestFit="1" customWidth="1"/>
    <col min="53" max="54" width="22.7109375" bestFit="1" customWidth="1"/>
    <col min="55" max="55" width="9.42578125" customWidth="1"/>
    <col min="57" max="57" width="13.140625" bestFit="1" customWidth="1"/>
    <col min="58" max="58" width="23.42578125" bestFit="1" customWidth="1"/>
    <col min="59" max="60" width="19.140625" bestFit="1" customWidth="1"/>
    <col min="61" max="61" width="9.42578125" customWidth="1"/>
    <col min="63" max="63" width="13.140625" bestFit="1" customWidth="1"/>
    <col min="64" max="64" width="22.140625" bestFit="1" customWidth="1"/>
    <col min="65" max="66" width="17.85546875" bestFit="1" customWidth="1"/>
    <col min="67" max="67" width="9.42578125" customWidth="1"/>
    <col min="69" max="69" width="13.140625" bestFit="1" customWidth="1"/>
    <col min="70" max="70" width="23.5703125" bestFit="1" customWidth="1"/>
    <col min="71" max="72" width="19.28515625" bestFit="1" customWidth="1"/>
    <col min="73" max="73" width="9.42578125" customWidth="1"/>
  </cols>
  <sheetData>
    <row r="4" spans="1:73" x14ac:dyDescent="0.25">
      <c r="A4" t="s">
        <v>1</v>
      </c>
      <c r="B4" t="s">
        <v>2</v>
      </c>
      <c r="C4" t="s">
        <v>7</v>
      </c>
      <c r="D4" t="s">
        <v>1116</v>
      </c>
      <c r="E4" t="s">
        <v>1117</v>
      </c>
      <c r="F4" t="s">
        <v>0</v>
      </c>
      <c r="G4" t="s">
        <v>34</v>
      </c>
      <c r="H4" t="s">
        <v>1115</v>
      </c>
      <c r="I4" t="s">
        <v>1123</v>
      </c>
      <c r="J4" t="s">
        <v>1124</v>
      </c>
      <c r="K4" t="s">
        <v>1143</v>
      </c>
      <c r="L4" t="s">
        <v>1103</v>
      </c>
      <c r="M4" t="s">
        <v>1142</v>
      </c>
      <c r="N4" t="s">
        <v>1105</v>
      </c>
      <c r="O4" t="s">
        <v>2224</v>
      </c>
      <c r="P4" t="s">
        <v>1104</v>
      </c>
      <c r="Q4" t="s">
        <v>1106</v>
      </c>
      <c r="R4" t="s">
        <v>1125</v>
      </c>
      <c r="S4" t="s">
        <v>1126</v>
      </c>
      <c r="T4" t="s">
        <v>1128</v>
      </c>
      <c r="U4" t="s">
        <v>1127</v>
      </c>
      <c r="V4" t="s">
        <v>1139</v>
      </c>
      <c r="W4" t="s">
        <v>1130</v>
      </c>
      <c r="X4" t="s">
        <v>1129</v>
      </c>
      <c r="Y4" t="s">
        <v>1131</v>
      </c>
      <c r="AA4" s="15" t="s">
        <v>1096</v>
      </c>
      <c r="AB4" t="s">
        <v>1132</v>
      </c>
      <c r="AC4" t="s">
        <v>5728</v>
      </c>
      <c r="AD4" t="s">
        <v>5753</v>
      </c>
      <c r="AE4" t="s">
        <v>1141</v>
      </c>
      <c r="AG4" s="15" t="s">
        <v>1096</v>
      </c>
      <c r="AH4" t="s">
        <v>1133</v>
      </c>
      <c r="AI4" t="s">
        <v>5729</v>
      </c>
      <c r="AJ4" t="s">
        <v>5754</v>
      </c>
      <c r="AK4" t="s">
        <v>1141</v>
      </c>
      <c r="AM4" s="15" t="s">
        <v>1096</v>
      </c>
      <c r="AN4" t="s">
        <v>1134</v>
      </c>
      <c r="AO4" t="s">
        <v>5730</v>
      </c>
      <c r="AP4" t="s">
        <v>5755</v>
      </c>
      <c r="AQ4" t="s">
        <v>1141</v>
      </c>
      <c r="AS4" s="15" t="s">
        <v>1096</v>
      </c>
      <c r="AT4" t="s">
        <v>1135</v>
      </c>
      <c r="AU4" t="s">
        <v>5731</v>
      </c>
      <c r="AV4" t="s">
        <v>5756</v>
      </c>
      <c r="AW4" t="s">
        <v>1141</v>
      </c>
      <c r="AY4" s="15" t="s">
        <v>1096</v>
      </c>
      <c r="AZ4" t="s">
        <v>1140</v>
      </c>
      <c r="BA4" t="s">
        <v>5732</v>
      </c>
      <c r="BB4" t="s">
        <v>5757</v>
      </c>
      <c r="BC4" t="s">
        <v>1141</v>
      </c>
      <c r="BE4" s="15" t="s">
        <v>1096</v>
      </c>
      <c r="BF4" t="s">
        <v>1136</v>
      </c>
      <c r="BG4" t="s">
        <v>5733</v>
      </c>
      <c r="BH4" t="s">
        <v>5758</v>
      </c>
      <c r="BI4" t="s">
        <v>1141</v>
      </c>
      <c r="BK4" s="15" t="s">
        <v>1096</v>
      </c>
      <c r="BL4" t="s">
        <v>1137</v>
      </c>
      <c r="BM4" t="s">
        <v>5734</v>
      </c>
      <c r="BN4" t="s">
        <v>5759</v>
      </c>
      <c r="BO4" t="s">
        <v>1141</v>
      </c>
      <c r="BQ4" s="15" t="s">
        <v>1096</v>
      </c>
      <c r="BR4" t="s">
        <v>1138</v>
      </c>
      <c r="BS4" t="s">
        <v>5735</v>
      </c>
      <c r="BT4" t="s">
        <v>5760</v>
      </c>
      <c r="BU4" t="s">
        <v>1141</v>
      </c>
    </row>
    <row r="5" spans="1:73" x14ac:dyDescent="0.25">
      <c r="A5" s="14" t="s">
        <v>810</v>
      </c>
      <c r="B5">
        <v>2050478759</v>
      </c>
      <c r="C5" s="14" t="s">
        <v>5950</v>
      </c>
      <c r="D5">
        <v>131</v>
      </c>
      <c r="E5" s="14" t="s">
        <v>1118</v>
      </c>
      <c r="F5" s="14" t="s">
        <v>5951</v>
      </c>
      <c r="G5" s="14" t="e">
        <f>timingTable[[#This Row],[FRT_DEC]]-B4</f>
        <v>#VALUE!</v>
      </c>
      <c r="H5" s="17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INFO]]))),H4)</f>
        <v>283</v>
      </c>
      <c r="I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5" s="14">
        <f>HEX2DEC(RIGHT(timingTable[[#This Row],[FRT_HEX]],MIN(LEN(timingTable[[#This Row],[FRT_HEX]])-2,8)))</f>
        <v>2050478759</v>
      </c>
      <c r="K5" s="14" t="str">
        <f>IF(timingTable[[#This Row],['[TRACECODE']:.1]]=140,"afterTx","")</f>
        <v/>
      </c>
      <c r="L5" s="14" t="str">
        <f t="shared" ref="L5:L68" si="0">IF(AND(H6=H5,K6="afterTx"),"beforeTx","")</f>
        <v/>
      </c>
      <c r="M5" s="14" t="str">
        <f>IF(AND(H5=H4,K4="afterTx",timingTable[[#This Row],['[TRACECODE']:.1]]=6),"dc","")</f>
        <v/>
      </c>
      <c r="N5" s="14" t="str">
        <f t="shared" ref="N5:N68" si="1">IF(AND(H5=H3,M3="dc"),"txEnd","")</f>
        <v/>
      </c>
      <c r="O5" s="14" t="str">
        <f>IF(timingTable[[#This Row],['[TRACECODE']:.1]]=141,"afterRx","")</f>
        <v/>
      </c>
      <c r="P5" s="14" t="str">
        <f t="shared" ref="P5:P68" si="2">IF(AND(H5=H6,O6="afterRx"),"beforeRx","")</f>
        <v/>
      </c>
      <c r="Q5" s="14" t="str">
        <f t="shared" ref="Q5:Q68" si="3">IF(AND(H5=H4,O4="afterRx"),"rxEnd","")</f>
        <v/>
      </c>
      <c r="R5" s="14" t="str">
        <f t="shared" ref="R5:R68" si="4">IF(AND(H7=H5,M7="dc",L5="beforeTx"),I7-I5,"EMPTY")</f>
        <v>EMPTY</v>
      </c>
      <c r="S5" s="14" t="str">
        <f t="shared" ref="S5:S68" si="5">IF(AND(N5="txEnd",P6="beforeRx",O7="afterRx"),J6-I5,"EMPTY")</f>
        <v>EMPTY</v>
      </c>
      <c r="T5" s="14" t="str">
        <f t="shared" ref="T5:T68" si="6">IF(AND(L6="beforeTx",Q5="rxEnd",H6=H5),I6-I5,"EMPTY")</f>
        <v>EMPTY</v>
      </c>
      <c r="U5" s="14" t="str">
        <f t="shared" ref="U5:U68" si="7">IF(AND(Q5="rxEnd",M8="dc",H5=H8),I8-I5,"EMPTY")</f>
        <v>EMPTY</v>
      </c>
      <c r="V5" s="14" t="str">
        <f>IF(L5="beforeTx",timingTable[[#This Row],[FRT32_val]]-timingTable[[#This Row],[FRT32_trace]],"EMPTY")</f>
        <v>EMPTY</v>
      </c>
      <c r="W5" s="14" t="str">
        <f>IF(AND(timingTable[[#This Row],[beforeTx]]="beforeTx",K6="afterTx"),J6-timingTable[[#This Row],[FRT32_trace]],"EMPTY")</f>
        <v>EMPTY</v>
      </c>
      <c r="X5" s="14" t="str">
        <f t="shared" ref="X5:X68" si="8">IF(AND(Q5="rxEnd",L6="beforeTx"),J6-I5,"EMPTY")</f>
        <v>EMPTY</v>
      </c>
      <c r="Y5" s="14" t="str">
        <f>IF(AND(P5="beforeRx",O6="afterRx"),J6-timingTable[[#This Row],[FRT32_trace]],"EMPTY")</f>
        <v>EMPTY</v>
      </c>
      <c r="AA5" s="16">
        <v>694</v>
      </c>
      <c r="AB5" s="14">
        <v>10</v>
      </c>
      <c r="AC5" s="26">
        <v>0.15384615384615385</v>
      </c>
      <c r="AD5" s="26">
        <v>0.15384615384615385</v>
      </c>
      <c r="AE5">
        <f>MIN(AA:AA)</f>
        <v>694</v>
      </c>
      <c r="AG5" s="16">
        <v>541</v>
      </c>
      <c r="AH5" s="14">
        <v>1</v>
      </c>
      <c r="AI5" s="26">
        <v>2.0833333333333332E-2</v>
      </c>
      <c r="AJ5" s="26">
        <v>2.0833333333333332E-2</v>
      </c>
      <c r="AK5">
        <f>MIN(S:S)</f>
        <v>541</v>
      </c>
      <c r="AM5" s="16">
        <v>1000</v>
      </c>
      <c r="AN5" s="14">
        <v>40</v>
      </c>
      <c r="AO5" s="26">
        <v>1</v>
      </c>
      <c r="AP5" s="26">
        <v>1</v>
      </c>
      <c r="AQ5">
        <f>MIN(AM:AM)</f>
        <v>1000</v>
      </c>
      <c r="AS5" s="16">
        <v>1695</v>
      </c>
      <c r="AT5" s="14">
        <v>7</v>
      </c>
      <c r="AU5" s="26">
        <v>0.17499999999999999</v>
      </c>
      <c r="AV5" s="26">
        <v>0.17499999999999999</v>
      </c>
      <c r="AW5">
        <f>MIN(AS:AS)</f>
        <v>1695</v>
      </c>
      <c r="AY5" s="16">
        <v>750</v>
      </c>
      <c r="AZ5" s="14">
        <v>1</v>
      </c>
      <c r="BA5" s="26">
        <v>1.5384615384615385E-2</v>
      </c>
      <c r="BB5" s="26">
        <v>1.5384615384615385E-2</v>
      </c>
      <c r="BC5">
        <f>MIN(AY:AY)</f>
        <v>750</v>
      </c>
      <c r="BE5" s="16">
        <v>768</v>
      </c>
      <c r="BF5" s="14">
        <v>1</v>
      </c>
      <c r="BG5" s="26">
        <v>1.5384615384615385E-2</v>
      </c>
      <c r="BH5" s="26">
        <v>1.5384615384615385E-2</v>
      </c>
      <c r="BI5">
        <f>MIN(BE:BE)</f>
        <v>768</v>
      </c>
      <c r="BK5" s="16">
        <v>189</v>
      </c>
      <c r="BL5" s="14">
        <v>1</v>
      </c>
      <c r="BM5" s="26">
        <v>2.5000000000000001E-2</v>
      </c>
      <c r="BN5" s="26">
        <v>2.5000000000000001E-2</v>
      </c>
      <c r="BO5">
        <f>MIN(BK:BK)</f>
        <v>189</v>
      </c>
      <c r="BQ5" s="16">
        <v>15</v>
      </c>
      <c r="BR5" s="14">
        <v>1</v>
      </c>
      <c r="BS5" s="26">
        <v>2.0833333333333332E-2</v>
      </c>
      <c r="BT5" s="26">
        <v>2.0833333333333332E-2</v>
      </c>
      <c r="BU5">
        <f>MIN(BQ:BQ)</f>
        <v>15</v>
      </c>
    </row>
    <row r="6" spans="1:73" x14ac:dyDescent="0.25">
      <c r="A6" s="14" t="s">
        <v>880</v>
      </c>
      <c r="B6">
        <v>2050479296</v>
      </c>
      <c r="C6" s="14" t="s">
        <v>5967</v>
      </c>
      <c r="D6">
        <v>151</v>
      </c>
      <c r="E6" s="14" t="s">
        <v>1119</v>
      </c>
      <c r="F6" s="14" t="s">
        <v>5968</v>
      </c>
      <c r="G6" s="14">
        <f>timingTable[[#This Row],[FRT_DEC]]-B5</f>
        <v>537</v>
      </c>
      <c r="H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INFO]]))),H5)</f>
        <v>283</v>
      </c>
      <c r="I6" s="14">
        <f>IF(timingTable[[#This Row],['[TRACECODE']:.1]]=151,HEX2DEC(LEFT(RIGHT(timingTable[[#This Row],[TRACE INFO]],9),8)),IF(timingTable[[#This Row],['[TRACECODE']:.1]]=6,HEX2DEC(RIGHT(timingTable[[#This Row],[TRACE INFO]],8))))</f>
        <v>2050479184</v>
      </c>
      <c r="J6" s="14">
        <f>HEX2DEC(RIGHT(timingTable[[#This Row],[FRT_HEX]],MIN(LEN(timingTable[[#This Row],[FRT_HEX]])-2,8)))</f>
        <v>2050479296</v>
      </c>
      <c r="K6" s="14" t="str">
        <f>IF(timingTable[[#This Row],['[TRACECODE']:.1]]=140,"afterTx","")</f>
        <v/>
      </c>
      <c r="L6" s="14" t="str">
        <f t="shared" si="0"/>
        <v/>
      </c>
      <c r="M6" s="14" t="str">
        <f>IF(AND(H6=H5,K5="afterTx",timingTable[[#This Row],['[TRACECODE']:.1]]=6),"dc","")</f>
        <v/>
      </c>
      <c r="N6" s="14" t="str">
        <f t="shared" si="1"/>
        <v/>
      </c>
      <c r="O6" s="14" t="str">
        <f>IF(timingTable[[#This Row],['[TRACECODE']:.1]]=141,"afterRx","")</f>
        <v/>
      </c>
      <c r="P6" s="14" t="str">
        <f t="shared" si="2"/>
        <v/>
      </c>
      <c r="Q6" s="14" t="str">
        <f t="shared" si="3"/>
        <v/>
      </c>
      <c r="R6" s="14" t="str">
        <f t="shared" si="4"/>
        <v>EMPTY</v>
      </c>
      <c r="S6" s="14" t="str">
        <f t="shared" si="5"/>
        <v>EMPTY</v>
      </c>
      <c r="T6" s="14" t="str">
        <f t="shared" si="6"/>
        <v>EMPTY</v>
      </c>
      <c r="U6" s="14" t="str">
        <f t="shared" si="7"/>
        <v>EMPTY</v>
      </c>
      <c r="V6" s="14" t="str">
        <f>IF(L6="beforeTx",timingTable[[#This Row],[FRT32_val]]-timingTable[[#This Row],[FRT32_trace]],"EMPTY")</f>
        <v>EMPTY</v>
      </c>
      <c r="W6" s="14" t="str">
        <f>IF(AND(timingTable[[#This Row],[beforeTx]]="beforeTx",K7="afterTx"),J7-timingTable[[#This Row],[FRT32_trace]],"EMPTY")</f>
        <v>EMPTY</v>
      </c>
      <c r="X6" s="14" t="str">
        <f t="shared" si="8"/>
        <v>EMPTY</v>
      </c>
      <c r="Y6" s="14" t="str">
        <f>IF(AND(P6="beforeRx",O7="afterRx"),J7-timingTable[[#This Row],[FRT32_trace]],"EMPTY")</f>
        <v>EMPTY</v>
      </c>
      <c r="AA6" s="16">
        <v>695</v>
      </c>
      <c r="AB6" s="14">
        <v>17</v>
      </c>
      <c r="AC6" s="26">
        <v>0.41538461538461541</v>
      </c>
      <c r="AD6" s="26">
        <v>0.26153846153846155</v>
      </c>
      <c r="AE6">
        <f>MAX(AA:AA)</f>
        <v>698</v>
      </c>
      <c r="AG6" s="16">
        <v>542</v>
      </c>
      <c r="AH6" s="14">
        <v>10</v>
      </c>
      <c r="AI6" s="26">
        <v>0.22916666666666666</v>
      </c>
      <c r="AJ6" s="26">
        <v>0.20833333333333334</v>
      </c>
      <c r="AK6">
        <f>MAX(S:S)</f>
        <v>557</v>
      </c>
      <c r="AM6" s="16" t="s">
        <v>1095</v>
      </c>
      <c r="AN6" s="14">
        <v>40</v>
      </c>
      <c r="AO6" s="26"/>
      <c r="AP6" s="26">
        <v>1</v>
      </c>
      <c r="AQ6">
        <f>MAX(AM:AM)</f>
        <v>1000</v>
      </c>
      <c r="AS6" s="16">
        <v>1696</v>
      </c>
      <c r="AT6" s="14">
        <v>9</v>
      </c>
      <c r="AU6" s="26">
        <v>0.4</v>
      </c>
      <c r="AV6" s="26">
        <v>0.22500000000000001</v>
      </c>
      <c r="AW6">
        <f>MAX(AS:AS)</f>
        <v>1698</v>
      </c>
      <c r="AY6" s="16">
        <v>759</v>
      </c>
      <c r="AZ6" s="14">
        <v>1</v>
      </c>
      <c r="BA6" s="26">
        <v>3.0769230769230771E-2</v>
      </c>
      <c r="BB6" s="26">
        <v>1.5384615384615385E-2</v>
      </c>
      <c r="BC6">
        <f>MAX(AY:AY)</f>
        <v>891</v>
      </c>
      <c r="BE6" s="16">
        <v>776</v>
      </c>
      <c r="BF6" s="14">
        <v>1</v>
      </c>
      <c r="BG6" s="26">
        <v>3.0769230769230771E-2</v>
      </c>
      <c r="BH6" s="26">
        <v>1.5384615384615385E-2</v>
      </c>
      <c r="BI6">
        <f>MAX(BE:BE)</f>
        <v>908</v>
      </c>
      <c r="BK6" s="16">
        <v>190</v>
      </c>
      <c r="BL6" s="14">
        <v>1</v>
      </c>
      <c r="BM6" s="26">
        <v>0.05</v>
      </c>
      <c r="BN6" s="26">
        <v>2.5000000000000001E-2</v>
      </c>
      <c r="BO6">
        <f>MAX(BK:BK)</f>
        <v>250</v>
      </c>
      <c r="BQ6" s="16">
        <v>16</v>
      </c>
      <c r="BR6" s="14">
        <v>17</v>
      </c>
      <c r="BS6" s="26">
        <v>0.375</v>
      </c>
      <c r="BT6" s="26">
        <v>0.35416666666666669</v>
      </c>
      <c r="BU6">
        <f>MAX(BQ:BQ)</f>
        <v>147</v>
      </c>
    </row>
    <row r="7" spans="1:73" x14ac:dyDescent="0.25">
      <c r="A7" s="14" t="s">
        <v>158</v>
      </c>
      <c r="B7">
        <v>2050479406</v>
      </c>
      <c r="C7" s="14" t="s">
        <v>5982</v>
      </c>
      <c r="D7">
        <v>151</v>
      </c>
      <c r="E7" s="14" t="s">
        <v>1119</v>
      </c>
      <c r="F7" s="14" t="s">
        <v>5983</v>
      </c>
      <c r="G7" s="14">
        <f>timingTable[[#This Row],[FRT_DEC]]-B6</f>
        <v>110</v>
      </c>
      <c r="H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INFO]]))),H6)</f>
        <v>283</v>
      </c>
      <c r="I7" s="14">
        <f>IF(timingTable[[#This Row],['[TRACECODE']:.1]]=151,HEX2DEC(LEFT(RIGHT(timingTable[[#This Row],[TRACE INFO]],9),8)),IF(timingTable[[#This Row],['[TRACECODE']:.1]]=6,HEX2DEC(RIGHT(timingTable[[#This Row],[TRACE INFO]],8))))</f>
        <v>2050480184</v>
      </c>
      <c r="J7" s="14">
        <f>HEX2DEC(RIGHT(timingTable[[#This Row],[FRT_HEX]],MIN(LEN(timingTable[[#This Row],[FRT_HEX]])-2,8)))</f>
        <v>2050479406</v>
      </c>
      <c r="K7" s="14" t="str">
        <f>IF(timingTable[[#This Row],['[TRACECODE']:.1]]=140,"afterTx","")</f>
        <v/>
      </c>
      <c r="L7" s="14" t="str">
        <f t="shared" si="0"/>
        <v>beforeTx</v>
      </c>
      <c r="M7" s="14" t="str">
        <f>IF(AND(H7=H6,K6="afterTx",timingTable[[#This Row],['[TRACECODE']:.1]]=6),"dc","")</f>
        <v/>
      </c>
      <c r="N7" s="14" t="str">
        <f t="shared" si="1"/>
        <v/>
      </c>
      <c r="O7" s="14" t="str">
        <f>IF(timingTable[[#This Row],['[TRACECODE']:.1]]=141,"afterRx","")</f>
        <v/>
      </c>
      <c r="P7" s="14" t="str">
        <f t="shared" si="2"/>
        <v/>
      </c>
      <c r="Q7" s="14" t="str">
        <f t="shared" si="3"/>
        <v/>
      </c>
      <c r="R7" s="14">
        <f t="shared" si="4"/>
        <v>696</v>
      </c>
      <c r="S7" s="14" t="str">
        <f t="shared" si="5"/>
        <v>EMPTY</v>
      </c>
      <c r="T7" s="14" t="str">
        <f t="shared" si="6"/>
        <v>EMPTY</v>
      </c>
      <c r="U7" s="14" t="str">
        <f t="shared" si="7"/>
        <v>EMPTY</v>
      </c>
      <c r="V7" s="14">
        <f>IF(L7="beforeTx",timingTable[[#This Row],[FRT32_val]]-timingTable[[#This Row],[FRT32_trace]],"EMPTY")</f>
        <v>778</v>
      </c>
      <c r="W7" s="14">
        <f>IF(AND(timingTable[[#This Row],[beforeTx]]="beforeTx",K8="afterTx"),J8-timingTable[[#This Row],[FRT32_trace]],"EMPTY")</f>
        <v>796</v>
      </c>
      <c r="X7" s="14" t="str">
        <f t="shared" si="8"/>
        <v>EMPTY</v>
      </c>
      <c r="Y7" s="14" t="str">
        <f>IF(AND(P7="beforeRx",O8="afterRx"),J8-timingTable[[#This Row],[FRT32_trace]],"EMPTY")</f>
        <v>EMPTY</v>
      </c>
      <c r="AA7" s="16">
        <v>696</v>
      </c>
      <c r="AB7" s="14">
        <v>11</v>
      </c>
      <c r="AC7" s="26">
        <v>0.58461538461538465</v>
      </c>
      <c r="AD7" s="26">
        <v>0.16923076923076924</v>
      </c>
      <c r="AE7">
        <f>ROUND(AVERAGE(R:R),0)</f>
        <v>696</v>
      </c>
      <c r="AG7" s="16">
        <v>543</v>
      </c>
      <c r="AH7" s="14">
        <v>15</v>
      </c>
      <c r="AI7" s="26">
        <v>0.54166666666666663</v>
      </c>
      <c r="AJ7" s="26">
        <v>0.3125</v>
      </c>
      <c r="AK7">
        <f>ROUND(AVERAGE(S:S),0)</f>
        <v>546</v>
      </c>
      <c r="AQ7">
        <f>ROUND(AVERAGE(T:T),0)</f>
        <v>1000</v>
      </c>
      <c r="AS7" s="16">
        <v>1697</v>
      </c>
      <c r="AT7" s="14">
        <v>14</v>
      </c>
      <c r="AU7" s="26">
        <v>0.75</v>
      </c>
      <c r="AV7" s="26">
        <v>0.35</v>
      </c>
      <c r="AW7">
        <f>ROUND(AVERAGE(U:U),0)</f>
        <v>1697</v>
      </c>
      <c r="AY7" s="16">
        <v>765</v>
      </c>
      <c r="AZ7" s="14">
        <v>2</v>
      </c>
      <c r="BA7" s="26">
        <v>6.1538461538461542E-2</v>
      </c>
      <c r="BB7" s="26">
        <v>3.0769230769230771E-2</v>
      </c>
      <c r="BC7">
        <f>ROUND(AVERAGE(V:V),0)</f>
        <v>807</v>
      </c>
      <c r="BE7" s="16">
        <v>782</v>
      </c>
      <c r="BF7" s="14">
        <v>1</v>
      </c>
      <c r="BG7" s="26">
        <v>4.6153846153846156E-2</v>
      </c>
      <c r="BH7" s="26">
        <v>1.5384615384615385E-2</v>
      </c>
      <c r="BI7">
        <f>ROUND(AVERAGE(W:W),0)</f>
        <v>824</v>
      </c>
      <c r="BK7" s="16">
        <v>191</v>
      </c>
      <c r="BL7" s="14">
        <v>1</v>
      </c>
      <c r="BM7" s="26">
        <v>7.4999999999999997E-2</v>
      </c>
      <c r="BN7" s="26">
        <v>2.5000000000000001E-2</v>
      </c>
      <c r="BO7">
        <f>ROUND(AVERAGE(X:X),0)</f>
        <v>212</v>
      </c>
      <c r="BQ7" s="16">
        <v>17</v>
      </c>
      <c r="BR7" s="14">
        <v>4</v>
      </c>
      <c r="BS7" s="26">
        <v>0.45833333333333331</v>
      </c>
      <c r="BT7" s="26">
        <v>8.3333333333333329E-2</v>
      </c>
      <c r="BU7">
        <f>ROUND(AVERAGE(Y:Y),0)</f>
        <v>77</v>
      </c>
    </row>
    <row r="8" spans="1:73" x14ac:dyDescent="0.25">
      <c r="A8" s="14" t="s">
        <v>159</v>
      </c>
      <c r="B8">
        <v>2050480202</v>
      </c>
      <c r="C8" s="14" t="s">
        <v>5984</v>
      </c>
      <c r="D8">
        <v>140</v>
      </c>
      <c r="E8" s="14" t="s">
        <v>1120</v>
      </c>
      <c r="F8" s="14" t="s">
        <v>281</v>
      </c>
      <c r="G8" s="14">
        <f>timingTable[[#This Row],[FRT_DEC]]-B7</f>
        <v>796</v>
      </c>
      <c r="H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INFO]]))),H7)</f>
        <v>283</v>
      </c>
      <c r="I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8" s="14">
        <f>HEX2DEC(RIGHT(timingTable[[#This Row],[FRT_HEX]],MIN(LEN(timingTable[[#This Row],[FRT_HEX]])-2,8)))</f>
        <v>2050480202</v>
      </c>
      <c r="K8" s="14" t="str">
        <f>IF(timingTable[[#This Row],['[TRACECODE']:.1]]=140,"afterTx","")</f>
        <v>afterTx</v>
      </c>
      <c r="L8" s="14" t="str">
        <f t="shared" si="0"/>
        <v/>
      </c>
      <c r="M8" s="14" t="str">
        <f>IF(AND(H8=H7,K7="afterTx",timingTable[[#This Row],['[TRACECODE']:.1]]=6),"dc","")</f>
        <v/>
      </c>
      <c r="N8" s="14" t="str">
        <f t="shared" si="1"/>
        <v/>
      </c>
      <c r="O8" s="14" t="str">
        <f>IF(timingTable[[#This Row],['[TRACECODE']:.1]]=141,"afterRx","")</f>
        <v/>
      </c>
      <c r="P8" s="14" t="str">
        <f t="shared" si="2"/>
        <v/>
      </c>
      <c r="Q8" s="14" t="str">
        <f t="shared" si="3"/>
        <v/>
      </c>
      <c r="R8" s="14" t="str">
        <f t="shared" si="4"/>
        <v>EMPTY</v>
      </c>
      <c r="S8" s="14" t="str">
        <f t="shared" si="5"/>
        <v>EMPTY</v>
      </c>
      <c r="T8" s="14" t="str">
        <f t="shared" si="6"/>
        <v>EMPTY</v>
      </c>
      <c r="U8" s="14" t="str">
        <f t="shared" si="7"/>
        <v>EMPTY</v>
      </c>
      <c r="V8" s="14" t="str">
        <f>IF(L8="beforeTx",timingTable[[#This Row],[FRT32_val]]-timingTable[[#This Row],[FRT32_trace]],"EMPTY")</f>
        <v>EMPTY</v>
      </c>
      <c r="W8" s="14" t="str">
        <f>IF(AND(timingTable[[#This Row],[beforeTx]]="beforeTx",K9="afterTx"),J9-timingTable[[#This Row],[FRT32_trace]],"EMPTY")</f>
        <v>EMPTY</v>
      </c>
      <c r="X8" s="14" t="str">
        <f t="shared" si="8"/>
        <v>EMPTY</v>
      </c>
      <c r="Y8" s="14" t="str">
        <f>IF(AND(P8="beforeRx",O9="afterRx"),J9-timingTable[[#This Row],[FRT32_trace]],"EMPTY")</f>
        <v>EMPTY</v>
      </c>
      <c r="AA8" s="16">
        <v>697</v>
      </c>
      <c r="AB8" s="14">
        <v>14</v>
      </c>
      <c r="AC8" s="26">
        <v>0.8</v>
      </c>
      <c r="AD8" s="26">
        <v>0.2153846153846154</v>
      </c>
      <c r="AE8" t="str">
        <f>AE5&amp;"/"&amp;AE6&amp;"/"&amp;AE7</f>
        <v>694/698/696</v>
      </c>
      <c r="AG8" s="16">
        <v>544</v>
      </c>
      <c r="AH8" s="14">
        <v>7</v>
      </c>
      <c r="AI8" s="26">
        <v>0.6875</v>
      </c>
      <c r="AJ8" s="26">
        <v>0.14583333333333334</v>
      </c>
      <c r="AK8" t="str">
        <f>AK5&amp;"/"&amp;AK6&amp;"/"&amp;AK7</f>
        <v>541/557/546</v>
      </c>
      <c r="AQ8" t="str">
        <f>AQ5&amp;"/"&amp;AQ6&amp;"/"&amp;AQ7</f>
        <v>1000/1000/1000</v>
      </c>
      <c r="AS8" s="16">
        <v>1698</v>
      </c>
      <c r="AT8" s="14">
        <v>10</v>
      </c>
      <c r="AU8" s="26">
        <v>1</v>
      </c>
      <c r="AV8" s="26">
        <v>0.25</v>
      </c>
      <c r="AW8" t="str">
        <f>AW5&amp;"/"&amp;AW6&amp;"/"&amp;AW7</f>
        <v>1695/1698/1697</v>
      </c>
      <c r="AY8" s="16">
        <v>767</v>
      </c>
      <c r="AZ8" s="14">
        <v>1</v>
      </c>
      <c r="BA8" s="26">
        <v>7.6923076923076927E-2</v>
      </c>
      <c r="BB8" s="26">
        <v>1.5384615384615385E-2</v>
      </c>
      <c r="BC8" t="str">
        <f>BC5&amp;"/"&amp;BC6&amp;"/"&amp;BC7</f>
        <v>750/891/807</v>
      </c>
      <c r="BE8" s="16">
        <v>783</v>
      </c>
      <c r="BF8" s="14">
        <v>1</v>
      </c>
      <c r="BG8" s="26">
        <v>6.1538461538461542E-2</v>
      </c>
      <c r="BH8" s="26">
        <v>1.5384615384615385E-2</v>
      </c>
      <c r="BI8" t="str">
        <f>BI5&amp;"/"&amp;BI6&amp;"/"&amp;BI7</f>
        <v>768/908/824</v>
      </c>
      <c r="BK8" s="16">
        <v>194</v>
      </c>
      <c r="BL8" s="14">
        <v>1</v>
      </c>
      <c r="BM8" s="26">
        <v>0.1</v>
      </c>
      <c r="BN8" s="26">
        <v>2.5000000000000001E-2</v>
      </c>
      <c r="BO8" t="str">
        <f>BO5&amp;"/"&amp;BO6&amp;"/"&amp;BO7</f>
        <v>189/250/212</v>
      </c>
      <c r="BQ8" s="16">
        <v>18</v>
      </c>
      <c r="BR8" s="14">
        <v>1</v>
      </c>
      <c r="BS8" s="26">
        <v>0.47916666666666669</v>
      </c>
      <c r="BT8" s="26">
        <v>2.0833333333333332E-2</v>
      </c>
      <c r="BU8" t="str">
        <f>BU5&amp;"/"&amp;BU6&amp;"/"&amp;BU7</f>
        <v>15/147/77</v>
      </c>
    </row>
    <row r="9" spans="1:73" x14ac:dyDescent="0.25">
      <c r="A9" s="14" t="s">
        <v>165</v>
      </c>
      <c r="B9">
        <v>2050482645</v>
      </c>
      <c r="C9" s="14" t="s">
        <v>5992</v>
      </c>
      <c r="D9">
        <v>6</v>
      </c>
      <c r="E9" s="14" t="s">
        <v>1121</v>
      </c>
      <c r="F9" s="14" t="s">
        <v>5993</v>
      </c>
      <c r="G9" s="14">
        <f>timingTable[[#This Row],[FRT_DEC]]-B8</f>
        <v>2443</v>
      </c>
      <c r="H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INFO]]))),H8)</f>
        <v>283</v>
      </c>
      <c r="I9" s="14">
        <f>IF(timingTable[[#This Row],['[TRACECODE']:.1]]=151,HEX2DEC(LEFT(RIGHT(timingTable[[#This Row],[TRACE INFO]],9),8)),IF(timingTable[[#This Row],['[TRACECODE']:.1]]=6,HEX2DEC(RIGHT(timingTable[[#This Row],[TRACE INFO]],8))))</f>
        <v>2050480880</v>
      </c>
      <c r="J9" s="14">
        <f>HEX2DEC(RIGHT(timingTable[[#This Row],[FRT_HEX]],MIN(LEN(timingTable[[#This Row],[FRT_HEX]])-2,8)))</f>
        <v>2050482645</v>
      </c>
      <c r="K9" s="14" t="str">
        <f>IF(timingTable[[#This Row],['[TRACECODE']:.1]]=140,"afterTx","")</f>
        <v/>
      </c>
      <c r="L9" s="14" t="str">
        <f t="shared" si="0"/>
        <v/>
      </c>
      <c r="M9" s="14" t="str">
        <f>IF(AND(H9=H8,K8="afterTx",timingTable[[#This Row],['[TRACECODE']:.1]]=6),"dc","")</f>
        <v>dc</v>
      </c>
      <c r="N9" s="14" t="str">
        <f t="shared" si="1"/>
        <v/>
      </c>
      <c r="O9" s="14" t="str">
        <f>IF(timingTable[[#This Row],['[TRACECODE']:.1]]=141,"afterRx","")</f>
        <v/>
      </c>
      <c r="P9" s="14" t="str">
        <f t="shared" si="2"/>
        <v/>
      </c>
      <c r="Q9" s="14" t="str">
        <f t="shared" si="3"/>
        <v/>
      </c>
      <c r="R9" s="14" t="str">
        <f t="shared" si="4"/>
        <v>EMPTY</v>
      </c>
      <c r="S9" s="14" t="str">
        <f t="shared" si="5"/>
        <v>EMPTY</v>
      </c>
      <c r="T9" s="14" t="str">
        <f t="shared" si="6"/>
        <v>EMPTY</v>
      </c>
      <c r="U9" s="14" t="str">
        <f t="shared" si="7"/>
        <v>EMPTY</v>
      </c>
      <c r="V9" s="14" t="str">
        <f>IF(L9="beforeTx",timingTable[[#This Row],[FRT32_val]]-timingTable[[#This Row],[FRT32_trace]],"EMPTY")</f>
        <v>EMPTY</v>
      </c>
      <c r="W9" s="14" t="str">
        <f>IF(AND(timingTable[[#This Row],[beforeTx]]="beforeTx",K10="afterTx"),J10-timingTable[[#This Row],[FRT32_trace]],"EMPTY")</f>
        <v>EMPTY</v>
      </c>
      <c r="X9" s="14" t="str">
        <f t="shared" si="8"/>
        <v>EMPTY</v>
      </c>
      <c r="Y9" s="14" t="str">
        <f>IF(AND(P9="beforeRx",O10="afterRx"),J10-timingTable[[#This Row],[FRT32_trace]],"EMPTY")</f>
        <v>EMPTY</v>
      </c>
      <c r="AA9" s="16">
        <v>698</v>
      </c>
      <c r="AB9" s="14">
        <v>13</v>
      </c>
      <c r="AC9" s="26">
        <v>1</v>
      </c>
      <c r="AD9" s="26">
        <v>0.2</v>
      </c>
      <c r="AG9" s="16">
        <v>545</v>
      </c>
      <c r="AH9" s="14">
        <v>4</v>
      </c>
      <c r="AI9" s="26">
        <v>0.77083333333333337</v>
      </c>
      <c r="AJ9" s="26">
        <v>8.3333333333333329E-2</v>
      </c>
      <c r="AQ9" t="e">
        <f ca="1">_xlfn.XLOOKUP(MAX(#REF!:OFFSET(#REF!,COUNTA(AN:AN)-2,0)),AN:AN,AM:AM)</f>
        <v>#REF!</v>
      </c>
      <c r="AS9" s="16" t="s">
        <v>1095</v>
      </c>
      <c r="AT9" s="14">
        <v>40</v>
      </c>
      <c r="AU9" s="26"/>
      <c r="AV9" s="26">
        <v>1</v>
      </c>
      <c r="AY9" s="16">
        <v>769</v>
      </c>
      <c r="AZ9" s="14">
        <v>3</v>
      </c>
      <c r="BA9" s="26">
        <v>0.12307692307692308</v>
      </c>
      <c r="BB9" s="26">
        <v>4.6153846153846156E-2</v>
      </c>
      <c r="BE9" s="16">
        <v>785</v>
      </c>
      <c r="BF9" s="14">
        <v>1</v>
      </c>
      <c r="BG9" s="26">
        <v>7.6923076923076927E-2</v>
      </c>
      <c r="BH9" s="26">
        <v>1.5384615384615385E-2</v>
      </c>
      <c r="BK9" s="16">
        <v>195</v>
      </c>
      <c r="BL9" s="14">
        <v>2</v>
      </c>
      <c r="BM9" s="26">
        <v>0.15</v>
      </c>
      <c r="BN9" s="26">
        <v>0.05</v>
      </c>
      <c r="BQ9" s="16">
        <v>28</v>
      </c>
      <c r="BR9" s="14">
        <v>1</v>
      </c>
      <c r="BS9" s="26">
        <v>0.5</v>
      </c>
      <c r="BT9" s="26">
        <v>2.0833333333333332E-2</v>
      </c>
    </row>
    <row r="10" spans="1:73" x14ac:dyDescent="0.25">
      <c r="A10" s="14" t="s">
        <v>166</v>
      </c>
      <c r="B10">
        <v>2050482648</v>
      </c>
      <c r="C10" s="14" t="s">
        <v>5994</v>
      </c>
      <c r="D10">
        <v>6</v>
      </c>
      <c r="E10" s="14" t="s">
        <v>1121</v>
      </c>
      <c r="F10" s="14" t="s">
        <v>5995</v>
      </c>
      <c r="G10" s="14">
        <f>timingTable[[#This Row],[FRT_DEC]]-B9</f>
        <v>3</v>
      </c>
      <c r="H1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INFO]]))),H9)</f>
        <v>283</v>
      </c>
      <c r="I10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0" s="14">
        <f>HEX2DEC(RIGHT(timingTable[[#This Row],[FRT_HEX]],MIN(LEN(timingTable[[#This Row],[FRT_HEX]])-2,8)))</f>
        <v>2050482648</v>
      </c>
      <c r="K10" s="14" t="str">
        <f>IF(timingTable[[#This Row],['[TRACECODE']:.1]]=140,"afterTx","")</f>
        <v/>
      </c>
      <c r="L10" s="14" t="str">
        <f t="shared" si="0"/>
        <v/>
      </c>
      <c r="M10" s="14" t="str">
        <f>IF(AND(H10=H9,K9="afterTx",timingTable[[#This Row],['[TRACECODE']:.1]]=6),"dc","")</f>
        <v/>
      </c>
      <c r="N10" s="14" t="str">
        <f t="shared" si="1"/>
        <v/>
      </c>
      <c r="O10" s="14" t="str">
        <f>IF(timingTable[[#This Row],['[TRACECODE']:.1]]=141,"afterRx","")</f>
        <v/>
      </c>
      <c r="P10" s="14" t="str">
        <f t="shared" si="2"/>
        <v/>
      </c>
      <c r="Q10" s="14" t="str">
        <f t="shared" si="3"/>
        <v/>
      </c>
      <c r="R10" s="14" t="str">
        <f t="shared" si="4"/>
        <v>EMPTY</v>
      </c>
      <c r="S10" s="14" t="str">
        <f t="shared" si="5"/>
        <v>EMPTY</v>
      </c>
      <c r="T10" s="14" t="str">
        <f t="shared" si="6"/>
        <v>EMPTY</v>
      </c>
      <c r="U10" s="14" t="str">
        <f t="shared" si="7"/>
        <v>EMPTY</v>
      </c>
      <c r="V10" s="14" t="str">
        <f>IF(L10="beforeTx",timingTable[[#This Row],[FRT32_val]]-timingTable[[#This Row],[FRT32_trace]],"EMPTY")</f>
        <v>EMPTY</v>
      </c>
      <c r="W10" s="14" t="str">
        <f>IF(AND(timingTable[[#This Row],[beforeTx]]="beforeTx",K11="afterTx"),J11-timingTable[[#This Row],[FRT32_trace]],"EMPTY")</f>
        <v>EMPTY</v>
      </c>
      <c r="X10" s="14" t="str">
        <f t="shared" si="8"/>
        <v>EMPTY</v>
      </c>
      <c r="Y10" s="14" t="str">
        <f>IF(AND(P10="beforeRx",O11="afterRx"),J11-timingTable[[#This Row],[FRT32_trace]],"EMPTY")</f>
        <v>EMPTY</v>
      </c>
      <c r="AA10" s="16" t="s">
        <v>1095</v>
      </c>
      <c r="AB10" s="14">
        <v>65</v>
      </c>
      <c r="AC10" s="26"/>
      <c r="AD10" s="26">
        <v>1</v>
      </c>
      <c r="AG10" s="16">
        <v>550</v>
      </c>
      <c r="AH10" s="14">
        <v>1</v>
      </c>
      <c r="AI10" s="26">
        <v>0.79166666666666663</v>
      </c>
      <c r="AJ10" s="26">
        <v>2.0833333333333332E-2</v>
      </c>
      <c r="AY10" s="16">
        <v>771</v>
      </c>
      <c r="AZ10" s="14">
        <v>1</v>
      </c>
      <c r="BA10" s="26">
        <v>0.13846153846153847</v>
      </c>
      <c r="BB10" s="26">
        <v>1.5384615384615385E-2</v>
      </c>
      <c r="BE10" s="16">
        <v>786</v>
      </c>
      <c r="BF10" s="14">
        <v>2</v>
      </c>
      <c r="BG10" s="26">
        <v>0.1076923076923077</v>
      </c>
      <c r="BH10" s="26">
        <v>3.0769230769230771E-2</v>
      </c>
      <c r="BK10" s="16">
        <v>196</v>
      </c>
      <c r="BL10" s="14">
        <v>2</v>
      </c>
      <c r="BM10" s="26">
        <v>0.2</v>
      </c>
      <c r="BN10" s="26">
        <v>0.05</v>
      </c>
      <c r="BQ10" s="16">
        <v>133</v>
      </c>
      <c r="BR10" s="14">
        <v>1</v>
      </c>
      <c r="BS10" s="26">
        <v>0.52083333333333337</v>
      </c>
      <c r="BT10" s="26">
        <v>2.0833333333333332E-2</v>
      </c>
    </row>
    <row r="11" spans="1:73" x14ac:dyDescent="0.25">
      <c r="A11" s="14" t="s">
        <v>167</v>
      </c>
      <c r="B11">
        <v>2050482726</v>
      </c>
      <c r="C11" s="14" t="s">
        <v>5996</v>
      </c>
      <c r="D11">
        <v>151</v>
      </c>
      <c r="E11" s="14" t="s">
        <v>1119</v>
      </c>
      <c r="F11" s="14" t="s">
        <v>5997</v>
      </c>
      <c r="G11" s="14">
        <f>timingTable[[#This Row],[FRT_DEC]]-B10</f>
        <v>78</v>
      </c>
      <c r="H1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INFO]]))),H10)</f>
        <v>283</v>
      </c>
      <c r="I11" s="14">
        <f>IF(timingTable[[#This Row],['[TRACECODE']:.1]]=151,HEX2DEC(LEFT(RIGHT(timingTable[[#This Row],[TRACE INFO]],9),8)),IF(timingTable[[#This Row],['[TRACECODE']:.1]]=6,HEX2DEC(RIGHT(timingTable[[#This Row],[TRACE INFO]],8))))</f>
        <v>2050482564</v>
      </c>
      <c r="J11" s="14">
        <f>HEX2DEC(RIGHT(timingTable[[#This Row],[FRT_HEX]],MIN(LEN(timingTable[[#This Row],[FRT_HEX]])-2,8)))</f>
        <v>2050482726</v>
      </c>
      <c r="K11" s="14" t="str">
        <f>IF(timingTable[[#This Row],['[TRACECODE']:.1]]=140,"afterTx","")</f>
        <v/>
      </c>
      <c r="L11" s="14" t="str">
        <f t="shared" si="0"/>
        <v/>
      </c>
      <c r="M11" s="14" t="str">
        <f>IF(AND(H11=H10,K10="afterTx",timingTable[[#This Row],['[TRACECODE']:.1]]=6),"dc","")</f>
        <v/>
      </c>
      <c r="N11" s="14" t="str">
        <f t="shared" si="1"/>
        <v>txEnd</v>
      </c>
      <c r="O11" s="14" t="str">
        <f>IF(timingTable[[#This Row],['[TRACECODE']:.1]]=141,"afterRx","")</f>
        <v/>
      </c>
      <c r="P11" s="14" t="str">
        <f t="shared" si="2"/>
        <v/>
      </c>
      <c r="Q11" s="14" t="str">
        <f t="shared" si="3"/>
        <v/>
      </c>
      <c r="R11" s="14" t="str">
        <f t="shared" si="4"/>
        <v>EMPTY</v>
      </c>
      <c r="S11" s="14">
        <f t="shared" si="5"/>
        <v>545</v>
      </c>
      <c r="T11" s="14" t="str">
        <f t="shared" si="6"/>
        <v>EMPTY</v>
      </c>
      <c r="U11" s="14" t="str">
        <f t="shared" si="7"/>
        <v>EMPTY</v>
      </c>
      <c r="V11" s="14" t="str">
        <f>IF(L11="beforeTx",timingTable[[#This Row],[FRT32_val]]-timingTable[[#This Row],[FRT32_trace]],"EMPTY")</f>
        <v>EMPTY</v>
      </c>
      <c r="W11" s="14" t="str">
        <f>IF(AND(timingTable[[#This Row],[beforeTx]]="beforeTx",K12="afterTx"),J12-timingTable[[#This Row],[FRT32_trace]],"EMPTY")</f>
        <v>EMPTY</v>
      </c>
      <c r="X11" s="14" t="str">
        <f t="shared" si="8"/>
        <v>EMPTY</v>
      </c>
      <c r="Y11" s="14" t="str">
        <f>IF(AND(P11="beforeRx",O12="afterRx"),J12-timingTable[[#This Row],[FRT32_trace]],"EMPTY")</f>
        <v>EMPTY</v>
      </c>
      <c r="AG11" s="16">
        <v>554</v>
      </c>
      <c r="AH11" s="14">
        <v>1</v>
      </c>
      <c r="AI11" s="26">
        <v>0.8125</v>
      </c>
      <c r="AJ11" s="26">
        <v>2.0833333333333332E-2</v>
      </c>
      <c r="AY11" s="16">
        <v>772</v>
      </c>
      <c r="AZ11" s="14">
        <v>1</v>
      </c>
      <c r="BA11" s="26">
        <v>0.15384615384615385</v>
      </c>
      <c r="BB11" s="26">
        <v>1.5384615384615385E-2</v>
      </c>
      <c r="BE11" s="16">
        <v>787</v>
      </c>
      <c r="BF11" s="14">
        <v>1</v>
      </c>
      <c r="BG11" s="26">
        <v>0.12307692307692308</v>
      </c>
      <c r="BH11" s="26">
        <v>1.5384615384615385E-2</v>
      </c>
      <c r="BK11" s="16">
        <v>197</v>
      </c>
      <c r="BL11" s="14">
        <v>3</v>
      </c>
      <c r="BM11" s="26">
        <v>0.27500000000000002</v>
      </c>
      <c r="BN11" s="26">
        <v>7.4999999999999997E-2</v>
      </c>
      <c r="BQ11" s="16">
        <v>134</v>
      </c>
      <c r="BR11" s="14">
        <v>6</v>
      </c>
      <c r="BS11" s="26">
        <v>0.64583333333333337</v>
      </c>
      <c r="BT11" s="26">
        <v>0.125</v>
      </c>
    </row>
    <row r="12" spans="1:73" x14ac:dyDescent="0.25">
      <c r="A12" s="14" t="s">
        <v>175</v>
      </c>
      <c r="B12">
        <v>2050483109</v>
      </c>
      <c r="C12" s="14" t="s">
        <v>6012</v>
      </c>
      <c r="D12">
        <v>151</v>
      </c>
      <c r="E12" s="14" t="s">
        <v>1119</v>
      </c>
      <c r="F12" s="14" t="s">
        <v>1102</v>
      </c>
      <c r="G12" s="14">
        <f>timingTable[[#This Row],[FRT_DEC]]-B11</f>
        <v>383</v>
      </c>
      <c r="H1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INFO]]))),H11)</f>
        <v>283</v>
      </c>
      <c r="I12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2" s="14">
        <f>HEX2DEC(RIGHT(timingTable[[#This Row],[FRT_HEX]],MIN(LEN(timingTable[[#This Row],[FRT_HEX]])-2,8)))</f>
        <v>2050483109</v>
      </c>
      <c r="K12" s="14" t="str">
        <f>IF(timingTable[[#This Row],['[TRACECODE']:.1]]=140,"afterTx","")</f>
        <v/>
      </c>
      <c r="L12" s="14" t="str">
        <f t="shared" si="0"/>
        <v/>
      </c>
      <c r="M12" s="14" t="str">
        <f>IF(AND(H12=H11,K11="afterTx",timingTable[[#This Row],['[TRACECODE']:.1]]=6),"dc","")</f>
        <v/>
      </c>
      <c r="N12" s="14" t="str">
        <f t="shared" si="1"/>
        <v/>
      </c>
      <c r="O12" s="14" t="str">
        <f>IF(timingTable[[#This Row],['[TRACECODE']:.1]]=141,"afterRx","")</f>
        <v/>
      </c>
      <c r="P12" s="14" t="str">
        <f t="shared" si="2"/>
        <v>beforeRx</v>
      </c>
      <c r="Q12" s="14" t="str">
        <f t="shared" si="3"/>
        <v/>
      </c>
      <c r="R12" s="14" t="str">
        <f t="shared" si="4"/>
        <v>EMPTY</v>
      </c>
      <c r="S12" s="14" t="str">
        <f t="shared" si="5"/>
        <v>EMPTY</v>
      </c>
      <c r="T12" s="14" t="str">
        <f t="shared" si="6"/>
        <v>EMPTY</v>
      </c>
      <c r="U12" s="14" t="str">
        <f t="shared" si="7"/>
        <v>EMPTY</v>
      </c>
      <c r="V12" s="14" t="str">
        <f>IF(L12="beforeTx",timingTable[[#This Row],[FRT32_val]]-timingTable[[#This Row],[FRT32_trace]],"EMPTY")</f>
        <v>EMPTY</v>
      </c>
      <c r="W12" s="14" t="str">
        <f>IF(AND(timingTable[[#This Row],[beforeTx]]="beforeTx",K13="afterTx"),J13-timingTable[[#This Row],[FRT32_trace]],"EMPTY")</f>
        <v>EMPTY</v>
      </c>
      <c r="X12" s="14" t="str">
        <f t="shared" si="8"/>
        <v>EMPTY</v>
      </c>
      <c r="Y12" s="14">
        <f>IF(AND(P12="beforeRx",O13="afterRx"),J13-timingTable[[#This Row],[FRT32_trace]],"EMPTY")</f>
        <v>135</v>
      </c>
      <c r="AG12" s="16">
        <v>555</v>
      </c>
      <c r="AH12" s="14">
        <v>4</v>
      </c>
      <c r="AI12" s="26">
        <v>0.89583333333333337</v>
      </c>
      <c r="AJ12" s="26">
        <v>8.3333333333333329E-2</v>
      </c>
      <c r="AY12" s="16">
        <v>773</v>
      </c>
      <c r="AZ12" s="14">
        <v>1</v>
      </c>
      <c r="BA12" s="26">
        <v>0.16923076923076924</v>
      </c>
      <c r="BB12" s="26">
        <v>1.5384615384615385E-2</v>
      </c>
      <c r="BE12" s="16">
        <v>788</v>
      </c>
      <c r="BF12" s="14">
        <v>1</v>
      </c>
      <c r="BG12" s="26">
        <v>0.13846153846153847</v>
      </c>
      <c r="BH12" s="26">
        <v>1.5384615384615385E-2</v>
      </c>
      <c r="BK12" s="16">
        <v>202</v>
      </c>
      <c r="BL12" s="14">
        <v>2</v>
      </c>
      <c r="BM12" s="26">
        <v>0.32500000000000001</v>
      </c>
      <c r="BN12" s="26">
        <v>0.05</v>
      </c>
      <c r="BQ12" s="16">
        <v>135</v>
      </c>
      <c r="BR12" s="14">
        <v>12</v>
      </c>
      <c r="BS12" s="26">
        <v>0.89583333333333337</v>
      </c>
      <c r="BT12" s="26">
        <v>0.25</v>
      </c>
    </row>
    <row r="13" spans="1:73" x14ac:dyDescent="0.25">
      <c r="A13" s="14" t="s">
        <v>176</v>
      </c>
      <c r="B13">
        <v>2050483244</v>
      </c>
      <c r="C13" s="14" t="s">
        <v>6013</v>
      </c>
      <c r="D13">
        <v>141</v>
      </c>
      <c r="E13" s="14" t="s">
        <v>1122</v>
      </c>
      <c r="F13" s="14" t="s">
        <v>296</v>
      </c>
      <c r="G13" s="14">
        <f>timingTable[[#This Row],[FRT_DEC]]-B12</f>
        <v>135</v>
      </c>
      <c r="H1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INFO]]))),H12)</f>
        <v>283</v>
      </c>
      <c r="I1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3" s="14">
        <f>HEX2DEC(RIGHT(timingTable[[#This Row],[FRT_HEX]],MIN(LEN(timingTable[[#This Row],[FRT_HEX]])-2,8)))</f>
        <v>2050483244</v>
      </c>
      <c r="K13" s="14" t="str">
        <f>IF(timingTable[[#This Row],['[TRACECODE']:.1]]=140,"afterTx","")</f>
        <v/>
      </c>
      <c r="L13" s="14" t="str">
        <f t="shared" si="0"/>
        <v/>
      </c>
      <c r="M13" s="14" t="str">
        <f>IF(AND(H13=H12,K12="afterTx",timingTable[[#This Row],['[TRACECODE']:.1]]=6),"dc","")</f>
        <v/>
      </c>
      <c r="N13" s="14" t="str">
        <f t="shared" si="1"/>
        <v/>
      </c>
      <c r="O13" s="14" t="str">
        <f>IF(timingTable[[#This Row],['[TRACECODE']:.1]]=141,"afterRx","")</f>
        <v>afterRx</v>
      </c>
      <c r="P13" s="14" t="str">
        <f t="shared" si="2"/>
        <v/>
      </c>
      <c r="Q13" s="14" t="str">
        <f t="shared" si="3"/>
        <v/>
      </c>
      <c r="R13" s="14" t="str">
        <f t="shared" si="4"/>
        <v>EMPTY</v>
      </c>
      <c r="S13" s="14" t="str">
        <f t="shared" si="5"/>
        <v>EMPTY</v>
      </c>
      <c r="T13" s="14" t="str">
        <f t="shared" si="6"/>
        <v>EMPTY</v>
      </c>
      <c r="U13" s="14" t="str">
        <f t="shared" si="7"/>
        <v>EMPTY</v>
      </c>
      <c r="V13" s="14" t="str">
        <f>IF(L13="beforeTx",timingTable[[#This Row],[FRT32_val]]-timingTable[[#This Row],[FRT32_trace]],"EMPTY")</f>
        <v>EMPTY</v>
      </c>
      <c r="W13" s="14" t="str">
        <f>IF(AND(timingTable[[#This Row],[beforeTx]]="beforeTx",K14="afterTx"),J14-timingTable[[#This Row],[FRT32_trace]],"EMPTY")</f>
        <v>EMPTY</v>
      </c>
      <c r="X13" s="14" t="str">
        <f t="shared" si="8"/>
        <v>EMPTY</v>
      </c>
      <c r="Y13" s="14" t="str">
        <f>IF(AND(P13="beforeRx",O14="afterRx"),J14-timingTable[[#This Row],[FRT32_trace]],"EMPTY")</f>
        <v>EMPTY</v>
      </c>
      <c r="AG13" s="16">
        <v>556</v>
      </c>
      <c r="AH13" s="14">
        <v>2</v>
      </c>
      <c r="AI13" s="26">
        <v>0.9375</v>
      </c>
      <c r="AJ13" s="26">
        <v>4.1666666666666664E-2</v>
      </c>
      <c r="AY13" s="16">
        <v>775</v>
      </c>
      <c r="AZ13" s="14">
        <v>1</v>
      </c>
      <c r="BA13" s="26">
        <v>0.18461538461538463</v>
      </c>
      <c r="BB13" s="26">
        <v>1.5384615384615385E-2</v>
      </c>
      <c r="BE13" s="16">
        <v>789</v>
      </c>
      <c r="BF13" s="14">
        <v>1</v>
      </c>
      <c r="BG13" s="26">
        <v>0.15384615384615385</v>
      </c>
      <c r="BH13" s="26">
        <v>1.5384615384615385E-2</v>
      </c>
      <c r="BK13" s="16">
        <v>203</v>
      </c>
      <c r="BL13" s="14">
        <v>2</v>
      </c>
      <c r="BM13" s="26">
        <v>0.375</v>
      </c>
      <c r="BN13" s="26">
        <v>0.05</v>
      </c>
      <c r="BQ13" s="16">
        <v>147</v>
      </c>
      <c r="BR13" s="14">
        <v>5</v>
      </c>
      <c r="BS13" s="26">
        <v>1</v>
      </c>
      <c r="BT13" s="26">
        <v>0.10416666666666667</v>
      </c>
    </row>
    <row r="14" spans="1:73" x14ac:dyDescent="0.25">
      <c r="A14" s="14" t="s">
        <v>634</v>
      </c>
      <c r="B14">
        <v>2050497074</v>
      </c>
      <c r="C14" s="14" t="s">
        <v>6045</v>
      </c>
      <c r="D14">
        <v>151</v>
      </c>
      <c r="E14" s="14" t="s">
        <v>1119</v>
      </c>
      <c r="F14" s="14" t="s">
        <v>6046</v>
      </c>
      <c r="G14" s="14">
        <f>timingTable[[#This Row],[FRT_DEC]]-B13</f>
        <v>13830</v>
      </c>
      <c r="H1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INFO]]))),H13)</f>
        <v>283</v>
      </c>
      <c r="I14" s="14">
        <f>IF(timingTable[[#This Row],['[TRACECODE']:.1]]=151,HEX2DEC(LEFT(RIGHT(timingTable[[#This Row],[TRACE INFO]],9),8)),IF(timingTable[[#This Row],['[TRACECODE']:.1]]=6,HEX2DEC(RIGHT(timingTable[[#This Row],[TRACE INFO]],8))))</f>
        <v>2050496983</v>
      </c>
      <c r="J14" s="14">
        <f>HEX2DEC(RIGHT(timingTable[[#This Row],[FRT_HEX]],MIN(LEN(timingTable[[#This Row],[FRT_HEX]])-2,8)))</f>
        <v>2050497074</v>
      </c>
      <c r="K14" s="14" t="str">
        <f>IF(timingTable[[#This Row],['[TRACECODE']:.1]]=140,"afterTx","")</f>
        <v/>
      </c>
      <c r="L14" s="14" t="str">
        <f t="shared" si="0"/>
        <v/>
      </c>
      <c r="M14" s="14" t="str">
        <f>IF(AND(H14=H13,K13="afterTx",timingTable[[#This Row],['[TRACECODE']:.1]]=6),"dc","")</f>
        <v/>
      </c>
      <c r="N14" s="14" t="str">
        <f t="shared" si="1"/>
        <v/>
      </c>
      <c r="O14" s="14" t="str">
        <f>IF(timingTable[[#This Row],['[TRACECODE']:.1]]=141,"afterRx","")</f>
        <v/>
      </c>
      <c r="P14" s="14" t="str">
        <f t="shared" si="2"/>
        <v/>
      </c>
      <c r="Q14" s="14" t="str">
        <f t="shared" si="3"/>
        <v>rxEnd</v>
      </c>
      <c r="R14" s="14" t="str">
        <f t="shared" si="4"/>
        <v>EMPTY</v>
      </c>
      <c r="S14" s="14" t="str">
        <f t="shared" si="5"/>
        <v>EMPTY</v>
      </c>
      <c r="T14" s="14">
        <f t="shared" si="6"/>
        <v>1000</v>
      </c>
      <c r="U14" s="14">
        <f t="shared" si="7"/>
        <v>1695</v>
      </c>
      <c r="V14" s="14" t="str">
        <f>IF(L14="beforeTx",timingTable[[#This Row],[FRT32_val]]-timingTable[[#This Row],[FRT32_trace]],"EMPTY")</f>
        <v>EMPTY</v>
      </c>
      <c r="W14" s="14" t="str">
        <f>IF(AND(timingTable[[#This Row],[beforeTx]]="beforeTx",K15="afterTx"),J15-timingTable[[#This Row],[FRT32_trace]],"EMPTY")</f>
        <v>EMPTY</v>
      </c>
      <c r="X14" s="14">
        <f t="shared" si="8"/>
        <v>197</v>
      </c>
      <c r="Y14" s="14" t="str">
        <f>IF(AND(P14="beforeRx",O15="afterRx"),J15-timingTable[[#This Row],[FRT32_trace]],"EMPTY")</f>
        <v>EMPTY</v>
      </c>
      <c r="AG14" s="16">
        <v>557</v>
      </c>
      <c r="AH14" s="14">
        <v>3</v>
      </c>
      <c r="AI14" s="26">
        <v>1</v>
      </c>
      <c r="AJ14" s="26">
        <v>6.25E-2</v>
      </c>
      <c r="AY14" s="16">
        <v>776</v>
      </c>
      <c r="AZ14" s="14">
        <v>2</v>
      </c>
      <c r="BA14" s="26">
        <v>0.2153846153846154</v>
      </c>
      <c r="BB14" s="26">
        <v>3.0769230769230771E-2</v>
      </c>
      <c r="BE14" s="16">
        <v>791</v>
      </c>
      <c r="BF14" s="14">
        <v>1</v>
      </c>
      <c r="BG14" s="26">
        <v>0.16923076923076924</v>
      </c>
      <c r="BH14" s="26">
        <v>1.5384615384615385E-2</v>
      </c>
      <c r="BK14" s="16">
        <v>208</v>
      </c>
      <c r="BL14" s="14">
        <v>1</v>
      </c>
      <c r="BM14" s="26">
        <v>0.4</v>
      </c>
      <c r="BN14" s="26">
        <v>2.5000000000000001E-2</v>
      </c>
      <c r="BQ14" s="16" t="s">
        <v>1095</v>
      </c>
      <c r="BR14" s="14">
        <v>48</v>
      </c>
      <c r="BS14" s="26"/>
      <c r="BT14" s="26">
        <v>1</v>
      </c>
    </row>
    <row r="15" spans="1:73" x14ac:dyDescent="0.25">
      <c r="A15" s="14" t="s">
        <v>643</v>
      </c>
      <c r="B15">
        <v>2050497180</v>
      </c>
      <c r="C15" s="14" t="s">
        <v>6061</v>
      </c>
      <c r="D15">
        <v>151</v>
      </c>
      <c r="E15" s="14" t="s">
        <v>1119</v>
      </c>
      <c r="F15" s="14" t="s">
        <v>6062</v>
      </c>
      <c r="G15" s="14">
        <f>timingTable[[#This Row],[FRT_DEC]]-B14</f>
        <v>106</v>
      </c>
      <c r="H1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INFO]]))),H14)</f>
        <v>283</v>
      </c>
      <c r="I15" s="14">
        <f>IF(timingTable[[#This Row],['[TRACECODE']:.1]]=151,HEX2DEC(LEFT(RIGHT(timingTable[[#This Row],[TRACE INFO]],9),8)),IF(timingTable[[#This Row],['[TRACECODE']:.1]]=6,HEX2DEC(RIGHT(timingTable[[#This Row],[TRACE INFO]],8))))</f>
        <v>2050497983</v>
      </c>
      <c r="J15" s="14">
        <f>HEX2DEC(RIGHT(timingTable[[#This Row],[FRT_HEX]],MIN(LEN(timingTable[[#This Row],[FRT_HEX]])-2,8)))</f>
        <v>2050497180</v>
      </c>
      <c r="K15" s="14" t="str">
        <f>IF(timingTable[[#This Row],['[TRACECODE']:.1]]=140,"afterTx","")</f>
        <v/>
      </c>
      <c r="L15" s="14" t="str">
        <f t="shared" si="0"/>
        <v>beforeTx</v>
      </c>
      <c r="M15" s="14" t="str">
        <f>IF(AND(H15=H14,K14="afterTx",timingTable[[#This Row],['[TRACECODE']:.1]]=6),"dc","")</f>
        <v/>
      </c>
      <c r="N15" s="14" t="str">
        <f t="shared" si="1"/>
        <v/>
      </c>
      <c r="O15" s="14" t="str">
        <f>IF(timingTable[[#This Row],['[TRACECODE']:.1]]=141,"afterRx","")</f>
        <v/>
      </c>
      <c r="P15" s="14" t="str">
        <f t="shared" si="2"/>
        <v/>
      </c>
      <c r="Q15" s="14" t="str">
        <f t="shared" si="3"/>
        <v/>
      </c>
      <c r="R15" s="14">
        <f t="shared" si="4"/>
        <v>695</v>
      </c>
      <c r="S15" s="14" t="str">
        <f t="shared" si="5"/>
        <v>EMPTY</v>
      </c>
      <c r="T15" s="14" t="str">
        <f t="shared" si="6"/>
        <v>EMPTY</v>
      </c>
      <c r="U15" s="14" t="str">
        <f t="shared" si="7"/>
        <v>EMPTY</v>
      </c>
      <c r="V15" s="14">
        <f>IF(L15="beforeTx",timingTable[[#This Row],[FRT32_val]]-timingTable[[#This Row],[FRT32_trace]],"EMPTY")</f>
        <v>803</v>
      </c>
      <c r="W15" s="14">
        <f>IF(AND(timingTable[[#This Row],[beforeTx]]="beforeTx",K16="afterTx"),J16-timingTable[[#This Row],[FRT32_trace]],"EMPTY")</f>
        <v>820</v>
      </c>
      <c r="X15" s="14" t="str">
        <f t="shared" si="8"/>
        <v>EMPTY</v>
      </c>
      <c r="Y15" s="14" t="str">
        <f>IF(AND(P15="beforeRx",O16="afterRx"),J16-timingTable[[#This Row],[FRT32_trace]],"EMPTY")</f>
        <v>EMPTY</v>
      </c>
      <c r="AG15" s="16" t="s">
        <v>1095</v>
      </c>
      <c r="AH15" s="14">
        <v>48</v>
      </c>
      <c r="AI15" s="26"/>
      <c r="AJ15" s="26">
        <v>1</v>
      </c>
      <c r="AY15" s="16">
        <v>777</v>
      </c>
      <c r="AZ15" s="14">
        <v>2</v>
      </c>
      <c r="BA15" s="26">
        <v>0.24615384615384617</v>
      </c>
      <c r="BB15" s="26">
        <v>3.0769230769230771E-2</v>
      </c>
      <c r="BE15" s="16">
        <v>792</v>
      </c>
      <c r="BF15" s="14">
        <v>1</v>
      </c>
      <c r="BG15" s="26">
        <v>0.18461538461538463</v>
      </c>
      <c r="BH15" s="26">
        <v>1.5384615384615385E-2</v>
      </c>
      <c r="BK15" s="16">
        <v>209</v>
      </c>
      <c r="BL15" s="14">
        <v>2</v>
      </c>
      <c r="BM15" s="26">
        <v>0.45</v>
      </c>
      <c r="BN15" s="26">
        <v>0.05</v>
      </c>
    </row>
    <row r="16" spans="1:73" x14ac:dyDescent="0.25">
      <c r="A16" s="14" t="s">
        <v>185</v>
      </c>
      <c r="B16">
        <v>2050498000</v>
      </c>
      <c r="C16" s="14" t="s">
        <v>6063</v>
      </c>
      <c r="D16">
        <v>140</v>
      </c>
      <c r="E16" s="14" t="s">
        <v>1120</v>
      </c>
      <c r="F16" s="14" t="s">
        <v>281</v>
      </c>
      <c r="G16" s="14">
        <f>timingTable[[#This Row],[FRT_DEC]]-B15</f>
        <v>820</v>
      </c>
      <c r="H1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INFO]]))),H15)</f>
        <v>283</v>
      </c>
      <c r="I1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6" s="14">
        <f>HEX2DEC(RIGHT(timingTable[[#This Row],[FRT_HEX]],MIN(LEN(timingTable[[#This Row],[FRT_HEX]])-2,8)))</f>
        <v>2050498000</v>
      </c>
      <c r="K16" s="14" t="str">
        <f>IF(timingTable[[#This Row],['[TRACECODE']:.1]]=140,"afterTx","")</f>
        <v>afterTx</v>
      </c>
      <c r="L16" s="14" t="str">
        <f t="shared" si="0"/>
        <v/>
      </c>
      <c r="M16" s="14" t="str">
        <f>IF(AND(H16=H15,K15="afterTx",timingTable[[#This Row],['[TRACECODE']:.1]]=6),"dc","")</f>
        <v/>
      </c>
      <c r="N16" s="14" t="str">
        <f t="shared" si="1"/>
        <v/>
      </c>
      <c r="O16" s="14" t="str">
        <f>IF(timingTable[[#This Row],['[TRACECODE']:.1]]=141,"afterRx","")</f>
        <v/>
      </c>
      <c r="P16" s="14" t="str">
        <f t="shared" si="2"/>
        <v/>
      </c>
      <c r="Q16" s="14" t="str">
        <f t="shared" si="3"/>
        <v/>
      </c>
      <c r="R16" s="14" t="str">
        <f t="shared" si="4"/>
        <v>EMPTY</v>
      </c>
      <c r="S16" s="14" t="str">
        <f t="shared" si="5"/>
        <v>EMPTY</v>
      </c>
      <c r="T16" s="14" t="str">
        <f t="shared" si="6"/>
        <v>EMPTY</v>
      </c>
      <c r="U16" s="14" t="str">
        <f t="shared" si="7"/>
        <v>EMPTY</v>
      </c>
      <c r="V16" s="14" t="str">
        <f>IF(L16="beforeTx",timingTable[[#This Row],[FRT32_val]]-timingTable[[#This Row],[FRT32_trace]],"EMPTY")</f>
        <v>EMPTY</v>
      </c>
      <c r="W16" s="14" t="str">
        <f>IF(AND(timingTable[[#This Row],[beforeTx]]="beforeTx",K17="afterTx"),J17-timingTable[[#This Row],[FRT32_trace]],"EMPTY")</f>
        <v>EMPTY</v>
      </c>
      <c r="X16" s="14" t="str">
        <f t="shared" si="8"/>
        <v>EMPTY</v>
      </c>
      <c r="Y16" s="14" t="str">
        <f>IF(AND(P16="beforeRx",O17="afterRx"),J17-timingTable[[#This Row],[FRT32_trace]],"EMPTY")</f>
        <v>EMPTY</v>
      </c>
      <c r="AY16" s="16">
        <v>778</v>
      </c>
      <c r="AZ16" s="14">
        <v>4</v>
      </c>
      <c r="BA16" s="26">
        <v>0.30769230769230771</v>
      </c>
      <c r="BB16" s="26">
        <v>6.1538461538461542E-2</v>
      </c>
      <c r="BE16" s="16">
        <v>793</v>
      </c>
      <c r="BF16" s="14">
        <v>1</v>
      </c>
      <c r="BG16" s="26">
        <v>0.2</v>
      </c>
      <c r="BH16" s="26">
        <v>1.5384615384615385E-2</v>
      </c>
      <c r="BK16" s="16">
        <v>212</v>
      </c>
      <c r="BL16" s="14">
        <v>1</v>
      </c>
      <c r="BM16" s="26">
        <v>0.47499999999999998</v>
      </c>
      <c r="BN16" s="26">
        <v>2.5000000000000001E-2</v>
      </c>
    </row>
    <row r="17" spans="1:66" x14ac:dyDescent="0.25">
      <c r="A17" s="14" t="s">
        <v>644</v>
      </c>
      <c r="B17">
        <v>2050500603</v>
      </c>
      <c r="C17" s="14" t="s">
        <v>6066</v>
      </c>
      <c r="D17">
        <v>6</v>
      </c>
      <c r="E17" s="14" t="s">
        <v>1121</v>
      </c>
      <c r="F17" s="14" t="s">
        <v>6067</v>
      </c>
      <c r="G17" s="14">
        <f>timingTable[[#This Row],[FRT_DEC]]-B16</f>
        <v>2603</v>
      </c>
      <c r="H1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INFO]]))),H16)</f>
        <v>283</v>
      </c>
      <c r="I17" s="14">
        <f>IF(timingTable[[#This Row],['[TRACECODE']:.1]]=151,HEX2DEC(LEFT(RIGHT(timingTable[[#This Row],[TRACE INFO]],9),8)),IF(timingTable[[#This Row],['[TRACECODE']:.1]]=6,HEX2DEC(RIGHT(timingTable[[#This Row],[TRACE INFO]],8))))</f>
        <v>2050498678</v>
      </c>
      <c r="J17" s="14">
        <f>HEX2DEC(RIGHT(timingTable[[#This Row],[FRT_HEX]],MIN(LEN(timingTable[[#This Row],[FRT_HEX]])-2,8)))</f>
        <v>2050500603</v>
      </c>
      <c r="K17" s="14" t="str">
        <f>IF(timingTable[[#This Row],['[TRACECODE']:.1]]=140,"afterTx","")</f>
        <v/>
      </c>
      <c r="L17" s="14" t="str">
        <f t="shared" si="0"/>
        <v/>
      </c>
      <c r="M17" s="14" t="str">
        <f>IF(AND(H17=H16,K16="afterTx",timingTable[[#This Row],['[TRACECODE']:.1]]=6),"dc","")</f>
        <v>dc</v>
      </c>
      <c r="N17" s="14" t="str">
        <f t="shared" si="1"/>
        <v/>
      </c>
      <c r="O17" s="14" t="str">
        <f>IF(timingTable[[#This Row],['[TRACECODE']:.1]]=141,"afterRx","")</f>
        <v/>
      </c>
      <c r="P17" s="14" t="str">
        <f t="shared" si="2"/>
        <v/>
      </c>
      <c r="Q17" s="14" t="str">
        <f t="shared" si="3"/>
        <v/>
      </c>
      <c r="R17" s="14" t="str">
        <f t="shared" si="4"/>
        <v>EMPTY</v>
      </c>
      <c r="S17" s="14" t="str">
        <f t="shared" si="5"/>
        <v>EMPTY</v>
      </c>
      <c r="T17" s="14" t="str">
        <f t="shared" si="6"/>
        <v>EMPTY</v>
      </c>
      <c r="U17" s="14" t="str">
        <f t="shared" si="7"/>
        <v>EMPTY</v>
      </c>
      <c r="V17" s="14" t="str">
        <f>IF(L17="beforeTx",timingTable[[#This Row],[FRT32_val]]-timingTable[[#This Row],[FRT32_trace]],"EMPTY")</f>
        <v>EMPTY</v>
      </c>
      <c r="W17" s="14" t="str">
        <f>IF(AND(timingTable[[#This Row],[beforeTx]]="beforeTx",K18="afterTx"),J18-timingTable[[#This Row],[FRT32_trace]],"EMPTY")</f>
        <v>EMPTY</v>
      </c>
      <c r="X17" s="14" t="str">
        <f t="shared" si="8"/>
        <v>EMPTY</v>
      </c>
      <c r="Y17" s="14" t="str">
        <f>IF(AND(P17="beforeRx",O18="afterRx"),J18-timingTable[[#This Row],[FRT32_trace]],"EMPTY")</f>
        <v>EMPTY</v>
      </c>
      <c r="AY17" s="16">
        <v>779</v>
      </c>
      <c r="AZ17" s="14">
        <v>2</v>
      </c>
      <c r="BA17" s="26">
        <v>0.33846153846153848</v>
      </c>
      <c r="BB17" s="26">
        <v>3.0769230769230771E-2</v>
      </c>
      <c r="BE17" s="16">
        <v>794</v>
      </c>
      <c r="BF17" s="14">
        <v>1</v>
      </c>
      <c r="BG17" s="26">
        <v>0.2153846153846154</v>
      </c>
      <c r="BH17" s="26">
        <v>1.5384615384615385E-2</v>
      </c>
      <c r="BK17" s="16">
        <v>213</v>
      </c>
      <c r="BL17" s="14">
        <v>1</v>
      </c>
      <c r="BM17" s="26">
        <v>0.5</v>
      </c>
      <c r="BN17" s="26">
        <v>2.5000000000000001E-2</v>
      </c>
    </row>
    <row r="18" spans="1:66" x14ac:dyDescent="0.25">
      <c r="A18" s="14" t="s">
        <v>645</v>
      </c>
      <c r="B18">
        <v>2050500606</v>
      </c>
      <c r="C18" s="14" t="s">
        <v>6068</v>
      </c>
      <c r="D18">
        <v>6</v>
      </c>
      <c r="E18" s="14" t="s">
        <v>1121</v>
      </c>
      <c r="F18" s="14" t="s">
        <v>5995</v>
      </c>
      <c r="G18" s="14">
        <f>timingTable[[#This Row],[FRT_DEC]]-B17</f>
        <v>3</v>
      </c>
      <c r="H1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INFO]]))),H17)</f>
        <v>283</v>
      </c>
      <c r="I18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8" s="14">
        <f>HEX2DEC(RIGHT(timingTable[[#This Row],[FRT_HEX]],MIN(LEN(timingTable[[#This Row],[FRT_HEX]])-2,8)))</f>
        <v>2050500606</v>
      </c>
      <c r="K18" s="14" t="str">
        <f>IF(timingTable[[#This Row],['[TRACECODE']:.1]]=140,"afterTx","")</f>
        <v/>
      </c>
      <c r="L18" s="14" t="str">
        <f t="shared" si="0"/>
        <v/>
      </c>
      <c r="M18" s="14" t="str">
        <f>IF(AND(H18=H17,K17="afterTx",timingTable[[#This Row],['[TRACECODE']:.1]]=6),"dc","")</f>
        <v/>
      </c>
      <c r="N18" s="14" t="str">
        <f t="shared" si="1"/>
        <v/>
      </c>
      <c r="O18" s="14" t="str">
        <f>IF(timingTable[[#This Row],['[TRACECODE']:.1]]=141,"afterRx","")</f>
        <v/>
      </c>
      <c r="P18" s="14" t="str">
        <f t="shared" si="2"/>
        <v/>
      </c>
      <c r="Q18" s="14" t="str">
        <f t="shared" si="3"/>
        <v/>
      </c>
      <c r="R18" s="14" t="str">
        <f t="shared" si="4"/>
        <v>EMPTY</v>
      </c>
      <c r="S18" s="14" t="str">
        <f t="shared" si="5"/>
        <v>EMPTY</v>
      </c>
      <c r="T18" s="14" t="str">
        <f t="shared" si="6"/>
        <v>EMPTY</v>
      </c>
      <c r="U18" s="14" t="str">
        <f t="shared" si="7"/>
        <v>EMPTY</v>
      </c>
      <c r="V18" s="14" t="str">
        <f>IF(L18="beforeTx",timingTable[[#This Row],[FRT32_val]]-timingTable[[#This Row],[FRT32_trace]],"EMPTY")</f>
        <v>EMPTY</v>
      </c>
      <c r="W18" s="14" t="str">
        <f>IF(AND(timingTable[[#This Row],[beforeTx]]="beforeTx",K19="afterTx"),J19-timingTable[[#This Row],[FRT32_trace]],"EMPTY")</f>
        <v>EMPTY</v>
      </c>
      <c r="X18" s="14" t="str">
        <f t="shared" si="8"/>
        <v>EMPTY</v>
      </c>
      <c r="Y18" s="14" t="str">
        <f>IF(AND(P18="beforeRx",O19="afterRx"),J19-timingTable[[#This Row],[FRT32_trace]],"EMPTY")</f>
        <v>EMPTY</v>
      </c>
      <c r="AY18" s="16">
        <v>781</v>
      </c>
      <c r="AZ18" s="14">
        <v>1</v>
      </c>
      <c r="BA18" s="26">
        <v>0.35384615384615387</v>
      </c>
      <c r="BB18" s="26">
        <v>1.5384615384615385E-2</v>
      </c>
      <c r="BE18" s="16">
        <v>795</v>
      </c>
      <c r="BF18" s="14">
        <v>2</v>
      </c>
      <c r="BG18" s="26">
        <v>0.24615384615384617</v>
      </c>
      <c r="BH18" s="26">
        <v>3.0769230769230771E-2</v>
      </c>
      <c r="BK18" s="16">
        <v>214</v>
      </c>
      <c r="BL18" s="14">
        <v>1</v>
      </c>
      <c r="BM18" s="26">
        <v>0.52500000000000002</v>
      </c>
      <c r="BN18" s="26">
        <v>2.5000000000000001E-2</v>
      </c>
    </row>
    <row r="19" spans="1:66" x14ac:dyDescent="0.25">
      <c r="A19" s="14" t="s">
        <v>188</v>
      </c>
      <c r="B19">
        <v>2050500697</v>
      </c>
      <c r="C19" s="14" t="s">
        <v>6069</v>
      </c>
      <c r="D19">
        <v>151</v>
      </c>
      <c r="E19" s="14" t="s">
        <v>1119</v>
      </c>
      <c r="F19" s="14" t="s">
        <v>6070</v>
      </c>
      <c r="G19" s="14">
        <f>timingTable[[#This Row],[FRT_DEC]]-B18</f>
        <v>91</v>
      </c>
      <c r="H1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INFO]]))),H18)</f>
        <v>283</v>
      </c>
      <c r="I19" s="14">
        <f>IF(timingTable[[#This Row],['[TRACECODE']:.1]]=151,HEX2DEC(LEFT(RIGHT(timingTable[[#This Row],[TRACE INFO]],9),8)),IF(timingTable[[#This Row],['[TRACECODE']:.1]]=6,HEX2DEC(RIGHT(timingTable[[#This Row],[TRACE INFO]],8))))</f>
        <v>2050500519</v>
      </c>
      <c r="J19" s="14">
        <f>HEX2DEC(RIGHT(timingTable[[#This Row],[FRT_HEX]],MIN(LEN(timingTable[[#This Row],[FRT_HEX]])-2,8)))</f>
        <v>2050500697</v>
      </c>
      <c r="K19" s="14" t="str">
        <f>IF(timingTable[[#This Row],['[TRACECODE']:.1]]=140,"afterTx","")</f>
        <v/>
      </c>
      <c r="L19" s="14" t="str">
        <f t="shared" si="0"/>
        <v/>
      </c>
      <c r="M19" s="14" t="str">
        <f>IF(AND(H19=H18,K18="afterTx",timingTable[[#This Row],['[TRACECODE']:.1]]=6),"dc","")</f>
        <v/>
      </c>
      <c r="N19" s="14" t="str">
        <f t="shared" si="1"/>
        <v>txEnd</v>
      </c>
      <c r="O19" s="14" t="str">
        <f>IF(timingTable[[#This Row],['[TRACECODE']:.1]]=141,"afterRx","")</f>
        <v/>
      </c>
      <c r="P19" s="14" t="str">
        <f t="shared" si="2"/>
        <v/>
      </c>
      <c r="Q19" s="14" t="str">
        <f t="shared" si="3"/>
        <v/>
      </c>
      <c r="R19" s="14" t="str">
        <f t="shared" si="4"/>
        <v>EMPTY</v>
      </c>
      <c r="S19" s="14" t="str">
        <f t="shared" si="5"/>
        <v>EMPTY</v>
      </c>
      <c r="T19" s="14" t="str">
        <f t="shared" si="6"/>
        <v>EMPTY</v>
      </c>
      <c r="U19" s="14" t="str">
        <f t="shared" si="7"/>
        <v>EMPTY</v>
      </c>
      <c r="V19" s="14" t="str">
        <f>IF(L19="beforeTx",timingTable[[#This Row],[FRT32_val]]-timingTable[[#This Row],[FRT32_trace]],"EMPTY")</f>
        <v>EMPTY</v>
      </c>
      <c r="W19" s="14" t="str">
        <f>IF(AND(timingTable[[#This Row],[beforeTx]]="beforeTx",K20="afterTx"),J20-timingTable[[#This Row],[FRT32_trace]],"EMPTY")</f>
        <v>EMPTY</v>
      </c>
      <c r="X19" s="14" t="str">
        <f t="shared" si="8"/>
        <v>EMPTY</v>
      </c>
      <c r="Y19" s="14" t="str">
        <f>IF(AND(P19="beforeRx",O20="afterRx"),J20-timingTable[[#This Row],[FRT32_trace]],"EMPTY")</f>
        <v>EMPTY</v>
      </c>
      <c r="AY19" s="16">
        <v>783</v>
      </c>
      <c r="AZ19" s="14">
        <v>3</v>
      </c>
      <c r="BA19" s="26">
        <v>0.4</v>
      </c>
      <c r="BB19" s="26">
        <v>4.6153846153846156E-2</v>
      </c>
      <c r="BE19" s="16">
        <v>796</v>
      </c>
      <c r="BF19" s="14">
        <v>5</v>
      </c>
      <c r="BG19" s="26">
        <v>0.32307692307692309</v>
      </c>
      <c r="BH19" s="26">
        <v>7.6923076923076927E-2</v>
      </c>
      <c r="BK19" s="16">
        <v>216</v>
      </c>
      <c r="BL19" s="14">
        <v>1</v>
      </c>
      <c r="BM19" s="26">
        <v>0.55000000000000004</v>
      </c>
      <c r="BN19" s="26">
        <v>2.5000000000000001E-2</v>
      </c>
    </row>
    <row r="20" spans="1:66" x14ac:dyDescent="0.25">
      <c r="A20" s="14" t="s">
        <v>224</v>
      </c>
      <c r="B20">
        <v>2050530319</v>
      </c>
      <c r="C20" s="14" t="s">
        <v>6133</v>
      </c>
      <c r="D20">
        <v>131</v>
      </c>
      <c r="E20" s="14" t="s">
        <v>1118</v>
      </c>
      <c r="F20" s="14" t="s">
        <v>6134</v>
      </c>
      <c r="G20" s="14">
        <f>timingTable[[#This Row],[FRT_DEC]]-B19</f>
        <v>29622</v>
      </c>
      <c r="H2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INFO]]))),H19)</f>
        <v>284</v>
      </c>
      <c r="I2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0" s="14">
        <f>HEX2DEC(RIGHT(timingTable[[#This Row],[FRT_HEX]],MIN(LEN(timingTable[[#This Row],[FRT_HEX]])-2,8)))</f>
        <v>2050530319</v>
      </c>
      <c r="K20" s="14" t="str">
        <f>IF(timingTable[[#This Row],['[TRACECODE']:.1]]=140,"afterTx","")</f>
        <v/>
      </c>
      <c r="L20" s="14" t="str">
        <f t="shared" si="0"/>
        <v/>
      </c>
      <c r="M20" s="14" t="str">
        <f>IF(AND(H20=H19,K19="afterTx",timingTable[[#This Row],['[TRACECODE']:.1]]=6),"dc","")</f>
        <v/>
      </c>
      <c r="N20" s="14" t="str">
        <f t="shared" si="1"/>
        <v/>
      </c>
      <c r="O20" s="14" t="str">
        <f>IF(timingTable[[#This Row],['[TRACECODE']:.1]]=141,"afterRx","")</f>
        <v/>
      </c>
      <c r="P20" s="14" t="str">
        <f t="shared" si="2"/>
        <v/>
      </c>
      <c r="Q20" s="14" t="str">
        <f t="shared" si="3"/>
        <v/>
      </c>
      <c r="R20" s="14" t="str">
        <f t="shared" si="4"/>
        <v>EMPTY</v>
      </c>
      <c r="S20" s="14" t="str">
        <f t="shared" si="5"/>
        <v>EMPTY</v>
      </c>
      <c r="T20" s="14" t="str">
        <f t="shared" si="6"/>
        <v>EMPTY</v>
      </c>
      <c r="U20" s="14" t="str">
        <f t="shared" si="7"/>
        <v>EMPTY</v>
      </c>
      <c r="V20" s="14" t="str">
        <f>IF(L20="beforeTx",timingTable[[#This Row],[FRT32_val]]-timingTable[[#This Row],[FRT32_trace]],"EMPTY")</f>
        <v>EMPTY</v>
      </c>
      <c r="W20" s="14" t="str">
        <f>IF(AND(timingTable[[#This Row],[beforeTx]]="beforeTx",K21="afterTx"),J21-timingTable[[#This Row],[FRT32_trace]],"EMPTY")</f>
        <v>EMPTY</v>
      </c>
      <c r="X20" s="14" t="str">
        <f t="shared" si="8"/>
        <v>EMPTY</v>
      </c>
      <c r="Y20" s="14" t="str">
        <f>IF(AND(P20="beforeRx",O21="afterRx"),J21-timingTable[[#This Row],[FRT32_trace]],"EMPTY")</f>
        <v>EMPTY</v>
      </c>
      <c r="AY20" s="16">
        <v>784</v>
      </c>
      <c r="AZ20" s="14">
        <v>1</v>
      </c>
      <c r="BA20" s="26">
        <v>0.41538461538461541</v>
      </c>
      <c r="BB20" s="26">
        <v>1.5384615384615385E-2</v>
      </c>
      <c r="BE20" s="16">
        <v>797</v>
      </c>
      <c r="BF20" s="14">
        <v>1</v>
      </c>
      <c r="BG20" s="26">
        <v>0.33846153846153848</v>
      </c>
      <c r="BH20" s="26">
        <v>1.5384615384615385E-2</v>
      </c>
      <c r="BK20" s="16">
        <v>217</v>
      </c>
      <c r="BL20" s="14">
        <v>3</v>
      </c>
      <c r="BM20" s="26">
        <v>0.625</v>
      </c>
      <c r="BN20" s="26">
        <v>7.4999999999999997E-2</v>
      </c>
    </row>
    <row r="21" spans="1:66" x14ac:dyDescent="0.25">
      <c r="A21" s="14" t="s">
        <v>651</v>
      </c>
      <c r="B21">
        <v>2050548638</v>
      </c>
      <c r="C21" s="14" t="s">
        <v>6147</v>
      </c>
      <c r="D21">
        <v>151</v>
      </c>
      <c r="E21" s="14" t="s">
        <v>1119</v>
      </c>
      <c r="F21" s="14" t="s">
        <v>6148</v>
      </c>
      <c r="G21" s="14">
        <f>timingTable[[#This Row],[FRT_DEC]]-B20</f>
        <v>18319</v>
      </c>
      <c r="H2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INFO]]))),H20)</f>
        <v>284</v>
      </c>
      <c r="I21" s="14">
        <f>IF(timingTable[[#This Row],['[TRACECODE']:.1]]=151,HEX2DEC(LEFT(RIGHT(timingTable[[#This Row],[TRACE INFO]],9),8)),IF(timingTable[[#This Row],['[TRACECODE']:.1]]=6,HEX2DEC(RIGHT(timingTable[[#This Row],[TRACE INFO]],8))))</f>
        <v>2050548546</v>
      </c>
      <c r="J21" s="14">
        <f>HEX2DEC(RIGHT(timingTable[[#This Row],[FRT_HEX]],MIN(LEN(timingTable[[#This Row],[FRT_HEX]])-2,8)))</f>
        <v>2050548638</v>
      </c>
      <c r="K21" s="14" t="str">
        <f>IF(timingTable[[#This Row],['[TRACECODE']:.1]]=140,"afterTx","")</f>
        <v/>
      </c>
      <c r="L21" s="14" t="str">
        <f t="shared" si="0"/>
        <v/>
      </c>
      <c r="M21" s="14" t="str">
        <f>IF(AND(H21=H20,K20="afterTx",timingTable[[#This Row],['[TRACECODE']:.1]]=6),"dc","")</f>
        <v/>
      </c>
      <c r="N21" s="14" t="str">
        <f t="shared" si="1"/>
        <v/>
      </c>
      <c r="O21" s="14" t="str">
        <f>IF(timingTable[[#This Row],['[TRACECODE']:.1]]=141,"afterRx","")</f>
        <v/>
      </c>
      <c r="P21" s="14" t="str">
        <f t="shared" si="2"/>
        <v/>
      </c>
      <c r="Q21" s="14" t="str">
        <f t="shared" si="3"/>
        <v/>
      </c>
      <c r="R21" s="14" t="str">
        <f t="shared" si="4"/>
        <v>EMPTY</v>
      </c>
      <c r="S21" s="14" t="str">
        <f t="shared" si="5"/>
        <v>EMPTY</v>
      </c>
      <c r="T21" s="14" t="str">
        <f t="shared" si="6"/>
        <v>EMPTY</v>
      </c>
      <c r="U21" s="14" t="str">
        <f t="shared" si="7"/>
        <v>EMPTY</v>
      </c>
      <c r="V21" s="14" t="str">
        <f>IF(L21="beforeTx",timingTable[[#This Row],[FRT32_val]]-timingTable[[#This Row],[FRT32_trace]],"EMPTY")</f>
        <v>EMPTY</v>
      </c>
      <c r="W21" s="14" t="str">
        <f>IF(AND(timingTable[[#This Row],[beforeTx]]="beforeTx",K22="afterTx"),J22-timingTable[[#This Row],[FRT32_trace]],"EMPTY")</f>
        <v>EMPTY</v>
      </c>
      <c r="X21" s="14" t="str">
        <f t="shared" si="8"/>
        <v>EMPTY</v>
      </c>
      <c r="Y21" s="14" t="str">
        <f>IF(AND(P21="beforeRx",O22="afterRx"),J22-timingTable[[#This Row],[FRT32_trace]],"EMPTY")</f>
        <v>EMPTY</v>
      </c>
      <c r="AY21" s="16">
        <v>786</v>
      </c>
      <c r="AZ21" s="14">
        <v>1</v>
      </c>
      <c r="BA21" s="26">
        <v>0.43076923076923079</v>
      </c>
      <c r="BB21" s="26">
        <v>1.5384615384615385E-2</v>
      </c>
      <c r="BE21" s="16">
        <v>799</v>
      </c>
      <c r="BF21" s="14">
        <v>1</v>
      </c>
      <c r="BG21" s="26">
        <v>0.35384615384615387</v>
      </c>
      <c r="BH21" s="26">
        <v>1.5384615384615385E-2</v>
      </c>
      <c r="BK21" s="16">
        <v>219</v>
      </c>
      <c r="BL21" s="14">
        <v>1</v>
      </c>
      <c r="BM21" s="26">
        <v>0.65</v>
      </c>
      <c r="BN21" s="26">
        <v>2.5000000000000001E-2</v>
      </c>
    </row>
    <row r="22" spans="1:66" x14ac:dyDescent="0.25">
      <c r="A22" s="14" t="s">
        <v>824</v>
      </c>
      <c r="B22">
        <v>2050548743</v>
      </c>
      <c r="C22" s="14" t="s">
        <v>6160</v>
      </c>
      <c r="D22">
        <v>151</v>
      </c>
      <c r="E22" s="14" t="s">
        <v>1119</v>
      </c>
      <c r="F22" s="14" t="s">
        <v>6161</v>
      </c>
      <c r="G22" s="14">
        <f>timingTable[[#This Row],[FRT_DEC]]-B21</f>
        <v>105</v>
      </c>
      <c r="H2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INFO]]))),H21)</f>
        <v>284</v>
      </c>
      <c r="I22" s="14">
        <f>IF(timingTable[[#This Row],['[TRACECODE']:.1]]=151,HEX2DEC(LEFT(RIGHT(timingTable[[#This Row],[TRACE INFO]],9),8)),IF(timingTable[[#This Row],['[TRACECODE']:.1]]=6,HEX2DEC(RIGHT(timingTable[[#This Row],[TRACE INFO]],8))))</f>
        <v>2050549546</v>
      </c>
      <c r="J22" s="14">
        <f>HEX2DEC(RIGHT(timingTable[[#This Row],[FRT_HEX]],MIN(LEN(timingTable[[#This Row],[FRT_HEX]])-2,8)))</f>
        <v>2050548743</v>
      </c>
      <c r="K22" s="14" t="str">
        <f>IF(timingTable[[#This Row],['[TRACECODE']:.1]]=140,"afterTx","")</f>
        <v/>
      </c>
      <c r="L22" s="14" t="str">
        <f t="shared" si="0"/>
        <v>beforeTx</v>
      </c>
      <c r="M22" s="14" t="str">
        <f>IF(AND(H22=H21,K21="afterTx",timingTable[[#This Row],['[TRACECODE']:.1]]=6),"dc","")</f>
        <v/>
      </c>
      <c r="N22" s="14" t="str">
        <f t="shared" si="1"/>
        <v/>
      </c>
      <c r="O22" s="14" t="str">
        <f>IF(timingTable[[#This Row],['[TRACECODE']:.1]]=141,"afterRx","")</f>
        <v/>
      </c>
      <c r="P22" s="14" t="str">
        <f t="shared" si="2"/>
        <v/>
      </c>
      <c r="Q22" s="14" t="str">
        <f t="shared" si="3"/>
        <v/>
      </c>
      <c r="R22" s="14">
        <f t="shared" si="4"/>
        <v>698</v>
      </c>
      <c r="S22" s="14" t="str">
        <f t="shared" si="5"/>
        <v>EMPTY</v>
      </c>
      <c r="T22" s="14" t="str">
        <f t="shared" si="6"/>
        <v>EMPTY</v>
      </c>
      <c r="U22" s="14" t="str">
        <f t="shared" si="7"/>
        <v>EMPTY</v>
      </c>
      <c r="V22" s="14">
        <f>IF(L22="beforeTx",timingTable[[#This Row],[FRT32_val]]-timingTable[[#This Row],[FRT32_trace]],"EMPTY")</f>
        <v>803</v>
      </c>
      <c r="W22" s="14">
        <f>IF(AND(timingTable[[#This Row],[beforeTx]]="beforeTx",K23="afterTx"),J23-timingTable[[#This Row],[FRT32_trace]],"EMPTY")</f>
        <v>821</v>
      </c>
      <c r="X22" s="14" t="str">
        <f t="shared" si="8"/>
        <v>EMPTY</v>
      </c>
      <c r="Y22" s="14" t="str">
        <f>IF(AND(P22="beforeRx",O23="afterRx"),J23-timingTable[[#This Row],[FRT32_trace]],"EMPTY")</f>
        <v>EMPTY</v>
      </c>
      <c r="AY22" s="16">
        <v>787</v>
      </c>
      <c r="AZ22" s="14">
        <v>1</v>
      </c>
      <c r="BA22" s="26">
        <v>0.44615384615384618</v>
      </c>
      <c r="BB22" s="26">
        <v>1.5384615384615385E-2</v>
      </c>
      <c r="BE22" s="16">
        <v>801</v>
      </c>
      <c r="BF22" s="14">
        <v>3</v>
      </c>
      <c r="BG22" s="26">
        <v>0.4</v>
      </c>
      <c r="BH22" s="26">
        <v>4.6153846153846156E-2</v>
      </c>
      <c r="BK22" s="16">
        <v>221</v>
      </c>
      <c r="BL22" s="14">
        <v>2</v>
      </c>
      <c r="BM22" s="26">
        <v>0.7</v>
      </c>
      <c r="BN22" s="26">
        <v>0.05</v>
      </c>
    </row>
    <row r="23" spans="1:66" x14ac:dyDescent="0.25">
      <c r="A23" s="14" t="s">
        <v>825</v>
      </c>
      <c r="B23">
        <v>2050549564</v>
      </c>
      <c r="C23" s="14" t="s">
        <v>6162</v>
      </c>
      <c r="D23">
        <v>140</v>
      </c>
      <c r="E23" s="14" t="s">
        <v>1120</v>
      </c>
      <c r="F23" s="14" t="s">
        <v>281</v>
      </c>
      <c r="G23" s="14">
        <f>timingTable[[#This Row],[FRT_DEC]]-B22</f>
        <v>821</v>
      </c>
      <c r="H2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INFO]]))),H22)</f>
        <v>284</v>
      </c>
      <c r="I2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3" s="14">
        <f>HEX2DEC(RIGHT(timingTable[[#This Row],[FRT_HEX]],MIN(LEN(timingTable[[#This Row],[FRT_HEX]])-2,8)))</f>
        <v>2050549564</v>
      </c>
      <c r="K23" s="14" t="str">
        <f>IF(timingTable[[#This Row],['[TRACECODE']:.1]]=140,"afterTx","")</f>
        <v>afterTx</v>
      </c>
      <c r="L23" s="14" t="str">
        <f t="shared" si="0"/>
        <v/>
      </c>
      <c r="M23" s="14" t="str">
        <f>IF(AND(H23=H22,K22="afterTx",timingTable[[#This Row],['[TRACECODE']:.1]]=6),"dc","")</f>
        <v/>
      </c>
      <c r="N23" s="14" t="str">
        <f t="shared" si="1"/>
        <v/>
      </c>
      <c r="O23" s="14" t="str">
        <f>IF(timingTable[[#This Row],['[TRACECODE']:.1]]=141,"afterRx","")</f>
        <v/>
      </c>
      <c r="P23" s="14" t="str">
        <f t="shared" si="2"/>
        <v/>
      </c>
      <c r="Q23" s="14" t="str">
        <f t="shared" si="3"/>
        <v/>
      </c>
      <c r="R23" s="14" t="str">
        <f t="shared" si="4"/>
        <v>EMPTY</v>
      </c>
      <c r="S23" s="14" t="str">
        <f t="shared" si="5"/>
        <v>EMPTY</v>
      </c>
      <c r="T23" s="14" t="str">
        <f t="shared" si="6"/>
        <v>EMPTY</v>
      </c>
      <c r="U23" s="14" t="str">
        <f t="shared" si="7"/>
        <v>EMPTY</v>
      </c>
      <c r="V23" s="14" t="str">
        <f>IF(L23="beforeTx",timingTable[[#This Row],[FRT32_val]]-timingTable[[#This Row],[FRT32_trace]],"EMPTY")</f>
        <v>EMPTY</v>
      </c>
      <c r="W23" s="14" t="str">
        <f>IF(AND(timingTable[[#This Row],[beforeTx]]="beforeTx",K24="afterTx"),J24-timingTable[[#This Row],[FRT32_trace]],"EMPTY")</f>
        <v>EMPTY</v>
      </c>
      <c r="X23" s="14" t="str">
        <f t="shared" si="8"/>
        <v>EMPTY</v>
      </c>
      <c r="Y23" s="14" t="str">
        <f>IF(AND(P23="beforeRx",O24="afterRx"),J24-timingTable[[#This Row],[FRT32_trace]],"EMPTY")</f>
        <v>EMPTY</v>
      </c>
      <c r="AY23" s="16">
        <v>788</v>
      </c>
      <c r="AZ23" s="14">
        <v>1</v>
      </c>
      <c r="BA23" s="26">
        <v>0.46153846153846156</v>
      </c>
      <c r="BB23" s="26">
        <v>1.5384615384615385E-2</v>
      </c>
      <c r="BE23" s="16">
        <v>802</v>
      </c>
      <c r="BF23" s="14">
        <v>2</v>
      </c>
      <c r="BG23" s="26">
        <v>0.43076923076923079</v>
      </c>
      <c r="BH23" s="26">
        <v>3.0769230769230771E-2</v>
      </c>
      <c r="BK23" s="16">
        <v>222</v>
      </c>
      <c r="BL23" s="14">
        <v>2</v>
      </c>
      <c r="BM23" s="26">
        <v>0.75</v>
      </c>
      <c r="BN23" s="26">
        <v>0.05</v>
      </c>
    </row>
    <row r="24" spans="1:66" x14ac:dyDescent="0.25">
      <c r="A24" s="14" t="s">
        <v>827</v>
      </c>
      <c r="B24">
        <v>2050552167</v>
      </c>
      <c r="C24" s="14" t="s">
        <v>6166</v>
      </c>
      <c r="D24">
        <v>6</v>
      </c>
      <c r="E24" s="14" t="s">
        <v>1121</v>
      </c>
      <c r="F24" s="14" t="s">
        <v>6167</v>
      </c>
      <c r="G24" s="14">
        <f>timingTable[[#This Row],[FRT_DEC]]-B23</f>
        <v>2603</v>
      </c>
      <c r="H2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INFO]]))),H23)</f>
        <v>284</v>
      </c>
      <c r="I24" s="14">
        <f>IF(timingTable[[#This Row],['[TRACECODE']:.1]]=151,HEX2DEC(LEFT(RIGHT(timingTable[[#This Row],[TRACE INFO]],9),8)),IF(timingTable[[#This Row],['[TRACECODE']:.1]]=6,HEX2DEC(RIGHT(timingTable[[#This Row],[TRACE INFO]],8))))</f>
        <v>2050550244</v>
      </c>
      <c r="J24" s="14">
        <f>HEX2DEC(RIGHT(timingTable[[#This Row],[FRT_HEX]],MIN(LEN(timingTable[[#This Row],[FRT_HEX]])-2,8)))</f>
        <v>2050552167</v>
      </c>
      <c r="K24" s="14" t="str">
        <f>IF(timingTable[[#This Row],['[TRACECODE']:.1]]=140,"afterTx","")</f>
        <v/>
      </c>
      <c r="L24" s="14" t="str">
        <f t="shared" si="0"/>
        <v/>
      </c>
      <c r="M24" s="14" t="str">
        <f>IF(AND(H24=H23,K23="afterTx",timingTable[[#This Row],['[TRACECODE']:.1]]=6),"dc","")</f>
        <v>dc</v>
      </c>
      <c r="N24" s="14" t="str">
        <f t="shared" si="1"/>
        <v/>
      </c>
      <c r="O24" s="14" t="str">
        <f>IF(timingTable[[#This Row],['[TRACECODE']:.1]]=141,"afterRx","")</f>
        <v/>
      </c>
      <c r="P24" s="14" t="str">
        <f t="shared" si="2"/>
        <v/>
      </c>
      <c r="Q24" s="14" t="str">
        <f t="shared" si="3"/>
        <v/>
      </c>
      <c r="R24" s="14" t="str">
        <f t="shared" si="4"/>
        <v>EMPTY</v>
      </c>
      <c r="S24" s="14" t="str">
        <f t="shared" si="5"/>
        <v>EMPTY</v>
      </c>
      <c r="T24" s="14" t="str">
        <f t="shared" si="6"/>
        <v>EMPTY</v>
      </c>
      <c r="U24" s="14" t="str">
        <f t="shared" si="7"/>
        <v>EMPTY</v>
      </c>
      <c r="V24" s="14" t="str">
        <f>IF(L24="beforeTx",timingTable[[#This Row],[FRT32_val]]-timingTable[[#This Row],[FRT32_trace]],"EMPTY")</f>
        <v>EMPTY</v>
      </c>
      <c r="W24" s="14" t="str">
        <f>IF(AND(timingTable[[#This Row],[beforeTx]]="beforeTx",K25="afterTx"),J25-timingTable[[#This Row],[FRT32_trace]],"EMPTY")</f>
        <v>EMPTY</v>
      </c>
      <c r="X24" s="14" t="str">
        <f t="shared" si="8"/>
        <v>EMPTY</v>
      </c>
      <c r="Y24" s="14" t="str">
        <f>IF(AND(P24="beforeRx",O25="afterRx"),J25-timingTable[[#This Row],[FRT32_trace]],"EMPTY")</f>
        <v>EMPTY</v>
      </c>
      <c r="AY24" s="16">
        <v>791</v>
      </c>
      <c r="AZ24" s="14">
        <v>2</v>
      </c>
      <c r="BA24" s="26">
        <v>0.49230769230769234</v>
      </c>
      <c r="BB24" s="26">
        <v>3.0769230769230771E-2</v>
      </c>
      <c r="BE24" s="16">
        <v>803</v>
      </c>
      <c r="BF24" s="14">
        <v>1</v>
      </c>
      <c r="BG24" s="26">
        <v>0.44615384615384618</v>
      </c>
      <c r="BH24" s="26">
        <v>1.5384615384615385E-2</v>
      </c>
      <c r="BK24" s="16">
        <v>223</v>
      </c>
      <c r="BL24" s="14">
        <v>2</v>
      </c>
      <c r="BM24" s="26">
        <v>0.8</v>
      </c>
      <c r="BN24" s="26">
        <v>0.05</v>
      </c>
    </row>
    <row r="25" spans="1:66" x14ac:dyDescent="0.25">
      <c r="A25" s="14" t="s">
        <v>828</v>
      </c>
      <c r="B25">
        <v>2050552170</v>
      </c>
      <c r="C25" s="14" t="s">
        <v>6168</v>
      </c>
      <c r="D25">
        <v>6</v>
      </c>
      <c r="E25" s="14" t="s">
        <v>1121</v>
      </c>
      <c r="F25" s="14" t="s">
        <v>5995</v>
      </c>
      <c r="G25" s="14">
        <f>timingTable[[#This Row],[FRT_DEC]]-B24</f>
        <v>3</v>
      </c>
      <c r="H2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INFO]]))),H24)</f>
        <v>284</v>
      </c>
      <c r="I25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5" s="14">
        <f>HEX2DEC(RIGHT(timingTable[[#This Row],[FRT_HEX]],MIN(LEN(timingTable[[#This Row],[FRT_HEX]])-2,8)))</f>
        <v>2050552170</v>
      </c>
      <c r="K25" s="14" t="str">
        <f>IF(timingTable[[#This Row],['[TRACECODE']:.1]]=140,"afterTx","")</f>
        <v/>
      </c>
      <c r="L25" s="14" t="str">
        <f t="shared" si="0"/>
        <v/>
      </c>
      <c r="M25" s="14" t="str">
        <f>IF(AND(H25=H24,K24="afterTx",timingTable[[#This Row],['[TRACECODE']:.1]]=6),"dc","")</f>
        <v/>
      </c>
      <c r="N25" s="14" t="str">
        <f t="shared" si="1"/>
        <v/>
      </c>
      <c r="O25" s="14" t="str">
        <f>IF(timingTable[[#This Row],['[TRACECODE']:.1]]=141,"afterRx","")</f>
        <v/>
      </c>
      <c r="P25" s="14" t="str">
        <f t="shared" si="2"/>
        <v/>
      </c>
      <c r="Q25" s="14" t="str">
        <f t="shared" si="3"/>
        <v/>
      </c>
      <c r="R25" s="14" t="str">
        <f t="shared" si="4"/>
        <v>EMPTY</v>
      </c>
      <c r="S25" s="14" t="str">
        <f t="shared" si="5"/>
        <v>EMPTY</v>
      </c>
      <c r="T25" s="14" t="str">
        <f t="shared" si="6"/>
        <v>EMPTY</v>
      </c>
      <c r="U25" s="14" t="str">
        <f t="shared" si="7"/>
        <v>EMPTY</v>
      </c>
      <c r="V25" s="14" t="str">
        <f>IF(L25="beforeTx",timingTable[[#This Row],[FRT32_val]]-timingTable[[#This Row],[FRT32_trace]],"EMPTY")</f>
        <v>EMPTY</v>
      </c>
      <c r="W25" s="14" t="str">
        <f>IF(AND(timingTable[[#This Row],[beforeTx]]="beforeTx",K26="afterTx"),J26-timingTable[[#This Row],[FRT32_trace]],"EMPTY")</f>
        <v>EMPTY</v>
      </c>
      <c r="X25" s="14" t="str">
        <f t="shared" si="8"/>
        <v>EMPTY</v>
      </c>
      <c r="Y25" s="14" t="str">
        <f>IF(AND(P25="beforeRx",O26="afterRx"),J26-timingTable[[#This Row],[FRT32_trace]],"EMPTY")</f>
        <v>EMPTY</v>
      </c>
      <c r="AY25" s="16">
        <v>792</v>
      </c>
      <c r="AZ25" s="14">
        <v>2</v>
      </c>
      <c r="BA25" s="26">
        <v>0.52307692307692311</v>
      </c>
      <c r="BB25" s="26">
        <v>3.0769230769230771E-2</v>
      </c>
      <c r="BE25" s="16">
        <v>805</v>
      </c>
      <c r="BF25" s="14">
        <v>1</v>
      </c>
      <c r="BG25" s="26">
        <v>0.46153846153846156</v>
      </c>
      <c r="BH25" s="26">
        <v>1.5384615384615385E-2</v>
      </c>
      <c r="BK25" s="16">
        <v>224</v>
      </c>
      <c r="BL25" s="14">
        <v>1</v>
      </c>
      <c r="BM25" s="26">
        <v>0.82499999999999996</v>
      </c>
      <c r="BN25" s="26">
        <v>2.5000000000000001E-2</v>
      </c>
    </row>
    <row r="26" spans="1:66" x14ac:dyDescent="0.25">
      <c r="A26" s="14" t="s">
        <v>829</v>
      </c>
      <c r="B26">
        <v>2050552248</v>
      </c>
      <c r="C26" s="14" t="s">
        <v>6169</v>
      </c>
      <c r="D26">
        <v>151</v>
      </c>
      <c r="E26" s="14" t="s">
        <v>1119</v>
      </c>
      <c r="F26" s="14" t="s">
        <v>6170</v>
      </c>
      <c r="G26" s="14">
        <f>timingTable[[#This Row],[FRT_DEC]]-B25</f>
        <v>78</v>
      </c>
      <c r="H2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INFO]]))),H25)</f>
        <v>284</v>
      </c>
      <c r="I26" s="14">
        <f>IF(timingTable[[#This Row],['[TRACECODE']:.1]]=151,HEX2DEC(LEFT(RIGHT(timingTable[[#This Row],[TRACE INFO]],9),8)),IF(timingTable[[#This Row],['[TRACECODE']:.1]]=6,HEX2DEC(RIGHT(timingTable[[#This Row],[TRACE INFO]],8))))</f>
        <v>2050552083</v>
      </c>
      <c r="J26" s="14">
        <f>HEX2DEC(RIGHT(timingTable[[#This Row],[FRT_HEX]],MIN(LEN(timingTable[[#This Row],[FRT_HEX]])-2,8)))</f>
        <v>2050552248</v>
      </c>
      <c r="K26" s="14" t="str">
        <f>IF(timingTable[[#This Row],['[TRACECODE']:.1]]=140,"afterTx","")</f>
        <v/>
      </c>
      <c r="L26" s="14" t="str">
        <f t="shared" si="0"/>
        <v/>
      </c>
      <c r="M26" s="14" t="str">
        <f>IF(AND(H26=H25,K25="afterTx",timingTable[[#This Row],['[TRACECODE']:.1]]=6),"dc","")</f>
        <v/>
      </c>
      <c r="N26" s="14" t="str">
        <f t="shared" si="1"/>
        <v>txEnd</v>
      </c>
      <c r="O26" s="14" t="str">
        <f>IF(timingTable[[#This Row],['[TRACECODE']:.1]]=141,"afterRx","")</f>
        <v/>
      </c>
      <c r="P26" s="14" t="str">
        <f t="shared" si="2"/>
        <v/>
      </c>
      <c r="Q26" s="14" t="str">
        <f t="shared" si="3"/>
        <v/>
      </c>
      <c r="R26" s="14" t="str">
        <f t="shared" si="4"/>
        <v>EMPTY</v>
      </c>
      <c r="S26" s="14" t="str">
        <f t="shared" si="5"/>
        <v>EMPTY</v>
      </c>
      <c r="T26" s="14" t="str">
        <f t="shared" si="6"/>
        <v>EMPTY</v>
      </c>
      <c r="U26" s="14" t="str">
        <f t="shared" si="7"/>
        <v>EMPTY</v>
      </c>
      <c r="V26" s="14" t="str">
        <f>IF(L26="beforeTx",timingTable[[#This Row],[FRT32_val]]-timingTable[[#This Row],[FRT32_trace]],"EMPTY")</f>
        <v>EMPTY</v>
      </c>
      <c r="W26" s="14" t="str">
        <f>IF(AND(timingTable[[#This Row],[beforeTx]]="beforeTx",K27="afterTx"),J27-timingTable[[#This Row],[FRT32_trace]],"EMPTY")</f>
        <v>EMPTY</v>
      </c>
      <c r="X26" s="14" t="str">
        <f t="shared" si="8"/>
        <v>EMPTY</v>
      </c>
      <c r="Y26" s="14" t="str">
        <f>IF(AND(P26="beforeRx",O27="afterRx"),J27-timingTable[[#This Row],[FRT32_trace]],"EMPTY")</f>
        <v>EMPTY</v>
      </c>
      <c r="AY26" s="16">
        <v>797</v>
      </c>
      <c r="AZ26" s="14">
        <v>2</v>
      </c>
      <c r="BA26" s="26">
        <v>0.55384615384615388</v>
      </c>
      <c r="BB26" s="26">
        <v>3.0769230769230771E-2</v>
      </c>
      <c r="BE26" s="16">
        <v>807</v>
      </c>
      <c r="BF26" s="14">
        <v>1</v>
      </c>
      <c r="BG26" s="26">
        <v>0.47692307692307695</v>
      </c>
      <c r="BH26" s="26">
        <v>1.5384615384615385E-2</v>
      </c>
      <c r="BK26" s="16">
        <v>225</v>
      </c>
      <c r="BL26" s="14">
        <v>1</v>
      </c>
      <c r="BM26" s="26">
        <v>0.85</v>
      </c>
      <c r="BN26" s="26">
        <v>2.5000000000000001E-2</v>
      </c>
    </row>
    <row r="27" spans="1:66" x14ac:dyDescent="0.25">
      <c r="A27" s="14" t="s">
        <v>863</v>
      </c>
      <c r="B27">
        <v>2050555479</v>
      </c>
      <c r="C27" s="14" t="s">
        <v>6230</v>
      </c>
      <c r="D27">
        <v>131</v>
      </c>
      <c r="E27" s="14" t="s">
        <v>1118</v>
      </c>
      <c r="F27" s="14" t="s">
        <v>6231</v>
      </c>
      <c r="G27" s="14">
        <f>timingTable[[#This Row],[FRT_DEC]]-B26</f>
        <v>3231</v>
      </c>
      <c r="H2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INFO]]))),H26)</f>
        <v>285</v>
      </c>
      <c r="I2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7" s="14">
        <f>HEX2DEC(RIGHT(timingTable[[#This Row],[FRT_HEX]],MIN(LEN(timingTable[[#This Row],[FRT_HEX]])-2,8)))</f>
        <v>2050555479</v>
      </c>
      <c r="K27" s="14" t="str">
        <f>IF(timingTable[[#This Row],['[TRACECODE']:.1]]=140,"afterTx","")</f>
        <v/>
      </c>
      <c r="L27" s="14" t="str">
        <f t="shared" si="0"/>
        <v/>
      </c>
      <c r="M27" s="14" t="str">
        <f>IF(AND(H27=H26,K26="afterTx",timingTable[[#This Row],['[TRACECODE']:.1]]=6),"dc","")</f>
        <v/>
      </c>
      <c r="N27" s="14" t="str">
        <f t="shared" si="1"/>
        <v/>
      </c>
      <c r="O27" s="14" t="str">
        <f>IF(timingTable[[#This Row],['[TRACECODE']:.1]]=141,"afterRx","")</f>
        <v/>
      </c>
      <c r="P27" s="14" t="str">
        <f t="shared" si="2"/>
        <v/>
      </c>
      <c r="Q27" s="14" t="str">
        <f t="shared" si="3"/>
        <v/>
      </c>
      <c r="R27" s="14" t="str">
        <f t="shared" si="4"/>
        <v>EMPTY</v>
      </c>
      <c r="S27" s="14" t="str">
        <f t="shared" si="5"/>
        <v>EMPTY</v>
      </c>
      <c r="T27" s="14" t="str">
        <f t="shared" si="6"/>
        <v>EMPTY</v>
      </c>
      <c r="U27" s="14" t="str">
        <f t="shared" si="7"/>
        <v>EMPTY</v>
      </c>
      <c r="V27" s="14" t="str">
        <f>IF(L27="beforeTx",timingTable[[#This Row],[FRT32_val]]-timingTable[[#This Row],[FRT32_trace]],"EMPTY")</f>
        <v>EMPTY</v>
      </c>
      <c r="W27" s="14" t="str">
        <f>IF(AND(timingTable[[#This Row],[beforeTx]]="beforeTx",K28="afterTx"),J28-timingTable[[#This Row],[FRT32_trace]],"EMPTY")</f>
        <v>EMPTY</v>
      </c>
      <c r="X27" s="14" t="str">
        <f t="shared" si="8"/>
        <v>EMPTY</v>
      </c>
      <c r="Y27" s="14" t="str">
        <f>IF(AND(P27="beforeRx",O28="afterRx"),J28-timingTable[[#This Row],[FRT32_trace]],"EMPTY")</f>
        <v>EMPTY</v>
      </c>
      <c r="AY27" s="16">
        <v>798</v>
      </c>
      <c r="AZ27" s="14">
        <v>2</v>
      </c>
      <c r="BA27" s="26">
        <v>0.58461538461538465</v>
      </c>
      <c r="BB27" s="26">
        <v>3.0769230769230771E-2</v>
      </c>
      <c r="BE27" s="16">
        <v>808</v>
      </c>
      <c r="BF27" s="14">
        <v>1</v>
      </c>
      <c r="BG27" s="26">
        <v>0.49230769230769234</v>
      </c>
      <c r="BH27" s="26">
        <v>1.5384615384615385E-2</v>
      </c>
      <c r="BK27" s="16">
        <v>227</v>
      </c>
      <c r="BL27" s="14">
        <v>1</v>
      </c>
      <c r="BM27" s="26">
        <v>0.875</v>
      </c>
      <c r="BN27" s="26">
        <v>2.5000000000000001E-2</v>
      </c>
    </row>
    <row r="28" spans="1:66" x14ac:dyDescent="0.25">
      <c r="A28" s="14" t="s">
        <v>835</v>
      </c>
      <c r="B28">
        <v>2050555516</v>
      </c>
      <c r="C28" s="14" t="s">
        <v>6234</v>
      </c>
      <c r="D28">
        <v>151</v>
      </c>
      <c r="E28" s="14" t="s">
        <v>1119</v>
      </c>
      <c r="F28" s="14" t="s">
        <v>6235</v>
      </c>
      <c r="G28" s="14">
        <f>timingTable[[#This Row],[FRT_DEC]]-B27</f>
        <v>37</v>
      </c>
      <c r="H2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INFO]]))),H27)</f>
        <v>285</v>
      </c>
      <c r="I28" s="14">
        <f>IF(timingTable[[#This Row],['[TRACECODE']:.1]]=151,HEX2DEC(LEFT(RIGHT(timingTable[[#This Row],[TRACE INFO]],9),8)),IF(timingTable[[#This Row],['[TRACECODE']:.1]]=6,HEX2DEC(RIGHT(timingTable[[#This Row],[TRACE INFO]],8))))</f>
        <v>2050556393</v>
      </c>
      <c r="J28" s="14">
        <f>HEX2DEC(RIGHT(timingTable[[#This Row],[FRT_HEX]],MIN(LEN(timingTable[[#This Row],[FRT_HEX]])-2,8)))</f>
        <v>2050555516</v>
      </c>
      <c r="K28" s="14" t="str">
        <f>IF(timingTable[[#This Row],['[TRACECODE']:.1]]=140,"afterTx","")</f>
        <v/>
      </c>
      <c r="L28" s="14" t="str">
        <f t="shared" si="0"/>
        <v>beforeTx</v>
      </c>
      <c r="M28" s="14" t="str">
        <f>IF(AND(H28=H27,K27="afterTx",timingTable[[#This Row],['[TRACECODE']:.1]]=6),"dc","")</f>
        <v/>
      </c>
      <c r="N28" s="14" t="str">
        <f t="shared" si="1"/>
        <v/>
      </c>
      <c r="O28" s="14" t="str">
        <f>IF(timingTable[[#This Row],['[TRACECODE']:.1]]=141,"afterRx","")</f>
        <v/>
      </c>
      <c r="P28" s="14" t="str">
        <f t="shared" si="2"/>
        <v/>
      </c>
      <c r="Q28" s="14" t="str">
        <f t="shared" si="3"/>
        <v/>
      </c>
      <c r="R28" s="14">
        <f t="shared" si="4"/>
        <v>694</v>
      </c>
      <c r="S28" s="14" t="str">
        <f t="shared" si="5"/>
        <v>EMPTY</v>
      </c>
      <c r="T28" s="14" t="str">
        <f t="shared" si="6"/>
        <v>EMPTY</v>
      </c>
      <c r="U28" s="14" t="str">
        <f t="shared" si="7"/>
        <v>EMPTY</v>
      </c>
      <c r="V28" s="14">
        <f>IF(L28="beforeTx",timingTable[[#This Row],[FRT32_val]]-timingTable[[#This Row],[FRT32_trace]],"EMPTY")</f>
        <v>877</v>
      </c>
      <c r="W28" s="14">
        <f>IF(AND(timingTable[[#This Row],[beforeTx]]="beforeTx",K29="afterTx"),J29-timingTable[[#This Row],[FRT32_trace]],"EMPTY")</f>
        <v>894</v>
      </c>
      <c r="X28" s="14" t="str">
        <f t="shared" si="8"/>
        <v>EMPTY</v>
      </c>
      <c r="Y28" s="14" t="str">
        <f>IF(AND(P28="beforeRx",O29="afterRx"),J29-timingTable[[#This Row],[FRT32_trace]],"EMPTY")</f>
        <v>EMPTY</v>
      </c>
      <c r="AY28" s="16">
        <v>803</v>
      </c>
      <c r="AZ28" s="14">
        <v>4</v>
      </c>
      <c r="BA28" s="26">
        <v>0.64615384615384619</v>
      </c>
      <c r="BB28" s="26">
        <v>6.1538461538461542E-2</v>
      </c>
      <c r="BE28" s="16">
        <v>809</v>
      </c>
      <c r="BF28" s="14">
        <v>2</v>
      </c>
      <c r="BG28" s="26">
        <v>0.52307692307692311</v>
      </c>
      <c r="BH28" s="26">
        <v>3.0769230769230771E-2</v>
      </c>
      <c r="BK28" s="16">
        <v>228</v>
      </c>
      <c r="BL28" s="14">
        <v>1</v>
      </c>
      <c r="BM28" s="26">
        <v>0.9</v>
      </c>
      <c r="BN28" s="26">
        <v>2.5000000000000001E-2</v>
      </c>
    </row>
    <row r="29" spans="1:66" x14ac:dyDescent="0.25">
      <c r="A29" s="14" t="s">
        <v>836</v>
      </c>
      <c r="B29">
        <v>2050556410</v>
      </c>
      <c r="C29" s="14" t="s">
        <v>6236</v>
      </c>
      <c r="D29">
        <v>140</v>
      </c>
      <c r="E29" s="14" t="s">
        <v>1120</v>
      </c>
      <c r="F29" s="14" t="s">
        <v>281</v>
      </c>
      <c r="G29" s="14">
        <f>timingTable[[#This Row],[FRT_DEC]]-B28</f>
        <v>894</v>
      </c>
      <c r="H2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INFO]]))),H28)</f>
        <v>285</v>
      </c>
      <c r="I29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9" s="14">
        <f>HEX2DEC(RIGHT(timingTable[[#This Row],[FRT_HEX]],MIN(LEN(timingTable[[#This Row],[FRT_HEX]])-2,8)))</f>
        <v>2050556410</v>
      </c>
      <c r="K29" s="14" t="str">
        <f>IF(timingTable[[#This Row],['[TRACECODE']:.1]]=140,"afterTx","")</f>
        <v>afterTx</v>
      </c>
      <c r="L29" s="14" t="str">
        <f t="shared" si="0"/>
        <v/>
      </c>
      <c r="M29" s="14" t="str">
        <f>IF(AND(H29=H28,K28="afterTx",timingTable[[#This Row],['[TRACECODE']:.1]]=6),"dc","")</f>
        <v/>
      </c>
      <c r="N29" s="14" t="str">
        <f t="shared" si="1"/>
        <v/>
      </c>
      <c r="O29" s="14" t="str">
        <f>IF(timingTable[[#This Row],['[TRACECODE']:.1]]=141,"afterRx","")</f>
        <v/>
      </c>
      <c r="P29" s="14" t="str">
        <f t="shared" si="2"/>
        <v/>
      </c>
      <c r="Q29" s="14" t="str">
        <f t="shared" si="3"/>
        <v/>
      </c>
      <c r="R29" s="14" t="str">
        <f t="shared" si="4"/>
        <v>EMPTY</v>
      </c>
      <c r="S29" s="14" t="str">
        <f t="shared" si="5"/>
        <v>EMPTY</v>
      </c>
      <c r="T29" s="14" t="str">
        <f t="shared" si="6"/>
        <v>EMPTY</v>
      </c>
      <c r="U29" s="14" t="str">
        <f t="shared" si="7"/>
        <v>EMPTY</v>
      </c>
      <c r="V29" s="14" t="str">
        <f>IF(L29="beforeTx",timingTable[[#This Row],[FRT32_val]]-timingTable[[#This Row],[FRT32_trace]],"EMPTY")</f>
        <v>EMPTY</v>
      </c>
      <c r="W29" s="14" t="str">
        <f>IF(AND(timingTable[[#This Row],[beforeTx]]="beforeTx",K30="afterTx"),J30-timingTable[[#This Row],[FRT32_trace]],"EMPTY")</f>
        <v>EMPTY</v>
      </c>
      <c r="X29" s="14" t="str">
        <f t="shared" si="8"/>
        <v>EMPTY</v>
      </c>
      <c r="Y29" s="14" t="str">
        <f>IF(AND(P29="beforeRx",O30="afterRx"),J30-timingTable[[#This Row],[FRT32_trace]],"EMPTY")</f>
        <v>EMPTY</v>
      </c>
      <c r="AY29" s="16">
        <v>804</v>
      </c>
      <c r="AZ29" s="14">
        <v>2</v>
      </c>
      <c r="BA29" s="26">
        <v>0.67692307692307696</v>
      </c>
      <c r="BB29" s="26">
        <v>3.0769230769230771E-2</v>
      </c>
      <c r="BE29" s="16">
        <v>814</v>
      </c>
      <c r="BF29" s="14">
        <v>1</v>
      </c>
      <c r="BG29" s="26">
        <v>0.53846153846153844</v>
      </c>
      <c r="BH29" s="26">
        <v>1.5384615384615385E-2</v>
      </c>
      <c r="BK29" s="16">
        <v>229</v>
      </c>
      <c r="BL29" s="14">
        <v>1</v>
      </c>
      <c r="BM29" s="26">
        <v>0.92500000000000004</v>
      </c>
      <c r="BN29" s="26">
        <v>2.5000000000000001E-2</v>
      </c>
    </row>
    <row r="30" spans="1:66" x14ac:dyDescent="0.25">
      <c r="A30" s="14" t="s">
        <v>864</v>
      </c>
      <c r="B30">
        <v>2050559493</v>
      </c>
      <c r="C30" s="14" t="s">
        <v>6237</v>
      </c>
      <c r="D30">
        <v>6</v>
      </c>
      <c r="E30" s="14" t="s">
        <v>1121</v>
      </c>
      <c r="F30" s="14" t="s">
        <v>6238</v>
      </c>
      <c r="G30" s="14">
        <f>timingTable[[#This Row],[FRT_DEC]]-B29</f>
        <v>3083</v>
      </c>
      <c r="H3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INFO]]))),H29)</f>
        <v>285</v>
      </c>
      <c r="I30" s="14">
        <f>IF(timingTable[[#This Row],['[TRACECODE']:.1]]=151,HEX2DEC(LEFT(RIGHT(timingTable[[#This Row],[TRACE INFO]],9),8)),IF(timingTable[[#This Row],['[TRACECODE']:.1]]=6,HEX2DEC(RIGHT(timingTable[[#This Row],[TRACE INFO]],8))))</f>
        <v>2050557087</v>
      </c>
      <c r="J30" s="14">
        <f>HEX2DEC(RIGHT(timingTable[[#This Row],[FRT_HEX]],MIN(LEN(timingTable[[#This Row],[FRT_HEX]])-2,8)))</f>
        <v>2050559493</v>
      </c>
      <c r="K30" s="14" t="str">
        <f>IF(timingTable[[#This Row],['[TRACECODE']:.1]]=140,"afterTx","")</f>
        <v/>
      </c>
      <c r="L30" s="14" t="str">
        <f t="shared" si="0"/>
        <v/>
      </c>
      <c r="M30" s="14" t="str">
        <f>IF(AND(H30=H29,K29="afterTx",timingTable[[#This Row],['[TRACECODE']:.1]]=6),"dc","")</f>
        <v>dc</v>
      </c>
      <c r="N30" s="14" t="str">
        <f t="shared" si="1"/>
        <v/>
      </c>
      <c r="O30" s="14" t="str">
        <f>IF(timingTable[[#This Row],['[TRACECODE']:.1]]=141,"afterRx","")</f>
        <v/>
      </c>
      <c r="P30" s="14" t="str">
        <f t="shared" si="2"/>
        <v/>
      </c>
      <c r="Q30" s="14" t="str">
        <f t="shared" si="3"/>
        <v/>
      </c>
      <c r="R30" s="14" t="str">
        <f t="shared" si="4"/>
        <v>EMPTY</v>
      </c>
      <c r="S30" s="14" t="str">
        <f t="shared" si="5"/>
        <v>EMPTY</v>
      </c>
      <c r="T30" s="14" t="str">
        <f t="shared" si="6"/>
        <v>EMPTY</v>
      </c>
      <c r="U30" s="14" t="str">
        <f t="shared" si="7"/>
        <v>EMPTY</v>
      </c>
      <c r="V30" s="14" t="str">
        <f>IF(L30="beforeTx",timingTable[[#This Row],[FRT32_val]]-timingTable[[#This Row],[FRT32_trace]],"EMPTY")</f>
        <v>EMPTY</v>
      </c>
      <c r="W30" s="14" t="str">
        <f>IF(AND(timingTable[[#This Row],[beforeTx]]="beforeTx",K31="afterTx"),J31-timingTable[[#This Row],[FRT32_trace]],"EMPTY")</f>
        <v>EMPTY</v>
      </c>
      <c r="X30" s="14" t="str">
        <f t="shared" si="8"/>
        <v>EMPTY</v>
      </c>
      <c r="Y30" s="14" t="str">
        <f>IF(AND(P30="beforeRx",O31="afterRx"),J31-timingTable[[#This Row],[FRT32_trace]],"EMPTY")</f>
        <v>EMPTY</v>
      </c>
      <c r="AY30" s="16">
        <v>805</v>
      </c>
      <c r="AZ30" s="14">
        <v>2</v>
      </c>
      <c r="BA30" s="26">
        <v>0.70769230769230773</v>
      </c>
      <c r="BB30" s="26">
        <v>3.0769230769230771E-2</v>
      </c>
      <c r="BE30" s="16">
        <v>815</v>
      </c>
      <c r="BF30" s="14">
        <v>3</v>
      </c>
      <c r="BG30" s="26">
        <v>0.58461538461538465</v>
      </c>
      <c r="BH30" s="26">
        <v>4.6153846153846156E-2</v>
      </c>
      <c r="BK30" s="16">
        <v>231</v>
      </c>
      <c r="BL30" s="14">
        <v>1</v>
      </c>
      <c r="BM30" s="26">
        <v>0.95</v>
      </c>
      <c r="BN30" s="26">
        <v>2.5000000000000001E-2</v>
      </c>
    </row>
    <row r="31" spans="1:66" x14ac:dyDescent="0.25">
      <c r="A31" s="14" t="s">
        <v>865</v>
      </c>
      <c r="B31">
        <v>2050559496</v>
      </c>
      <c r="C31" s="14" t="s">
        <v>6239</v>
      </c>
      <c r="D31">
        <v>6</v>
      </c>
      <c r="E31" s="14" t="s">
        <v>1121</v>
      </c>
      <c r="F31" s="14" t="s">
        <v>5995</v>
      </c>
      <c r="G31" s="14">
        <f>timingTable[[#This Row],[FRT_DEC]]-B30</f>
        <v>3</v>
      </c>
      <c r="H3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INFO]]))),H30)</f>
        <v>285</v>
      </c>
      <c r="I31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1" s="14">
        <f>HEX2DEC(RIGHT(timingTable[[#This Row],[FRT_HEX]],MIN(LEN(timingTable[[#This Row],[FRT_HEX]])-2,8)))</f>
        <v>2050559496</v>
      </c>
      <c r="K31" s="14" t="str">
        <f>IF(timingTable[[#This Row],['[TRACECODE']:.1]]=140,"afterTx","")</f>
        <v/>
      </c>
      <c r="L31" s="14" t="str">
        <f t="shared" si="0"/>
        <v/>
      </c>
      <c r="M31" s="14" t="str">
        <f>IF(AND(H31=H30,K30="afterTx",timingTable[[#This Row],['[TRACECODE']:.1]]=6),"dc","")</f>
        <v/>
      </c>
      <c r="N31" s="14" t="str">
        <f t="shared" si="1"/>
        <v/>
      </c>
      <c r="O31" s="14" t="str">
        <f>IF(timingTable[[#This Row],['[TRACECODE']:.1]]=141,"afterRx","")</f>
        <v/>
      </c>
      <c r="P31" s="14" t="str">
        <f t="shared" si="2"/>
        <v/>
      </c>
      <c r="Q31" s="14" t="str">
        <f t="shared" si="3"/>
        <v/>
      </c>
      <c r="R31" s="14" t="str">
        <f t="shared" si="4"/>
        <v>EMPTY</v>
      </c>
      <c r="S31" s="14" t="str">
        <f t="shared" si="5"/>
        <v>EMPTY</v>
      </c>
      <c r="T31" s="14" t="str">
        <f t="shared" si="6"/>
        <v>EMPTY</v>
      </c>
      <c r="U31" s="14" t="str">
        <f t="shared" si="7"/>
        <v>EMPTY</v>
      </c>
      <c r="V31" s="14" t="str">
        <f>IF(L31="beforeTx",timingTable[[#This Row],[FRT32_val]]-timingTable[[#This Row],[FRT32_trace]],"EMPTY")</f>
        <v>EMPTY</v>
      </c>
      <c r="W31" s="14" t="str">
        <f>IF(AND(timingTable[[#This Row],[beforeTx]]="beforeTx",K32="afterTx"),J32-timingTable[[#This Row],[FRT32_trace]],"EMPTY")</f>
        <v>EMPTY</v>
      </c>
      <c r="X31" s="14" t="str">
        <f t="shared" si="8"/>
        <v>EMPTY</v>
      </c>
      <c r="Y31" s="14" t="str">
        <f>IF(AND(P31="beforeRx",O32="afterRx"),J32-timingTable[[#This Row],[FRT32_trace]],"EMPTY")</f>
        <v>EMPTY</v>
      </c>
      <c r="AY31" s="16">
        <v>806</v>
      </c>
      <c r="AZ31" s="14">
        <v>1</v>
      </c>
      <c r="BA31" s="26">
        <v>0.72307692307692306</v>
      </c>
      <c r="BB31" s="26">
        <v>1.5384615384615385E-2</v>
      </c>
      <c r="BE31" s="16">
        <v>819</v>
      </c>
      <c r="BF31" s="14">
        <v>1</v>
      </c>
      <c r="BG31" s="26">
        <v>0.6</v>
      </c>
      <c r="BH31" s="26">
        <v>1.5384615384615385E-2</v>
      </c>
      <c r="BK31" s="16">
        <v>241</v>
      </c>
      <c r="BL31" s="14">
        <v>1</v>
      </c>
      <c r="BM31" s="26">
        <v>0.97499999999999998</v>
      </c>
      <c r="BN31" s="26">
        <v>2.5000000000000001E-2</v>
      </c>
    </row>
    <row r="32" spans="1:66" x14ac:dyDescent="0.25">
      <c r="A32" s="14" t="s">
        <v>837</v>
      </c>
      <c r="B32">
        <v>2050559577</v>
      </c>
      <c r="C32" s="14" t="s">
        <v>6240</v>
      </c>
      <c r="D32">
        <v>151</v>
      </c>
      <c r="E32" s="14" t="s">
        <v>1119</v>
      </c>
      <c r="F32" s="14" t="s">
        <v>6241</v>
      </c>
      <c r="G32" s="14">
        <f>timingTable[[#This Row],[FRT_DEC]]-B31</f>
        <v>81</v>
      </c>
      <c r="H3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INFO]]))),H31)</f>
        <v>285</v>
      </c>
      <c r="I32" s="14">
        <f>IF(timingTable[[#This Row],['[TRACECODE']:.1]]=151,HEX2DEC(LEFT(RIGHT(timingTable[[#This Row],[TRACE INFO]],9),8)),IF(timingTable[[#This Row],['[TRACECODE']:.1]]=6,HEX2DEC(RIGHT(timingTable[[#This Row],[TRACE INFO]],8))))</f>
        <v>2050559411</v>
      </c>
      <c r="J32" s="14">
        <f>HEX2DEC(RIGHT(timingTable[[#This Row],[FRT_HEX]],MIN(LEN(timingTable[[#This Row],[FRT_HEX]])-2,8)))</f>
        <v>2050559577</v>
      </c>
      <c r="K32" s="14" t="str">
        <f>IF(timingTable[[#This Row],['[TRACECODE']:.1]]=140,"afterTx","")</f>
        <v/>
      </c>
      <c r="L32" s="14" t="str">
        <f t="shared" si="0"/>
        <v/>
      </c>
      <c r="M32" s="14" t="str">
        <f>IF(AND(H32=H31,K31="afterTx",timingTable[[#This Row],['[TRACECODE']:.1]]=6),"dc","")</f>
        <v/>
      </c>
      <c r="N32" s="14" t="str">
        <f t="shared" si="1"/>
        <v>txEnd</v>
      </c>
      <c r="O32" s="14" t="str">
        <f>IF(timingTable[[#This Row],['[TRACECODE']:.1]]=141,"afterRx","")</f>
        <v/>
      </c>
      <c r="P32" s="14" t="str">
        <f t="shared" si="2"/>
        <v/>
      </c>
      <c r="Q32" s="14" t="str">
        <f t="shared" si="3"/>
        <v/>
      </c>
      <c r="R32" s="14" t="str">
        <f t="shared" si="4"/>
        <v>EMPTY</v>
      </c>
      <c r="S32" s="14">
        <f t="shared" si="5"/>
        <v>542</v>
      </c>
      <c r="T32" s="14" t="str">
        <f t="shared" si="6"/>
        <v>EMPTY</v>
      </c>
      <c r="U32" s="14" t="str">
        <f t="shared" si="7"/>
        <v>EMPTY</v>
      </c>
      <c r="V32" s="14" t="str">
        <f>IF(L32="beforeTx",timingTable[[#This Row],[FRT32_val]]-timingTable[[#This Row],[FRT32_trace]],"EMPTY")</f>
        <v>EMPTY</v>
      </c>
      <c r="W32" s="14" t="str">
        <f>IF(AND(timingTable[[#This Row],[beforeTx]]="beforeTx",K33="afterTx"),J33-timingTable[[#This Row],[FRT32_trace]],"EMPTY")</f>
        <v>EMPTY</v>
      </c>
      <c r="X32" s="14" t="str">
        <f t="shared" si="8"/>
        <v>EMPTY</v>
      </c>
      <c r="Y32" s="14" t="str">
        <f>IF(AND(P32="beforeRx",O33="afterRx"),J33-timingTable[[#This Row],[FRT32_trace]],"EMPTY")</f>
        <v>EMPTY</v>
      </c>
      <c r="AY32" s="16">
        <v>809</v>
      </c>
      <c r="AZ32" s="14">
        <v>1</v>
      </c>
      <c r="BA32" s="26">
        <v>0.7384615384615385</v>
      </c>
      <c r="BB32" s="26">
        <v>1.5384615384615385E-2</v>
      </c>
      <c r="BE32" s="16">
        <v>820</v>
      </c>
      <c r="BF32" s="14">
        <v>3</v>
      </c>
      <c r="BG32" s="26">
        <v>0.64615384615384619</v>
      </c>
      <c r="BH32" s="26">
        <v>4.6153846153846156E-2</v>
      </c>
      <c r="BK32" s="16">
        <v>250</v>
      </c>
      <c r="BL32" s="14">
        <v>1</v>
      </c>
      <c r="BM32" s="26">
        <v>1</v>
      </c>
      <c r="BN32" s="26">
        <v>2.5000000000000001E-2</v>
      </c>
    </row>
    <row r="33" spans="1:66" x14ac:dyDescent="0.25">
      <c r="A33" s="14" t="s">
        <v>302</v>
      </c>
      <c r="B33">
        <v>2050559953</v>
      </c>
      <c r="C33" s="14" t="s">
        <v>6252</v>
      </c>
      <c r="D33">
        <v>151</v>
      </c>
      <c r="E33" s="14" t="s">
        <v>1119</v>
      </c>
      <c r="F33" s="14" t="s">
        <v>1102</v>
      </c>
      <c r="G33" s="14">
        <f>timingTable[[#This Row],[FRT_DEC]]-B32</f>
        <v>376</v>
      </c>
      <c r="H3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INFO]]))),H32)</f>
        <v>285</v>
      </c>
      <c r="I33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3" s="14">
        <f>HEX2DEC(RIGHT(timingTable[[#This Row],[FRT_HEX]],MIN(LEN(timingTable[[#This Row],[FRT_HEX]])-2,8)))</f>
        <v>2050559953</v>
      </c>
      <c r="K33" s="14" t="str">
        <f>IF(timingTable[[#This Row],['[TRACECODE']:.1]]=140,"afterTx","")</f>
        <v/>
      </c>
      <c r="L33" s="14" t="str">
        <f t="shared" si="0"/>
        <v/>
      </c>
      <c r="M33" s="14" t="str">
        <f>IF(AND(H33=H32,K32="afterTx",timingTable[[#This Row],['[TRACECODE']:.1]]=6),"dc","")</f>
        <v/>
      </c>
      <c r="N33" s="14" t="str">
        <f t="shared" si="1"/>
        <v/>
      </c>
      <c r="O33" s="14" t="str">
        <f>IF(timingTable[[#This Row],['[TRACECODE']:.1]]=141,"afterRx","")</f>
        <v/>
      </c>
      <c r="P33" s="14" t="str">
        <f t="shared" si="2"/>
        <v>beforeRx</v>
      </c>
      <c r="Q33" s="14" t="str">
        <f t="shared" si="3"/>
        <v/>
      </c>
      <c r="R33" s="14" t="str">
        <f t="shared" si="4"/>
        <v>EMPTY</v>
      </c>
      <c r="S33" s="14" t="str">
        <f t="shared" si="5"/>
        <v>EMPTY</v>
      </c>
      <c r="T33" s="14" t="str">
        <f t="shared" si="6"/>
        <v>EMPTY</v>
      </c>
      <c r="U33" s="14" t="str">
        <f t="shared" si="7"/>
        <v>EMPTY</v>
      </c>
      <c r="V33" s="14" t="str">
        <f>IF(L33="beforeTx",timingTable[[#This Row],[FRT32_val]]-timingTable[[#This Row],[FRT32_trace]],"EMPTY")</f>
        <v>EMPTY</v>
      </c>
      <c r="W33" s="14" t="str">
        <f>IF(AND(timingTable[[#This Row],[beforeTx]]="beforeTx",K34="afterTx"),J34-timingTable[[#This Row],[FRT32_trace]],"EMPTY")</f>
        <v>EMPTY</v>
      </c>
      <c r="X33" s="14" t="str">
        <f t="shared" si="8"/>
        <v>EMPTY</v>
      </c>
      <c r="Y33" s="14">
        <f>IF(AND(P33="beforeRx",O34="afterRx"),J34-timingTable[[#This Row],[FRT32_trace]],"EMPTY")</f>
        <v>147</v>
      </c>
      <c r="AY33" s="16">
        <v>810</v>
      </c>
      <c r="AZ33" s="14">
        <v>1</v>
      </c>
      <c r="BA33" s="26">
        <v>0.75384615384615383</v>
      </c>
      <c r="BB33" s="26">
        <v>1.5384615384615385E-2</v>
      </c>
      <c r="BE33" s="16">
        <v>821</v>
      </c>
      <c r="BF33" s="14">
        <v>1</v>
      </c>
      <c r="BG33" s="26">
        <v>0.66153846153846152</v>
      </c>
      <c r="BH33" s="26">
        <v>1.5384615384615385E-2</v>
      </c>
      <c r="BK33" s="16" t="s">
        <v>1095</v>
      </c>
      <c r="BL33" s="14">
        <v>40</v>
      </c>
      <c r="BM33" s="26"/>
      <c r="BN33" s="26">
        <v>1</v>
      </c>
    </row>
    <row r="34" spans="1:66" x14ac:dyDescent="0.25">
      <c r="A34" s="14" t="s">
        <v>303</v>
      </c>
      <c r="B34">
        <v>2050560100</v>
      </c>
      <c r="C34" s="14" t="s">
        <v>6253</v>
      </c>
      <c r="D34">
        <v>141</v>
      </c>
      <c r="E34" s="14" t="s">
        <v>1122</v>
      </c>
      <c r="F34" s="14" t="s">
        <v>296</v>
      </c>
      <c r="G34" s="14">
        <f>timingTable[[#This Row],[FRT_DEC]]-B33</f>
        <v>147</v>
      </c>
      <c r="H3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INFO]]))),H33)</f>
        <v>285</v>
      </c>
      <c r="I34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4" s="14">
        <f>HEX2DEC(RIGHT(timingTable[[#This Row],[FRT_HEX]],MIN(LEN(timingTable[[#This Row],[FRT_HEX]])-2,8)))</f>
        <v>2050560100</v>
      </c>
      <c r="K34" s="14" t="str">
        <f>IF(timingTable[[#This Row],['[TRACECODE']:.1]]=140,"afterTx","")</f>
        <v/>
      </c>
      <c r="L34" s="14" t="str">
        <f t="shared" si="0"/>
        <v/>
      </c>
      <c r="M34" s="14" t="str">
        <f>IF(AND(H34=H33,K33="afterTx",timingTable[[#This Row],['[TRACECODE']:.1]]=6),"dc","")</f>
        <v/>
      </c>
      <c r="N34" s="14" t="str">
        <f t="shared" si="1"/>
        <v/>
      </c>
      <c r="O34" s="14" t="str">
        <f>IF(timingTable[[#This Row],['[TRACECODE']:.1]]=141,"afterRx","")</f>
        <v>afterRx</v>
      </c>
      <c r="P34" s="14" t="str">
        <f t="shared" si="2"/>
        <v/>
      </c>
      <c r="Q34" s="14" t="str">
        <f t="shared" si="3"/>
        <v/>
      </c>
      <c r="R34" s="14" t="str">
        <f t="shared" si="4"/>
        <v>EMPTY</v>
      </c>
      <c r="S34" s="14" t="str">
        <f t="shared" si="5"/>
        <v>EMPTY</v>
      </c>
      <c r="T34" s="14" t="str">
        <f t="shared" si="6"/>
        <v>EMPTY</v>
      </c>
      <c r="U34" s="14" t="str">
        <f t="shared" si="7"/>
        <v>EMPTY</v>
      </c>
      <c r="V34" s="14" t="str">
        <f>IF(L34="beforeTx",timingTable[[#This Row],[FRT32_val]]-timingTable[[#This Row],[FRT32_trace]],"EMPTY")</f>
        <v>EMPTY</v>
      </c>
      <c r="W34" s="14" t="str">
        <f>IF(AND(timingTable[[#This Row],[beforeTx]]="beforeTx",K35="afterTx"),J35-timingTable[[#This Row],[FRT32_trace]],"EMPTY")</f>
        <v>EMPTY</v>
      </c>
      <c r="X34" s="14" t="str">
        <f t="shared" si="8"/>
        <v>EMPTY</v>
      </c>
      <c r="Y34" s="14" t="str">
        <f>IF(AND(P34="beforeRx",O35="afterRx"),J35-timingTable[[#This Row],[FRT32_trace]],"EMPTY")</f>
        <v>EMPTY</v>
      </c>
      <c r="AY34" s="16">
        <v>811</v>
      </c>
      <c r="AZ34" s="14">
        <v>1</v>
      </c>
      <c r="BA34" s="26">
        <v>0.76923076923076927</v>
      </c>
      <c r="BB34" s="26">
        <v>1.5384615384615385E-2</v>
      </c>
      <c r="BE34" s="16">
        <v>822</v>
      </c>
      <c r="BF34" s="14">
        <v>2</v>
      </c>
      <c r="BG34" s="26">
        <v>0.69230769230769229</v>
      </c>
      <c r="BH34" s="26">
        <v>3.0769230769230771E-2</v>
      </c>
    </row>
    <row r="35" spans="1:66" x14ac:dyDescent="0.25">
      <c r="A35" s="14" t="s">
        <v>326</v>
      </c>
      <c r="B35">
        <v>2050562950</v>
      </c>
      <c r="C35" s="14" t="s">
        <v>6277</v>
      </c>
      <c r="D35">
        <v>151</v>
      </c>
      <c r="E35" s="14" t="s">
        <v>1119</v>
      </c>
      <c r="F35" s="14" t="s">
        <v>6278</v>
      </c>
      <c r="G35" s="14">
        <f>timingTable[[#This Row],[FRT_DEC]]-B34</f>
        <v>2850</v>
      </c>
      <c r="H3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INFO]]))),H34)</f>
        <v>285</v>
      </c>
      <c r="I35" s="14">
        <f>IF(timingTable[[#This Row],['[TRACECODE']:.1]]=151,HEX2DEC(LEFT(RIGHT(timingTable[[#This Row],[TRACE INFO]],9),8)),IF(timingTable[[#This Row],['[TRACECODE']:.1]]=6,HEX2DEC(RIGHT(timingTable[[#This Row],[TRACE INFO]],8))))</f>
        <v>2050562863</v>
      </c>
      <c r="J35" s="14">
        <f>HEX2DEC(RIGHT(timingTable[[#This Row],[FRT_HEX]],MIN(LEN(timingTable[[#This Row],[FRT_HEX]])-2,8)))</f>
        <v>2050562950</v>
      </c>
      <c r="K35" s="14" t="str">
        <f>IF(timingTable[[#This Row],['[TRACECODE']:.1]]=140,"afterTx","")</f>
        <v/>
      </c>
      <c r="L35" s="14" t="str">
        <f t="shared" si="0"/>
        <v/>
      </c>
      <c r="M35" s="14" t="str">
        <f>IF(AND(H35=H34,K34="afterTx",timingTable[[#This Row],['[TRACECODE']:.1]]=6),"dc","")</f>
        <v/>
      </c>
      <c r="N35" s="14" t="str">
        <f t="shared" si="1"/>
        <v/>
      </c>
      <c r="O35" s="14" t="str">
        <f>IF(timingTable[[#This Row],['[TRACECODE']:.1]]=141,"afterRx","")</f>
        <v/>
      </c>
      <c r="P35" s="14" t="str">
        <f t="shared" si="2"/>
        <v/>
      </c>
      <c r="Q35" s="14" t="str">
        <f t="shared" si="3"/>
        <v>rxEnd</v>
      </c>
      <c r="R35" s="14" t="str">
        <f t="shared" si="4"/>
        <v>EMPTY</v>
      </c>
      <c r="S35" s="14" t="str">
        <f t="shared" si="5"/>
        <v>EMPTY</v>
      </c>
      <c r="T35" s="14">
        <f t="shared" si="6"/>
        <v>1000</v>
      </c>
      <c r="U35" s="14">
        <f t="shared" si="7"/>
        <v>1697</v>
      </c>
      <c r="V35" s="14" t="str">
        <f>IF(L35="beforeTx",timingTable[[#This Row],[FRT32_val]]-timingTable[[#This Row],[FRT32_trace]],"EMPTY")</f>
        <v>EMPTY</v>
      </c>
      <c r="W35" s="14" t="str">
        <f>IF(AND(timingTable[[#This Row],[beforeTx]]="beforeTx",K36="afterTx"),J36-timingTable[[#This Row],[FRT32_trace]],"EMPTY")</f>
        <v>EMPTY</v>
      </c>
      <c r="X35" s="14">
        <f t="shared" si="8"/>
        <v>228</v>
      </c>
      <c r="Y35" s="14" t="str">
        <f>IF(AND(P35="beforeRx",O36="afterRx"),J36-timingTable[[#This Row],[FRT32_trace]],"EMPTY")</f>
        <v>EMPTY</v>
      </c>
      <c r="AY35" s="16">
        <v>827</v>
      </c>
      <c r="AZ35" s="14">
        <v>1</v>
      </c>
      <c r="BA35" s="26">
        <v>0.7846153846153846</v>
      </c>
      <c r="BB35" s="26">
        <v>1.5384615384615385E-2</v>
      </c>
      <c r="BE35" s="16">
        <v>823</v>
      </c>
      <c r="BF35" s="14">
        <v>2</v>
      </c>
      <c r="BG35" s="26">
        <v>0.72307692307692306</v>
      </c>
      <c r="BH35" s="26">
        <v>3.0769230769230771E-2</v>
      </c>
    </row>
    <row r="36" spans="1:66" x14ac:dyDescent="0.25">
      <c r="A36" s="14" t="s">
        <v>773</v>
      </c>
      <c r="B36">
        <v>2050563091</v>
      </c>
      <c r="C36" s="14" t="s">
        <v>6289</v>
      </c>
      <c r="D36">
        <v>151</v>
      </c>
      <c r="E36" s="14" t="s">
        <v>1119</v>
      </c>
      <c r="F36" s="14" t="s">
        <v>6290</v>
      </c>
      <c r="G36" s="14">
        <f>timingTable[[#This Row],[FRT_DEC]]-B35</f>
        <v>141</v>
      </c>
      <c r="H3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INFO]]))),H35)</f>
        <v>285</v>
      </c>
      <c r="I36" s="14">
        <f>IF(timingTable[[#This Row],['[TRACECODE']:.1]]=151,HEX2DEC(LEFT(RIGHT(timingTable[[#This Row],[TRACE INFO]],9),8)),IF(timingTable[[#This Row],['[TRACECODE']:.1]]=6,HEX2DEC(RIGHT(timingTable[[#This Row],[TRACE INFO]],8))))</f>
        <v>2050563863</v>
      </c>
      <c r="J36" s="14">
        <f>HEX2DEC(RIGHT(timingTable[[#This Row],[FRT_HEX]],MIN(LEN(timingTable[[#This Row],[FRT_HEX]])-2,8)))</f>
        <v>2050563091</v>
      </c>
      <c r="K36" s="14" t="str">
        <f>IF(timingTable[[#This Row],['[TRACECODE']:.1]]=140,"afterTx","")</f>
        <v/>
      </c>
      <c r="L36" s="14" t="str">
        <f t="shared" si="0"/>
        <v>beforeTx</v>
      </c>
      <c r="M36" s="14" t="str">
        <f>IF(AND(H36=H35,K35="afterTx",timingTable[[#This Row],['[TRACECODE']:.1]]=6),"dc","")</f>
        <v/>
      </c>
      <c r="N36" s="14" t="str">
        <f t="shared" si="1"/>
        <v/>
      </c>
      <c r="O36" s="14" t="str">
        <f>IF(timingTable[[#This Row],['[TRACECODE']:.1]]=141,"afterRx","")</f>
        <v/>
      </c>
      <c r="P36" s="14" t="str">
        <f t="shared" si="2"/>
        <v/>
      </c>
      <c r="Q36" s="14" t="str">
        <f t="shared" si="3"/>
        <v/>
      </c>
      <c r="R36" s="14">
        <f t="shared" si="4"/>
        <v>697</v>
      </c>
      <c r="S36" s="14" t="str">
        <f t="shared" si="5"/>
        <v>EMPTY</v>
      </c>
      <c r="T36" s="14" t="str">
        <f t="shared" si="6"/>
        <v>EMPTY</v>
      </c>
      <c r="U36" s="14" t="str">
        <f t="shared" si="7"/>
        <v>EMPTY</v>
      </c>
      <c r="V36" s="14">
        <f>IF(L36="beforeTx",timingTable[[#This Row],[FRT32_val]]-timingTable[[#This Row],[FRT32_trace]],"EMPTY")</f>
        <v>772</v>
      </c>
      <c r="W36" s="14">
        <f>IF(AND(timingTable[[#This Row],[beforeTx]]="beforeTx",K37="afterTx"),J37-timingTable[[#This Row],[FRT32_trace]],"EMPTY")</f>
        <v>789</v>
      </c>
      <c r="X36" s="14" t="str">
        <f t="shared" si="8"/>
        <v>EMPTY</v>
      </c>
      <c r="Y36" s="14" t="str">
        <f>IF(AND(P36="beforeRx",O37="afterRx"),J37-timingTable[[#This Row],[FRT32_trace]],"EMPTY")</f>
        <v>EMPTY</v>
      </c>
      <c r="AY36" s="16">
        <v>828</v>
      </c>
      <c r="AZ36" s="14">
        <v>1</v>
      </c>
      <c r="BA36" s="26">
        <v>0.8</v>
      </c>
      <c r="BB36" s="26">
        <v>1.5384615384615385E-2</v>
      </c>
      <c r="BE36" s="16">
        <v>826</v>
      </c>
      <c r="BF36" s="14">
        <v>1</v>
      </c>
      <c r="BG36" s="26">
        <v>0.7384615384615385</v>
      </c>
      <c r="BH36" s="26">
        <v>1.5384615384615385E-2</v>
      </c>
    </row>
    <row r="37" spans="1:66" x14ac:dyDescent="0.25">
      <c r="A37" s="14" t="s">
        <v>774</v>
      </c>
      <c r="B37">
        <v>2050563880</v>
      </c>
      <c r="C37" s="14" t="s">
        <v>6291</v>
      </c>
      <c r="D37">
        <v>140</v>
      </c>
      <c r="E37" s="14" t="s">
        <v>1120</v>
      </c>
      <c r="F37" s="14" t="s">
        <v>281</v>
      </c>
      <c r="G37" s="14">
        <f>timingTable[[#This Row],[FRT_DEC]]-B36</f>
        <v>789</v>
      </c>
      <c r="H3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INFO]]))),H36)</f>
        <v>285</v>
      </c>
      <c r="I3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7" s="14">
        <f>HEX2DEC(RIGHT(timingTable[[#This Row],[FRT_HEX]],MIN(LEN(timingTable[[#This Row],[FRT_HEX]])-2,8)))</f>
        <v>2050563880</v>
      </c>
      <c r="K37" s="14" t="str">
        <f>IF(timingTable[[#This Row],['[TRACECODE']:.1]]=140,"afterTx","")</f>
        <v>afterTx</v>
      </c>
      <c r="L37" s="14" t="str">
        <f t="shared" si="0"/>
        <v/>
      </c>
      <c r="M37" s="14" t="str">
        <f>IF(AND(H37=H36,K36="afterTx",timingTable[[#This Row],['[TRACECODE']:.1]]=6),"dc","")</f>
        <v/>
      </c>
      <c r="N37" s="14" t="str">
        <f t="shared" si="1"/>
        <v/>
      </c>
      <c r="O37" s="14" t="str">
        <f>IF(timingTable[[#This Row],['[TRACECODE']:.1]]=141,"afterRx","")</f>
        <v/>
      </c>
      <c r="P37" s="14" t="str">
        <f t="shared" si="2"/>
        <v/>
      </c>
      <c r="Q37" s="14" t="str">
        <f t="shared" si="3"/>
        <v/>
      </c>
      <c r="R37" s="14" t="str">
        <f t="shared" si="4"/>
        <v>EMPTY</v>
      </c>
      <c r="S37" s="14" t="str">
        <f t="shared" si="5"/>
        <v>EMPTY</v>
      </c>
      <c r="T37" s="14" t="str">
        <f t="shared" si="6"/>
        <v>EMPTY</v>
      </c>
      <c r="U37" s="14" t="str">
        <f t="shared" si="7"/>
        <v>EMPTY</v>
      </c>
      <c r="V37" s="14" t="str">
        <f>IF(L37="beforeTx",timingTable[[#This Row],[FRT32_val]]-timingTable[[#This Row],[FRT32_trace]],"EMPTY")</f>
        <v>EMPTY</v>
      </c>
      <c r="W37" s="14" t="str">
        <f>IF(AND(timingTable[[#This Row],[beforeTx]]="beforeTx",K38="afterTx"),J38-timingTable[[#This Row],[FRT32_trace]],"EMPTY")</f>
        <v>EMPTY</v>
      </c>
      <c r="X37" s="14" t="str">
        <f t="shared" si="8"/>
        <v>EMPTY</v>
      </c>
      <c r="Y37" s="14" t="str">
        <f>IF(AND(P37="beforeRx",O38="afterRx"),J38-timingTable[[#This Row],[FRT32_trace]],"EMPTY")</f>
        <v>EMPTY</v>
      </c>
      <c r="AY37" s="16">
        <v>877</v>
      </c>
      <c r="AZ37" s="14">
        <v>2</v>
      </c>
      <c r="BA37" s="26">
        <v>0.83076923076923082</v>
      </c>
      <c r="BB37" s="26">
        <v>3.0769230769230771E-2</v>
      </c>
      <c r="BE37" s="16">
        <v>828</v>
      </c>
      <c r="BF37" s="14">
        <v>2</v>
      </c>
      <c r="BG37" s="26">
        <v>0.76923076923076927</v>
      </c>
      <c r="BH37" s="26">
        <v>3.0769230769230771E-2</v>
      </c>
    </row>
    <row r="38" spans="1:66" x14ac:dyDescent="0.25">
      <c r="A38" s="14" t="s">
        <v>777</v>
      </c>
      <c r="B38">
        <v>2050572803</v>
      </c>
      <c r="C38" s="14" t="s">
        <v>6295</v>
      </c>
      <c r="D38">
        <v>6</v>
      </c>
      <c r="E38" s="14" t="s">
        <v>1121</v>
      </c>
      <c r="F38" s="14" t="s">
        <v>6296</v>
      </c>
      <c r="G38" s="14">
        <f>timingTable[[#This Row],[FRT_DEC]]-B37</f>
        <v>8923</v>
      </c>
      <c r="H3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INFO]]))),H37)</f>
        <v>285</v>
      </c>
      <c r="I38" s="14">
        <f>IF(timingTable[[#This Row],['[TRACECODE']:.1]]=151,HEX2DEC(LEFT(RIGHT(timingTable[[#This Row],[TRACE INFO]],9),8)),IF(timingTable[[#This Row],['[TRACECODE']:.1]]=6,HEX2DEC(RIGHT(timingTable[[#This Row],[TRACE INFO]],8))))</f>
        <v>2050564560</v>
      </c>
      <c r="J38" s="14">
        <f>HEX2DEC(RIGHT(timingTable[[#This Row],[FRT_HEX]],MIN(LEN(timingTable[[#This Row],[FRT_HEX]])-2,8)))</f>
        <v>2050572803</v>
      </c>
      <c r="K38" s="14" t="str">
        <f>IF(timingTable[[#This Row],['[TRACECODE']:.1]]=140,"afterTx","")</f>
        <v/>
      </c>
      <c r="L38" s="14" t="str">
        <f t="shared" si="0"/>
        <v/>
      </c>
      <c r="M38" s="14" t="str">
        <f>IF(AND(H38=H37,K37="afterTx",timingTable[[#This Row],['[TRACECODE']:.1]]=6),"dc","")</f>
        <v>dc</v>
      </c>
      <c r="N38" s="14" t="str">
        <f t="shared" si="1"/>
        <v/>
      </c>
      <c r="O38" s="14" t="str">
        <f>IF(timingTable[[#This Row],['[TRACECODE']:.1]]=141,"afterRx","")</f>
        <v/>
      </c>
      <c r="P38" s="14" t="str">
        <f t="shared" si="2"/>
        <v/>
      </c>
      <c r="Q38" s="14" t="str">
        <f t="shared" si="3"/>
        <v/>
      </c>
      <c r="R38" s="14" t="str">
        <f t="shared" si="4"/>
        <v>EMPTY</v>
      </c>
      <c r="S38" s="14" t="str">
        <f t="shared" si="5"/>
        <v>EMPTY</v>
      </c>
      <c r="T38" s="14" t="str">
        <f t="shared" si="6"/>
        <v>EMPTY</v>
      </c>
      <c r="U38" s="14" t="str">
        <f t="shared" si="7"/>
        <v>EMPTY</v>
      </c>
      <c r="V38" s="14" t="str">
        <f>IF(L38="beforeTx",timingTable[[#This Row],[FRT32_val]]-timingTable[[#This Row],[FRT32_trace]],"EMPTY")</f>
        <v>EMPTY</v>
      </c>
      <c r="W38" s="14" t="str">
        <f>IF(AND(timingTable[[#This Row],[beforeTx]]="beforeTx",K39="afterTx"),J39-timingTable[[#This Row],[FRT32_trace]],"EMPTY")</f>
        <v>EMPTY</v>
      </c>
      <c r="X38" s="14" t="str">
        <f t="shared" si="8"/>
        <v>EMPTY</v>
      </c>
      <c r="Y38" s="14" t="str">
        <f>IF(AND(P38="beforeRx",O39="afterRx"),J39-timingTable[[#This Row],[FRT32_trace]],"EMPTY")</f>
        <v>EMPTY</v>
      </c>
      <c r="AY38" s="16">
        <v>878</v>
      </c>
      <c r="AZ38" s="14">
        <v>2</v>
      </c>
      <c r="BA38" s="26">
        <v>0.86153846153846159</v>
      </c>
      <c r="BB38" s="26">
        <v>3.0769230769230771E-2</v>
      </c>
      <c r="BE38" s="16">
        <v>845</v>
      </c>
      <c r="BF38" s="14">
        <v>2</v>
      </c>
      <c r="BG38" s="26">
        <v>0.8</v>
      </c>
      <c r="BH38" s="26">
        <v>3.0769230769230771E-2</v>
      </c>
    </row>
    <row r="39" spans="1:66" x14ac:dyDescent="0.25">
      <c r="A39" s="14" t="s">
        <v>657</v>
      </c>
      <c r="B39">
        <v>2050572806</v>
      </c>
      <c r="C39" s="14" t="s">
        <v>6297</v>
      </c>
      <c r="D39">
        <v>6</v>
      </c>
      <c r="E39" s="14" t="s">
        <v>1121</v>
      </c>
      <c r="F39" s="14" t="s">
        <v>5995</v>
      </c>
      <c r="G39" s="14">
        <f>timingTable[[#This Row],[FRT_DEC]]-B38</f>
        <v>3</v>
      </c>
      <c r="H3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INFO]]))),H38)</f>
        <v>285</v>
      </c>
      <c r="I39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9" s="14">
        <f>HEX2DEC(RIGHT(timingTable[[#This Row],[FRT_HEX]],MIN(LEN(timingTable[[#This Row],[FRT_HEX]])-2,8)))</f>
        <v>2050572806</v>
      </c>
      <c r="K39" s="14" t="str">
        <f>IF(timingTable[[#This Row],['[TRACECODE']:.1]]=140,"afterTx","")</f>
        <v/>
      </c>
      <c r="L39" s="14" t="str">
        <f t="shared" si="0"/>
        <v/>
      </c>
      <c r="M39" s="14" t="str">
        <f>IF(AND(H39=H38,K38="afterTx",timingTable[[#This Row],['[TRACECODE']:.1]]=6),"dc","")</f>
        <v/>
      </c>
      <c r="N39" s="14" t="str">
        <f t="shared" si="1"/>
        <v/>
      </c>
      <c r="O39" s="14" t="str">
        <f>IF(timingTable[[#This Row],['[TRACECODE']:.1]]=141,"afterRx","")</f>
        <v/>
      </c>
      <c r="P39" s="14" t="str">
        <f t="shared" si="2"/>
        <v/>
      </c>
      <c r="Q39" s="14" t="str">
        <f t="shared" si="3"/>
        <v/>
      </c>
      <c r="R39" s="14" t="str">
        <f t="shared" si="4"/>
        <v>EMPTY</v>
      </c>
      <c r="S39" s="14" t="str">
        <f t="shared" si="5"/>
        <v>EMPTY</v>
      </c>
      <c r="T39" s="14" t="str">
        <f t="shared" si="6"/>
        <v>EMPTY</v>
      </c>
      <c r="U39" s="14" t="str">
        <f t="shared" si="7"/>
        <v>EMPTY</v>
      </c>
      <c r="V39" s="14" t="str">
        <f>IF(L39="beforeTx",timingTable[[#This Row],[FRT32_val]]-timingTable[[#This Row],[FRT32_trace]],"EMPTY")</f>
        <v>EMPTY</v>
      </c>
      <c r="W39" s="14" t="str">
        <f>IF(AND(timingTable[[#This Row],[beforeTx]]="beforeTx",K40="afterTx"),J40-timingTable[[#This Row],[FRT32_trace]],"EMPTY")</f>
        <v>EMPTY</v>
      </c>
      <c r="X39" s="14" t="str">
        <f t="shared" si="8"/>
        <v>EMPTY</v>
      </c>
      <c r="Y39" s="14" t="str">
        <f>IF(AND(P39="beforeRx",O40="afterRx"),J40-timingTable[[#This Row],[FRT32_trace]],"EMPTY")</f>
        <v>EMPTY</v>
      </c>
      <c r="AY39" s="16">
        <v>884</v>
      </c>
      <c r="AZ39" s="14">
        <v>1</v>
      </c>
      <c r="BA39" s="26">
        <v>0.87692307692307692</v>
      </c>
      <c r="BB39" s="26">
        <v>1.5384615384615385E-2</v>
      </c>
      <c r="BE39" s="16">
        <v>894</v>
      </c>
      <c r="BF39" s="14">
        <v>1</v>
      </c>
      <c r="BG39" s="26">
        <v>0.81538461538461537</v>
      </c>
      <c r="BH39" s="26">
        <v>1.5384615384615385E-2</v>
      </c>
    </row>
    <row r="40" spans="1:66" x14ac:dyDescent="0.25">
      <c r="A40" s="14" t="s">
        <v>778</v>
      </c>
      <c r="B40">
        <v>2050572888</v>
      </c>
      <c r="C40" s="14" t="s">
        <v>6298</v>
      </c>
      <c r="D40">
        <v>151</v>
      </c>
      <c r="E40" s="14" t="s">
        <v>1119</v>
      </c>
      <c r="F40" s="14" t="s">
        <v>6299</v>
      </c>
      <c r="G40" s="14">
        <f>timingTable[[#This Row],[FRT_DEC]]-B39</f>
        <v>82</v>
      </c>
      <c r="H4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INFO]]))),H39)</f>
        <v>285</v>
      </c>
      <c r="I40" s="14">
        <f>IF(timingTable[[#This Row],['[TRACECODE']:.1]]=151,HEX2DEC(LEFT(RIGHT(timingTable[[#This Row],[TRACE INFO]],9),8)),IF(timingTable[[#This Row],['[TRACECODE']:.1]]=6,HEX2DEC(RIGHT(timingTable[[#This Row],[TRACE INFO]],8))))</f>
        <v>2050572719</v>
      </c>
      <c r="J40" s="14">
        <f>HEX2DEC(RIGHT(timingTable[[#This Row],[FRT_HEX]],MIN(LEN(timingTable[[#This Row],[FRT_HEX]])-2,8)))</f>
        <v>2050572888</v>
      </c>
      <c r="K40" s="14" t="str">
        <f>IF(timingTable[[#This Row],['[TRACECODE']:.1]]=140,"afterTx","")</f>
        <v/>
      </c>
      <c r="L40" s="14" t="str">
        <f t="shared" si="0"/>
        <v/>
      </c>
      <c r="M40" s="14" t="str">
        <f>IF(AND(H40=H39,K39="afterTx",timingTable[[#This Row],['[TRACECODE']:.1]]=6),"dc","")</f>
        <v/>
      </c>
      <c r="N40" s="14" t="str">
        <f t="shared" si="1"/>
        <v>txEnd</v>
      </c>
      <c r="O40" s="14" t="str">
        <f>IF(timingTable[[#This Row],['[TRACECODE']:.1]]=141,"afterRx","")</f>
        <v/>
      </c>
      <c r="P40" s="14" t="str">
        <f t="shared" si="2"/>
        <v/>
      </c>
      <c r="Q40" s="14" t="str">
        <f t="shared" si="3"/>
        <v/>
      </c>
      <c r="R40" s="14" t="str">
        <f t="shared" si="4"/>
        <v>EMPTY</v>
      </c>
      <c r="S40" s="14">
        <f t="shared" si="5"/>
        <v>555</v>
      </c>
      <c r="T40" s="14" t="str">
        <f t="shared" si="6"/>
        <v>EMPTY</v>
      </c>
      <c r="U40" s="14" t="str">
        <f t="shared" si="7"/>
        <v>EMPTY</v>
      </c>
      <c r="V40" s="14" t="str">
        <f>IF(L40="beforeTx",timingTable[[#This Row],[FRT32_val]]-timingTable[[#This Row],[FRT32_trace]],"EMPTY")</f>
        <v>EMPTY</v>
      </c>
      <c r="W40" s="14" t="str">
        <f>IF(AND(timingTable[[#This Row],[beforeTx]]="beforeTx",K41="afterTx"),J41-timingTable[[#This Row],[FRT32_trace]],"EMPTY")</f>
        <v>EMPTY</v>
      </c>
      <c r="X40" s="14" t="str">
        <f t="shared" si="8"/>
        <v>EMPTY</v>
      </c>
      <c r="Y40" s="14" t="str">
        <f>IF(AND(P40="beforeRx",O41="afterRx"),J41-timingTable[[#This Row],[FRT32_trace]],"EMPTY")</f>
        <v>EMPTY</v>
      </c>
      <c r="AY40" s="16">
        <v>887</v>
      </c>
      <c r="AZ40" s="14">
        <v>1</v>
      </c>
      <c r="BA40" s="26">
        <v>0.89230769230769236</v>
      </c>
      <c r="BB40" s="26">
        <v>1.5384615384615385E-2</v>
      </c>
      <c r="BE40" s="16">
        <v>895</v>
      </c>
      <c r="BF40" s="14">
        <v>3</v>
      </c>
      <c r="BG40" s="26">
        <v>0.86153846153846159</v>
      </c>
      <c r="BH40" s="26">
        <v>4.6153846153846156E-2</v>
      </c>
    </row>
    <row r="41" spans="1:66" x14ac:dyDescent="0.25">
      <c r="A41" s="14" t="s">
        <v>781</v>
      </c>
      <c r="B41">
        <v>2050573274</v>
      </c>
      <c r="C41" s="14" t="s">
        <v>6309</v>
      </c>
      <c r="D41">
        <v>151</v>
      </c>
      <c r="E41" s="14" t="s">
        <v>1119</v>
      </c>
      <c r="F41" s="14" t="s">
        <v>1102</v>
      </c>
      <c r="G41" s="14">
        <f>timingTable[[#This Row],[FRT_DEC]]-B40</f>
        <v>386</v>
      </c>
      <c r="H4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INFO]]))),H40)</f>
        <v>285</v>
      </c>
      <c r="I41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41" s="14">
        <f>HEX2DEC(RIGHT(timingTable[[#This Row],[FRT_HEX]],MIN(LEN(timingTable[[#This Row],[FRT_HEX]])-2,8)))</f>
        <v>2050573274</v>
      </c>
      <c r="K41" s="14" t="str">
        <f>IF(timingTable[[#This Row],['[TRACECODE']:.1]]=140,"afterTx","")</f>
        <v/>
      </c>
      <c r="L41" s="14" t="str">
        <f t="shared" si="0"/>
        <v/>
      </c>
      <c r="M41" s="14" t="str">
        <f>IF(AND(H41=H40,K40="afterTx",timingTable[[#This Row],['[TRACECODE']:.1]]=6),"dc","")</f>
        <v/>
      </c>
      <c r="N41" s="14" t="str">
        <f t="shared" si="1"/>
        <v/>
      </c>
      <c r="O41" s="14" t="str">
        <f>IF(timingTable[[#This Row],['[TRACECODE']:.1]]=141,"afterRx","")</f>
        <v/>
      </c>
      <c r="P41" s="14" t="str">
        <f t="shared" si="2"/>
        <v>beforeRx</v>
      </c>
      <c r="Q41" s="14" t="str">
        <f t="shared" si="3"/>
        <v/>
      </c>
      <c r="R41" s="14" t="str">
        <f t="shared" si="4"/>
        <v>EMPTY</v>
      </c>
      <c r="S41" s="14" t="str">
        <f t="shared" si="5"/>
        <v>EMPTY</v>
      </c>
      <c r="T41" s="14" t="str">
        <f t="shared" si="6"/>
        <v>EMPTY</v>
      </c>
      <c r="U41" s="14" t="str">
        <f t="shared" si="7"/>
        <v>EMPTY</v>
      </c>
      <c r="V41" s="14" t="str">
        <f>IF(L41="beforeTx",timingTable[[#This Row],[FRT32_val]]-timingTable[[#This Row],[FRT32_trace]],"EMPTY")</f>
        <v>EMPTY</v>
      </c>
      <c r="W41" s="14" t="str">
        <f>IF(AND(timingTable[[#This Row],[beforeTx]]="beforeTx",K42="afterTx"),J42-timingTable[[#This Row],[FRT32_trace]],"EMPTY")</f>
        <v>EMPTY</v>
      </c>
      <c r="X41" s="14" t="str">
        <f t="shared" si="8"/>
        <v>EMPTY</v>
      </c>
      <c r="Y41" s="14">
        <f>IF(AND(P41="beforeRx",O42="afterRx"),J42-timingTable[[#This Row],[FRT32_trace]],"EMPTY")</f>
        <v>16</v>
      </c>
      <c r="AY41" s="16">
        <v>888</v>
      </c>
      <c r="AZ41" s="14">
        <v>1</v>
      </c>
      <c r="BA41" s="26">
        <v>0.90769230769230769</v>
      </c>
      <c r="BB41" s="26">
        <v>1.5384615384615385E-2</v>
      </c>
      <c r="BE41" s="16">
        <v>902</v>
      </c>
      <c r="BF41" s="14">
        <v>1</v>
      </c>
      <c r="BG41" s="26">
        <v>0.87692307692307692</v>
      </c>
      <c r="BH41" s="26">
        <v>1.5384615384615385E-2</v>
      </c>
    </row>
    <row r="42" spans="1:66" x14ac:dyDescent="0.25">
      <c r="A42" s="14" t="s">
        <v>782</v>
      </c>
      <c r="B42">
        <v>2050573290</v>
      </c>
      <c r="C42" s="14" t="s">
        <v>6310</v>
      </c>
      <c r="D42">
        <v>141</v>
      </c>
      <c r="E42" s="14" t="s">
        <v>1122</v>
      </c>
      <c r="F42" s="14" t="s">
        <v>296</v>
      </c>
      <c r="G42" s="14">
        <f>timingTable[[#This Row],[FRT_DEC]]-B41</f>
        <v>16</v>
      </c>
      <c r="H4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INFO]]))),H41)</f>
        <v>285</v>
      </c>
      <c r="I4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2" s="14">
        <f>HEX2DEC(RIGHT(timingTable[[#This Row],[FRT_HEX]],MIN(LEN(timingTable[[#This Row],[FRT_HEX]])-2,8)))</f>
        <v>2050573290</v>
      </c>
      <c r="K42" s="14" t="str">
        <f>IF(timingTable[[#This Row],['[TRACECODE']:.1]]=140,"afterTx","")</f>
        <v/>
      </c>
      <c r="L42" s="14" t="str">
        <f t="shared" si="0"/>
        <v/>
      </c>
      <c r="M42" s="14" t="str">
        <f>IF(AND(H42=H41,K41="afterTx",timingTable[[#This Row],['[TRACECODE']:.1]]=6),"dc","")</f>
        <v/>
      </c>
      <c r="N42" s="14" t="str">
        <f t="shared" si="1"/>
        <v/>
      </c>
      <c r="O42" s="14" t="str">
        <f>IF(timingTable[[#This Row],['[TRACECODE']:.1]]=141,"afterRx","")</f>
        <v>afterRx</v>
      </c>
      <c r="P42" s="14" t="str">
        <f t="shared" si="2"/>
        <v/>
      </c>
      <c r="Q42" s="14" t="str">
        <f t="shared" si="3"/>
        <v/>
      </c>
      <c r="R42" s="14" t="str">
        <f t="shared" si="4"/>
        <v>EMPTY</v>
      </c>
      <c r="S42" s="14" t="str">
        <f t="shared" si="5"/>
        <v>EMPTY</v>
      </c>
      <c r="T42" s="14" t="str">
        <f t="shared" si="6"/>
        <v>EMPTY</v>
      </c>
      <c r="U42" s="14" t="str">
        <f t="shared" si="7"/>
        <v>EMPTY</v>
      </c>
      <c r="V42" s="14" t="str">
        <f>IF(L42="beforeTx",timingTable[[#This Row],[FRT32_val]]-timingTable[[#This Row],[FRT32_trace]],"EMPTY")</f>
        <v>EMPTY</v>
      </c>
      <c r="W42" s="14" t="str">
        <f>IF(AND(timingTable[[#This Row],[beforeTx]]="beforeTx",K43="afterTx"),J43-timingTable[[#This Row],[FRT32_trace]],"EMPTY")</f>
        <v>EMPTY</v>
      </c>
      <c r="X42" s="14" t="str">
        <f t="shared" si="8"/>
        <v>EMPTY</v>
      </c>
      <c r="Y42" s="14" t="str">
        <f>IF(AND(P42="beforeRx",O43="afterRx"),J43-timingTable[[#This Row],[FRT32_trace]],"EMPTY")</f>
        <v>EMPTY</v>
      </c>
      <c r="AY42" s="16">
        <v>889</v>
      </c>
      <c r="AZ42" s="14">
        <v>1</v>
      </c>
      <c r="BA42" s="26">
        <v>0.92307692307692313</v>
      </c>
      <c r="BB42" s="26">
        <v>1.5384615384615385E-2</v>
      </c>
      <c r="BE42" s="16">
        <v>904</v>
      </c>
      <c r="BF42" s="14">
        <v>1</v>
      </c>
      <c r="BG42" s="26">
        <v>0.89230769230769236</v>
      </c>
      <c r="BH42" s="26">
        <v>1.5384615384615385E-2</v>
      </c>
    </row>
    <row r="43" spans="1:66" x14ac:dyDescent="0.25">
      <c r="A43" s="14" t="s">
        <v>346</v>
      </c>
      <c r="B43">
        <v>2050576833</v>
      </c>
      <c r="C43" s="14" t="s">
        <v>6346</v>
      </c>
      <c r="D43">
        <v>151</v>
      </c>
      <c r="E43" s="14" t="s">
        <v>1119</v>
      </c>
      <c r="F43" s="14" t="s">
        <v>6347</v>
      </c>
      <c r="G43" s="14">
        <f>timingTable[[#This Row],[FRT_DEC]]-B42</f>
        <v>3543</v>
      </c>
      <c r="H4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INFO]]))),H42)</f>
        <v>285</v>
      </c>
      <c r="I43" s="14">
        <f>IF(timingTable[[#This Row],['[TRACECODE']:.1]]=151,HEX2DEC(LEFT(RIGHT(timingTable[[#This Row],[TRACE INFO]],9),8)),IF(timingTable[[#This Row],['[TRACECODE']:.1]]=6,HEX2DEC(RIGHT(timingTable[[#This Row],[TRACE INFO]],8))))</f>
        <v>2050576744</v>
      </c>
      <c r="J43" s="14">
        <f>HEX2DEC(RIGHT(timingTable[[#This Row],[FRT_HEX]],MIN(LEN(timingTable[[#This Row],[FRT_HEX]])-2,8)))</f>
        <v>2050576833</v>
      </c>
      <c r="K43" s="14" t="str">
        <f>IF(timingTable[[#This Row],['[TRACECODE']:.1]]=140,"afterTx","")</f>
        <v/>
      </c>
      <c r="L43" s="14" t="str">
        <f t="shared" si="0"/>
        <v/>
      </c>
      <c r="M43" s="14" t="str">
        <f>IF(AND(H43=H42,K42="afterTx",timingTable[[#This Row],['[TRACECODE']:.1]]=6),"dc","")</f>
        <v/>
      </c>
      <c r="N43" s="14" t="str">
        <f t="shared" si="1"/>
        <v/>
      </c>
      <c r="O43" s="14" t="str">
        <f>IF(timingTable[[#This Row],['[TRACECODE']:.1]]=141,"afterRx","")</f>
        <v/>
      </c>
      <c r="P43" s="14" t="str">
        <f t="shared" si="2"/>
        <v/>
      </c>
      <c r="Q43" s="14" t="str">
        <f t="shared" si="3"/>
        <v>rxEnd</v>
      </c>
      <c r="R43" s="14" t="str">
        <f t="shared" si="4"/>
        <v>EMPTY</v>
      </c>
      <c r="S43" s="14" t="str">
        <f t="shared" si="5"/>
        <v>EMPTY</v>
      </c>
      <c r="T43" s="14">
        <f t="shared" si="6"/>
        <v>1000</v>
      </c>
      <c r="U43" s="14">
        <f t="shared" si="7"/>
        <v>1698</v>
      </c>
      <c r="V43" s="14" t="str">
        <f>IF(L43="beforeTx",timingTable[[#This Row],[FRT32_val]]-timingTable[[#This Row],[FRT32_trace]],"EMPTY")</f>
        <v>EMPTY</v>
      </c>
      <c r="W43" s="14" t="str">
        <f>IF(AND(timingTable[[#This Row],[beforeTx]]="beforeTx",K44="afterTx"),J44-timingTable[[#This Row],[FRT32_trace]],"EMPTY")</f>
        <v>EMPTY</v>
      </c>
      <c r="X43" s="14">
        <f t="shared" si="8"/>
        <v>223</v>
      </c>
      <c r="Y43" s="14" t="str">
        <f>IF(AND(P43="beforeRx",O44="afterRx"),J44-timingTable[[#This Row],[FRT32_trace]],"EMPTY")</f>
        <v>EMPTY</v>
      </c>
      <c r="AY43" s="16">
        <v>890</v>
      </c>
      <c r="AZ43" s="14">
        <v>2</v>
      </c>
      <c r="BA43" s="26">
        <v>0.9538461538461539</v>
      </c>
      <c r="BB43" s="26">
        <v>3.0769230769230771E-2</v>
      </c>
      <c r="BE43" s="16">
        <v>906</v>
      </c>
      <c r="BF43" s="14">
        <v>2</v>
      </c>
      <c r="BG43" s="26">
        <v>0.92307692307692313</v>
      </c>
      <c r="BH43" s="26">
        <v>3.0769230769230771E-2</v>
      </c>
    </row>
    <row r="44" spans="1:66" x14ac:dyDescent="0.25">
      <c r="A44" s="14" t="s">
        <v>356</v>
      </c>
      <c r="B44">
        <v>2050576967</v>
      </c>
      <c r="C44" s="14" t="s">
        <v>6358</v>
      </c>
      <c r="D44">
        <v>151</v>
      </c>
      <c r="E44" s="14" t="s">
        <v>1119</v>
      </c>
      <c r="F44" s="14" t="s">
        <v>6359</v>
      </c>
      <c r="G44" s="14">
        <f>timingTable[[#This Row],[FRT_DEC]]-B43</f>
        <v>134</v>
      </c>
      <c r="H4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INFO]]))),H43)</f>
        <v>285</v>
      </c>
      <c r="I44" s="14">
        <f>IF(timingTable[[#This Row],['[TRACECODE']:.1]]=151,HEX2DEC(LEFT(RIGHT(timingTable[[#This Row],[TRACE INFO]],9),8)),IF(timingTable[[#This Row],['[TRACECODE']:.1]]=6,HEX2DEC(RIGHT(timingTable[[#This Row],[TRACE INFO]],8))))</f>
        <v>2050577744</v>
      </c>
      <c r="J44" s="14">
        <f>HEX2DEC(RIGHT(timingTable[[#This Row],[FRT_HEX]],MIN(LEN(timingTable[[#This Row],[FRT_HEX]])-2,8)))</f>
        <v>2050576967</v>
      </c>
      <c r="K44" s="14" t="str">
        <f>IF(timingTable[[#This Row],['[TRACECODE']:.1]]=140,"afterTx","")</f>
        <v/>
      </c>
      <c r="L44" s="14" t="str">
        <f t="shared" si="0"/>
        <v>beforeTx</v>
      </c>
      <c r="M44" s="14" t="str">
        <f>IF(AND(H44=H43,K43="afterTx",timingTable[[#This Row],['[TRACECODE']:.1]]=6),"dc","")</f>
        <v/>
      </c>
      <c r="N44" s="14" t="str">
        <f t="shared" si="1"/>
        <v/>
      </c>
      <c r="O44" s="14" t="str">
        <f>IF(timingTable[[#This Row],['[TRACECODE']:.1]]=141,"afterRx","")</f>
        <v/>
      </c>
      <c r="P44" s="14" t="str">
        <f t="shared" si="2"/>
        <v/>
      </c>
      <c r="Q44" s="14" t="str">
        <f t="shared" si="3"/>
        <v/>
      </c>
      <c r="R44" s="14">
        <f t="shared" si="4"/>
        <v>698</v>
      </c>
      <c r="S44" s="14" t="str">
        <f t="shared" si="5"/>
        <v>EMPTY</v>
      </c>
      <c r="T44" s="14" t="str">
        <f t="shared" si="6"/>
        <v>EMPTY</v>
      </c>
      <c r="U44" s="14" t="str">
        <f t="shared" si="7"/>
        <v>EMPTY</v>
      </c>
      <c r="V44" s="14">
        <f>IF(L44="beforeTx",timingTable[[#This Row],[FRT32_val]]-timingTable[[#This Row],[FRT32_trace]],"EMPTY")</f>
        <v>777</v>
      </c>
      <c r="W44" s="14">
        <f>IF(AND(timingTable[[#This Row],[beforeTx]]="beforeTx",K45="afterTx"),J45-timingTable[[#This Row],[FRT32_trace]],"EMPTY")</f>
        <v>795</v>
      </c>
      <c r="X44" s="14" t="str">
        <f t="shared" si="8"/>
        <v>EMPTY</v>
      </c>
      <c r="Y44" s="14" t="str">
        <f>IF(AND(P44="beforeRx",O45="afterRx"),J45-timingTable[[#This Row],[FRT32_trace]],"EMPTY")</f>
        <v>EMPTY</v>
      </c>
      <c r="AY44" s="16">
        <v>891</v>
      </c>
      <c r="AZ44" s="14">
        <v>3</v>
      </c>
      <c r="BA44" s="26">
        <v>1</v>
      </c>
      <c r="BB44" s="26">
        <v>4.6153846153846156E-2</v>
      </c>
      <c r="BE44" s="16">
        <v>907</v>
      </c>
      <c r="BF44" s="14">
        <v>1</v>
      </c>
      <c r="BG44" s="26">
        <v>0.93846153846153846</v>
      </c>
      <c r="BH44" s="26">
        <v>1.5384615384615385E-2</v>
      </c>
    </row>
    <row r="45" spans="1:66" x14ac:dyDescent="0.25">
      <c r="A45" s="14" t="s">
        <v>357</v>
      </c>
      <c r="B45">
        <v>2050577762</v>
      </c>
      <c r="C45" s="14" t="s">
        <v>6360</v>
      </c>
      <c r="D45">
        <v>140</v>
      </c>
      <c r="E45" s="14" t="s">
        <v>1120</v>
      </c>
      <c r="F45" s="14" t="s">
        <v>281</v>
      </c>
      <c r="G45" s="14">
        <f>timingTable[[#This Row],[FRT_DEC]]-B44</f>
        <v>795</v>
      </c>
      <c r="H4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INFO]]))),H44)</f>
        <v>285</v>
      </c>
      <c r="I4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5" s="14">
        <f>HEX2DEC(RIGHT(timingTable[[#This Row],[FRT_HEX]],MIN(LEN(timingTable[[#This Row],[FRT_HEX]])-2,8)))</f>
        <v>2050577762</v>
      </c>
      <c r="K45" s="14" t="str">
        <f>IF(timingTable[[#This Row],['[TRACECODE']:.1]]=140,"afterTx","")</f>
        <v>afterTx</v>
      </c>
      <c r="L45" s="14" t="str">
        <f t="shared" si="0"/>
        <v/>
      </c>
      <c r="M45" s="14" t="str">
        <f>IF(AND(H45=H44,K44="afterTx",timingTable[[#This Row],['[TRACECODE']:.1]]=6),"dc","")</f>
        <v/>
      </c>
      <c r="N45" s="14" t="str">
        <f t="shared" si="1"/>
        <v/>
      </c>
      <c r="O45" s="14" t="str">
        <f>IF(timingTable[[#This Row],['[TRACECODE']:.1]]=141,"afterRx","")</f>
        <v/>
      </c>
      <c r="P45" s="14" t="str">
        <f t="shared" si="2"/>
        <v/>
      </c>
      <c r="Q45" s="14" t="str">
        <f t="shared" si="3"/>
        <v/>
      </c>
      <c r="R45" s="14" t="str">
        <f t="shared" si="4"/>
        <v>EMPTY</v>
      </c>
      <c r="S45" s="14" t="str">
        <f t="shared" si="5"/>
        <v>EMPTY</v>
      </c>
      <c r="T45" s="14" t="str">
        <f t="shared" si="6"/>
        <v>EMPTY</v>
      </c>
      <c r="U45" s="14" t="str">
        <f t="shared" si="7"/>
        <v>EMPTY</v>
      </c>
      <c r="V45" s="14" t="str">
        <f>IF(L45="beforeTx",timingTable[[#This Row],[FRT32_val]]-timingTable[[#This Row],[FRT32_trace]],"EMPTY")</f>
        <v>EMPTY</v>
      </c>
      <c r="W45" s="14" t="str">
        <f>IF(AND(timingTable[[#This Row],[beforeTx]]="beforeTx",K46="afterTx"),J46-timingTable[[#This Row],[FRT32_trace]],"EMPTY")</f>
        <v>EMPTY</v>
      </c>
      <c r="X45" s="14" t="str">
        <f t="shared" si="8"/>
        <v>EMPTY</v>
      </c>
      <c r="Y45" s="14" t="str">
        <f>IF(AND(P45="beforeRx",O46="afterRx"),J46-timingTable[[#This Row],[FRT32_trace]],"EMPTY")</f>
        <v>EMPTY</v>
      </c>
      <c r="AY45" s="16" t="s">
        <v>1095</v>
      </c>
      <c r="AZ45" s="14">
        <v>65</v>
      </c>
      <c r="BA45" s="26"/>
      <c r="BB45" s="26">
        <v>1</v>
      </c>
      <c r="BE45" s="16">
        <v>908</v>
      </c>
      <c r="BF45" s="14">
        <v>4</v>
      </c>
      <c r="BG45" s="26">
        <v>1</v>
      </c>
      <c r="BH45" s="26">
        <v>6.1538461538461542E-2</v>
      </c>
    </row>
    <row r="46" spans="1:66" x14ac:dyDescent="0.25">
      <c r="A46" s="14" t="s">
        <v>360</v>
      </c>
      <c r="B46">
        <v>2050586125</v>
      </c>
      <c r="C46" s="14" t="s">
        <v>6363</v>
      </c>
      <c r="D46">
        <v>6</v>
      </c>
      <c r="E46" s="14" t="s">
        <v>1121</v>
      </c>
      <c r="F46" s="14" t="s">
        <v>6364</v>
      </c>
      <c r="G46" s="14">
        <f>timingTable[[#This Row],[FRT_DEC]]-B45</f>
        <v>8363</v>
      </c>
      <c r="H4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INFO]]))),H45)</f>
        <v>285</v>
      </c>
      <c r="I46" s="14">
        <f>IF(timingTable[[#This Row],['[TRACECODE']:.1]]=151,HEX2DEC(LEFT(RIGHT(timingTable[[#This Row],[TRACE INFO]],9),8)),IF(timingTable[[#This Row],['[TRACECODE']:.1]]=6,HEX2DEC(RIGHT(timingTable[[#This Row],[TRACE INFO]],8))))</f>
        <v>2050578442</v>
      </c>
      <c r="J46" s="14">
        <f>HEX2DEC(RIGHT(timingTable[[#This Row],[FRT_HEX]],MIN(LEN(timingTable[[#This Row],[FRT_HEX]])-2,8)))</f>
        <v>2050586125</v>
      </c>
      <c r="K46" s="14" t="str">
        <f>IF(timingTable[[#This Row],['[TRACECODE']:.1]]=140,"afterTx","")</f>
        <v/>
      </c>
      <c r="L46" s="14" t="str">
        <f t="shared" si="0"/>
        <v/>
      </c>
      <c r="M46" s="14" t="str">
        <f>IF(AND(H46=H45,K45="afterTx",timingTable[[#This Row],['[TRACECODE']:.1]]=6),"dc","")</f>
        <v>dc</v>
      </c>
      <c r="N46" s="14" t="str">
        <f t="shared" si="1"/>
        <v/>
      </c>
      <c r="O46" s="14" t="str">
        <f>IF(timingTable[[#This Row],['[TRACECODE']:.1]]=141,"afterRx","")</f>
        <v/>
      </c>
      <c r="P46" s="14" t="str">
        <f t="shared" si="2"/>
        <v/>
      </c>
      <c r="Q46" s="14" t="str">
        <f t="shared" si="3"/>
        <v/>
      </c>
      <c r="R46" s="14" t="str">
        <f t="shared" si="4"/>
        <v>EMPTY</v>
      </c>
      <c r="S46" s="14" t="str">
        <f t="shared" si="5"/>
        <v>EMPTY</v>
      </c>
      <c r="T46" s="14" t="str">
        <f t="shared" si="6"/>
        <v>EMPTY</v>
      </c>
      <c r="U46" s="14" t="str">
        <f t="shared" si="7"/>
        <v>EMPTY</v>
      </c>
      <c r="V46" s="14" t="str">
        <f>IF(L46="beforeTx",timingTable[[#This Row],[FRT32_val]]-timingTable[[#This Row],[FRT32_trace]],"EMPTY")</f>
        <v>EMPTY</v>
      </c>
      <c r="W46" s="14" t="str">
        <f>IF(AND(timingTable[[#This Row],[beforeTx]]="beforeTx",K47="afterTx"),J47-timingTable[[#This Row],[FRT32_trace]],"EMPTY")</f>
        <v>EMPTY</v>
      </c>
      <c r="X46" s="14" t="str">
        <f t="shared" si="8"/>
        <v>EMPTY</v>
      </c>
      <c r="Y46" s="14" t="str">
        <f>IF(AND(P46="beforeRx",O47="afterRx"),J47-timingTable[[#This Row],[FRT32_trace]],"EMPTY")</f>
        <v>EMPTY</v>
      </c>
      <c r="BE46" s="16" t="s">
        <v>1095</v>
      </c>
      <c r="BF46" s="14">
        <v>65</v>
      </c>
      <c r="BG46" s="26"/>
      <c r="BH46" s="26">
        <v>1</v>
      </c>
    </row>
    <row r="47" spans="1:66" x14ac:dyDescent="0.25">
      <c r="A47" s="14" t="s">
        <v>361</v>
      </c>
      <c r="B47">
        <v>2050586128</v>
      </c>
      <c r="C47" s="14" t="s">
        <v>6365</v>
      </c>
      <c r="D47">
        <v>6</v>
      </c>
      <c r="E47" s="14" t="s">
        <v>1121</v>
      </c>
      <c r="F47" s="14" t="s">
        <v>5995</v>
      </c>
      <c r="G47" s="14">
        <f>timingTable[[#This Row],[FRT_DEC]]-B46</f>
        <v>3</v>
      </c>
      <c r="H4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INFO]]))),H46)</f>
        <v>285</v>
      </c>
      <c r="I47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7" s="14">
        <f>HEX2DEC(RIGHT(timingTable[[#This Row],[FRT_HEX]],MIN(LEN(timingTable[[#This Row],[FRT_HEX]])-2,8)))</f>
        <v>2050586128</v>
      </c>
      <c r="K47" s="14" t="str">
        <f>IF(timingTable[[#This Row],['[TRACECODE']:.1]]=140,"afterTx","")</f>
        <v/>
      </c>
      <c r="L47" s="14" t="str">
        <f t="shared" si="0"/>
        <v/>
      </c>
      <c r="M47" s="14" t="str">
        <f>IF(AND(H47=H46,K46="afterTx",timingTable[[#This Row],['[TRACECODE']:.1]]=6),"dc","")</f>
        <v/>
      </c>
      <c r="N47" s="14" t="str">
        <f t="shared" si="1"/>
        <v/>
      </c>
      <c r="O47" s="14" t="str">
        <f>IF(timingTable[[#This Row],['[TRACECODE']:.1]]=141,"afterRx","")</f>
        <v/>
      </c>
      <c r="P47" s="14" t="str">
        <f t="shared" si="2"/>
        <v/>
      </c>
      <c r="Q47" s="14" t="str">
        <f t="shared" si="3"/>
        <v/>
      </c>
      <c r="R47" s="14" t="str">
        <f t="shared" si="4"/>
        <v>EMPTY</v>
      </c>
      <c r="S47" s="14" t="str">
        <f t="shared" si="5"/>
        <v>EMPTY</v>
      </c>
      <c r="T47" s="14" t="str">
        <f t="shared" si="6"/>
        <v>EMPTY</v>
      </c>
      <c r="U47" s="14" t="str">
        <f t="shared" si="7"/>
        <v>EMPTY</v>
      </c>
      <c r="V47" s="14" t="str">
        <f>IF(L47="beforeTx",timingTable[[#This Row],[FRT32_val]]-timingTable[[#This Row],[FRT32_trace]],"EMPTY")</f>
        <v>EMPTY</v>
      </c>
      <c r="W47" s="14" t="str">
        <f>IF(AND(timingTable[[#This Row],[beforeTx]]="beforeTx",K48="afterTx"),J48-timingTable[[#This Row],[FRT32_trace]],"EMPTY")</f>
        <v>EMPTY</v>
      </c>
      <c r="X47" s="14" t="str">
        <f t="shared" si="8"/>
        <v>EMPTY</v>
      </c>
      <c r="Y47" s="14" t="str">
        <f>IF(AND(P47="beforeRx",O48="afterRx"),J48-timingTable[[#This Row],[FRT32_trace]],"EMPTY")</f>
        <v>EMPTY</v>
      </c>
    </row>
    <row r="48" spans="1:66" x14ac:dyDescent="0.25">
      <c r="A48" s="14" t="s">
        <v>362</v>
      </c>
      <c r="B48">
        <v>2050586209</v>
      </c>
      <c r="C48" s="14" t="s">
        <v>6366</v>
      </c>
      <c r="D48">
        <v>151</v>
      </c>
      <c r="E48" s="14" t="s">
        <v>1119</v>
      </c>
      <c r="F48" s="14" t="s">
        <v>6367</v>
      </c>
      <c r="G48" s="14">
        <f>timingTable[[#This Row],[FRT_DEC]]-B47</f>
        <v>81</v>
      </c>
      <c r="H4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INFO]]))),H47)</f>
        <v>285</v>
      </c>
      <c r="I48" s="14">
        <f>IF(timingTable[[#This Row],['[TRACECODE']:.1]]=151,HEX2DEC(LEFT(RIGHT(timingTable[[#This Row],[TRACE INFO]],9),8)),IF(timingTable[[#This Row],['[TRACECODE']:.1]]=6,HEX2DEC(RIGHT(timingTable[[#This Row],[TRACE INFO]],8))))</f>
        <v>2050586043</v>
      </c>
      <c r="J48" s="14">
        <f>HEX2DEC(RIGHT(timingTable[[#This Row],[FRT_HEX]],MIN(LEN(timingTable[[#This Row],[FRT_HEX]])-2,8)))</f>
        <v>2050586209</v>
      </c>
      <c r="K48" s="14" t="str">
        <f>IF(timingTable[[#This Row],['[TRACECODE']:.1]]=140,"afterTx","")</f>
        <v/>
      </c>
      <c r="L48" s="14" t="str">
        <f t="shared" si="0"/>
        <v/>
      </c>
      <c r="M48" s="14" t="str">
        <f>IF(AND(H48=H47,K47="afterTx",timingTable[[#This Row],['[TRACECODE']:.1]]=6),"dc","")</f>
        <v/>
      </c>
      <c r="N48" s="14" t="str">
        <f t="shared" si="1"/>
        <v>txEnd</v>
      </c>
      <c r="O48" s="14" t="str">
        <f>IF(timingTable[[#This Row],['[TRACECODE']:.1]]=141,"afterRx","")</f>
        <v/>
      </c>
      <c r="P48" s="14" t="str">
        <f t="shared" si="2"/>
        <v/>
      </c>
      <c r="Q48" s="14" t="str">
        <f t="shared" si="3"/>
        <v/>
      </c>
      <c r="R48" s="14" t="str">
        <f t="shared" si="4"/>
        <v>EMPTY</v>
      </c>
      <c r="S48" s="14">
        <f t="shared" si="5"/>
        <v>544</v>
      </c>
      <c r="T48" s="14" t="str">
        <f t="shared" si="6"/>
        <v>EMPTY</v>
      </c>
      <c r="U48" s="14" t="str">
        <f t="shared" si="7"/>
        <v>EMPTY</v>
      </c>
      <c r="V48" s="14" t="str">
        <f>IF(L48="beforeTx",timingTable[[#This Row],[FRT32_val]]-timingTable[[#This Row],[FRT32_trace]],"EMPTY")</f>
        <v>EMPTY</v>
      </c>
      <c r="W48" s="14" t="str">
        <f>IF(AND(timingTable[[#This Row],[beforeTx]]="beforeTx",K49="afterTx"),J49-timingTable[[#This Row],[FRT32_trace]],"EMPTY")</f>
        <v>EMPTY</v>
      </c>
      <c r="X48" s="14" t="str">
        <f t="shared" si="8"/>
        <v>EMPTY</v>
      </c>
      <c r="Y48" s="14" t="str">
        <f>IF(AND(P48="beforeRx",O49="afterRx"),J49-timingTable[[#This Row],[FRT32_trace]],"EMPTY")</f>
        <v>EMPTY</v>
      </c>
    </row>
    <row r="49" spans="1:25" x14ac:dyDescent="0.25">
      <c r="A49" s="14" t="s">
        <v>373</v>
      </c>
      <c r="B49">
        <v>2050586587</v>
      </c>
      <c r="C49" s="14" t="s">
        <v>6377</v>
      </c>
      <c r="D49">
        <v>151</v>
      </c>
      <c r="E49" s="14" t="s">
        <v>1119</v>
      </c>
      <c r="F49" s="14" t="s">
        <v>1102</v>
      </c>
      <c r="G49" s="14">
        <f>timingTable[[#This Row],[FRT_DEC]]-B48</f>
        <v>378</v>
      </c>
      <c r="H4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INFO]]))),H48)</f>
        <v>285</v>
      </c>
      <c r="I49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49" s="14">
        <f>HEX2DEC(RIGHT(timingTable[[#This Row],[FRT_HEX]],MIN(LEN(timingTable[[#This Row],[FRT_HEX]])-2,8)))</f>
        <v>2050586587</v>
      </c>
      <c r="K49" s="14" t="str">
        <f>IF(timingTable[[#This Row],['[TRACECODE']:.1]]=140,"afterTx","")</f>
        <v/>
      </c>
      <c r="L49" s="14" t="str">
        <f t="shared" si="0"/>
        <v/>
      </c>
      <c r="M49" s="14" t="str">
        <f>IF(AND(H49=H48,K48="afterTx",timingTable[[#This Row],['[TRACECODE']:.1]]=6),"dc","")</f>
        <v/>
      </c>
      <c r="N49" s="14" t="str">
        <f t="shared" si="1"/>
        <v/>
      </c>
      <c r="O49" s="14" t="str">
        <f>IF(timingTable[[#This Row],['[TRACECODE']:.1]]=141,"afterRx","")</f>
        <v/>
      </c>
      <c r="P49" s="14" t="str">
        <f t="shared" si="2"/>
        <v>beforeRx</v>
      </c>
      <c r="Q49" s="14" t="str">
        <f t="shared" si="3"/>
        <v/>
      </c>
      <c r="R49" s="14" t="str">
        <f t="shared" si="4"/>
        <v>EMPTY</v>
      </c>
      <c r="S49" s="14" t="str">
        <f t="shared" si="5"/>
        <v>EMPTY</v>
      </c>
      <c r="T49" s="14" t="str">
        <f t="shared" si="6"/>
        <v>EMPTY</v>
      </c>
      <c r="U49" s="14" t="str">
        <f t="shared" si="7"/>
        <v>EMPTY</v>
      </c>
      <c r="V49" s="14" t="str">
        <f>IF(L49="beforeTx",timingTable[[#This Row],[FRT32_val]]-timingTable[[#This Row],[FRT32_trace]],"EMPTY")</f>
        <v>EMPTY</v>
      </c>
      <c r="W49" s="14" t="str">
        <f>IF(AND(timingTable[[#This Row],[beforeTx]]="beforeTx",K50="afterTx"),J50-timingTable[[#This Row],[FRT32_trace]],"EMPTY")</f>
        <v>EMPTY</v>
      </c>
      <c r="X49" s="14" t="str">
        <f t="shared" si="8"/>
        <v>EMPTY</v>
      </c>
      <c r="Y49" s="14">
        <f>IF(AND(P49="beforeRx",O50="afterRx"),J50-timingTable[[#This Row],[FRT32_trace]],"EMPTY")</f>
        <v>16</v>
      </c>
    </row>
    <row r="50" spans="1:25" x14ac:dyDescent="0.25">
      <c r="A50" s="14" t="s">
        <v>374</v>
      </c>
      <c r="B50">
        <v>2050586603</v>
      </c>
      <c r="C50" s="14" t="s">
        <v>6378</v>
      </c>
      <c r="D50">
        <v>141</v>
      </c>
      <c r="E50" s="14" t="s">
        <v>1122</v>
      </c>
      <c r="F50" s="14" t="s">
        <v>296</v>
      </c>
      <c r="G50" s="14">
        <f>timingTable[[#This Row],[FRT_DEC]]-B49</f>
        <v>16</v>
      </c>
      <c r="H5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INFO]]))),H49)</f>
        <v>285</v>
      </c>
      <c r="I5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50" s="14">
        <f>HEX2DEC(RIGHT(timingTable[[#This Row],[FRT_HEX]],MIN(LEN(timingTable[[#This Row],[FRT_HEX]])-2,8)))</f>
        <v>2050586603</v>
      </c>
      <c r="K50" s="14" t="str">
        <f>IF(timingTable[[#This Row],['[TRACECODE']:.1]]=140,"afterTx","")</f>
        <v/>
      </c>
      <c r="L50" s="14" t="str">
        <f t="shared" si="0"/>
        <v/>
      </c>
      <c r="M50" s="14" t="str">
        <f>IF(AND(H50=H49,K49="afterTx",timingTable[[#This Row],['[TRACECODE']:.1]]=6),"dc","")</f>
        <v/>
      </c>
      <c r="N50" s="14" t="str">
        <f t="shared" si="1"/>
        <v/>
      </c>
      <c r="O50" s="14" t="str">
        <f>IF(timingTable[[#This Row],['[TRACECODE']:.1]]=141,"afterRx","")</f>
        <v>afterRx</v>
      </c>
      <c r="P50" s="14" t="str">
        <f t="shared" si="2"/>
        <v/>
      </c>
      <c r="Q50" s="14" t="str">
        <f t="shared" si="3"/>
        <v/>
      </c>
      <c r="R50" s="14" t="str">
        <f t="shared" si="4"/>
        <v>EMPTY</v>
      </c>
      <c r="S50" s="14" t="str">
        <f t="shared" si="5"/>
        <v>EMPTY</v>
      </c>
      <c r="T50" s="14" t="str">
        <f t="shared" si="6"/>
        <v>EMPTY</v>
      </c>
      <c r="U50" s="14" t="str">
        <f t="shared" si="7"/>
        <v>EMPTY</v>
      </c>
      <c r="V50" s="14" t="str">
        <f>IF(L50="beforeTx",timingTable[[#This Row],[FRT32_val]]-timingTable[[#This Row],[FRT32_trace]],"EMPTY")</f>
        <v>EMPTY</v>
      </c>
      <c r="W50" s="14" t="str">
        <f>IF(AND(timingTable[[#This Row],[beforeTx]]="beforeTx",K51="afterTx"),J51-timingTable[[#This Row],[FRT32_trace]],"EMPTY")</f>
        <v>EMPTY</v>
      </c>
      <c r="X50" s="14" t="str">
        <f t="shared" si="8"/>
        <v>EMPTY</v>
      </c>
      <c r="Y50" s="14" t="str">
        <f>IF(AND(P50="beforeRx",O51="afterRx"),J51-timingTable[[#This Row],[FRT32_trace]],"EMPTY")</f>
        <v>EMPTY</v>
      </c>
    </row>
    <row r="51" spans="1:25" x14ac:dyDescent="0.25">
      <c r="A51" s="14" t="s">
        <v>794</v>
      </c>
      <c r="B51">
        <v>2050589188</v>
      </c>
      <c r="C51" s="14" t="s">
        <v>6400</v>
      </c>
      <c r="D51">
        <v>151</v>
      </c>
      <c r="E51" s="14" t="s">
        <v>1119</v>
      </c>
      <c r="F51" s="14" t="s">
        <v>6401</v>
      </c>
      <c r="G51" s="14">
        <f>timingTable[[#This Row],[FRT_DEC]]-B50</f>
        <v>2585</v>
      </c>
      <c r="H5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INFO]]))),H50)</f>
        <v>285</v>
      </c>
      <c r="I51" s="14">
        <f>IF(timingTable[[#This Row],['[TRACECODE']:.1]]=151,HEX2DEC(LEFT(RIGHT(timingTable[[#This Row],[TRACE INFO]],9),8)),IF(timingTable[[#This Row],['[TRACECODE']:.1]]=6,HEX2DEC(RIGHT(timingTable[[#This Row],[TRACE INFO]],8))))</f>
        <v>2050589103</v>
      </c>
      <c r="J51" s="14">
        <f>HEX2DEC(RIGHT(timingTable[[#This Row],[FRT_HEX]],MIN(LEN(timingTable[[#This Row],[FRT_HEX]])-2,8)))</f>
        <v>2050589188</v>
      </c>
      <c r="K51" s="14" t="str">
        <f>IF(timingTable[[#This Row],['[TRACECODE']:.1]]=140,"afterTx","")</f>
        <v/>
      </c>
      <c r="L51" s="14" t="str">
        <f t="shared" si="0"/>
        <v/>
      </c>
      <c r="M51" s="14" t="str">
        <f>IF(AND(H51=H50,K50="afterTx",timingTable[[#This Row],['[TRACECODE']:.1]]=6),"dc","")</f>
        <v/>
      </c>
      <c r="N51" s="14" t="str">
        <f t="shared" si="1"/>
        <v/>
      </c>
      <c r="O51" s="14" t="str">
        <f>IF(timingTable[[#This Row],['[TRACECODE']:.1]]=141,"afterRx","")</f>
        <v/>
      </c>
      <c r="P51" s="14" t="str">
        <f t="shared" si="2"/>
        <v/>
      </c>
      <c r="Q51" s="14" t="str">
        <f t="shared" si="3"/>
        <v>rxEnd</v>
      </c>
      <c r="R51" s="14" t="str">
        <f t="shared" si="4"/>
        <v>EMPTY</v>
      </c>
      <c r="S51" s="14" t="str">
        <f t="shared" si="5"/>
        <v>EMPTY</v>
      </c>
      <c r="T51" s="14" t="str">
        <f t="shared" si="6"/>
        <v>EMPTY</v>
      </c>
      <c r="U51" s="14" t="str">
        <f t="shared" si="7"/>
        <v>EMPTY</v>
      </c>
      <c r="V51" s="14" t="str">
        <f>IF(L51="beforeTx",timingTable[[#This Row],[FRT32_val]]-timingTable[[#This Row],[FRT32_trace]],"EMPTY")</f>
        <v>EMPTY</v>
      </c>
      <c r="W51" s="14" t="str">
        <f>IF(AND(timingTable[[#This Row],[beforeTx]]="beforeTx",K52="afterTx"),J52-timingTable[[#This Row],[FRT32_trace]],"EMPTY")</f>
        <v>EMPTY</v>
      </c>
      <c r="X51" s="14" t="str">
        <f t="shared" si="8"/>
        <v>EMPTY</v>
      </c>
      <c r="Y51" s="14" t="str">
        <f>IF(AND(P51="beforeRx",O52="afterRx"),J52-timingTable[[#This Row],[FRT32_trace]],"EMPTY")</f>
        <v>EMPTY</v>
      </c>
    </row>
    <row r="52" spans="1:25" x14ac:dyDescent="0.25">
      <c r="A52" s="14" t="s">
        <v>445</v>
      </c>
      <c r="B52">
        <v>2050630318</v>
      </c>
      <c r="C52" s="14" t="s">
        <v>6482</v>
      </c>
      <c r="D52">
        <v>131</v>
      </c>
      <c r="E52" s="14" t="s">
        <v>1118</v>
      </c>
      <c r="F52" s="14" t="s">
        <v>6483</v>
      </c>
      <c r="G52" s="14">
        <f>timingTable[[#This Row],[FRT_DEC]]-B51</f>
        <v>41130</v>
      </c>
      <c r="H5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INFO]]))),H51)</f>
        <v>286</v>
      </c>
      <c r="I5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52" s="14">
        <f>HEX2DEC(RIGHT(timingTable[[#This Row],[FRT_HEX]],MIN(LEN(timingTable[[#This Row],[FRT_HEX]])-2,8)))</f>
        <v>2050630318</v>
      </c>
      <c r="K52" s="14" t="str">
        <f>IF(timingTable[[#This Row],['[TRACECODE']:.1]]=140,"afterTx","")</f>
        <v/>
      </c>
      <c r="L52" s="14" t="str">
        <f t="shared" si="0"/>
        <v/>
      </c>
      <c r="M52" s="14" t="str">
        <f>IF(AND(H52=H51,K51="afterTx",timingTable[[#This Row],['[TRACECODE']:.1]]=6),"dc","")</f>
        <v/>
      </c>
      <c r="N52" s="14" t="str">
        <f t="shared" si="1"/>
        <v/>
      </c>
      <c r="O52" s="14" t="str">
        <f>IF(timingTable[[#This Row],['[TRACECODE']:.1]]=141,"afterRx","")</f>
        <v/>
      </c>
      <c r="P52" s="14" t="str">
        <f t="shared" si="2"/>
        <v/>
      </c>
      <c r="Q52" s="14" t="str">
        <f t="shared" si="3"/>
        <v/>
      </c>
      <c r="R52" s="14" t="str">
        <f t="shared" si="4"/>
        <v>EMPTY</v>
      </c>
      <c r="S52" s="14" t="str">
        <f t="shared" si="5"/>
        <v>EMPTY</v>
      </c>
      <c r="T52" s="14" t="str">
        <f t="shared" si="6"/>
        <v>EMPTY</v>
      </c>
      <c r="U52" s="14" t="str">
        <f t="shared" si="7"/>
        <v>EMPTY</v>
      </c>
      <c r="V52" s="14" t="str">
        <f>IF(L52="beforeTx",timingTable[[#This Row],[FRT32_val]]-timingTable[[#This Row],[FRT32_trace]],"EMPTY")</f>
        <v>EMPTY</v>
      </c>
      <c r="W52" s="14" t="str">
        <f>IF(AND(timingTable[[#This Row],[beforeTx]]="beforeTx",K53="afterTx"),J53-timingTable[[#This Row],[FRT32_trace]],"EMPTY")</f>
        <v>EMPTY</v>
      </c>
      <c r="X52" s="14" t="str">
        <f t="shared" si="8"/>
        <v>EMPTY</v>
      </c>
      <c r="Y52" s="14" t="str">
        <f>IF(AND(P52="beforeRx",O53="afterRx"),J53-timingTable[[#This Row],[FRT32_trace]],"EMPTY")</f>
        <v>EMPTY</v>
      </c>
    </row>
    <row r="53" spans="1:25" x14ac:dyDescent="0.25">
      <c r="A53" s="14" t="s">
        <v>843</v>
      </c>
      <c r="B53">
        <v>2050630834</v>
      </c>
      <c r="C53" s="14" t="s">
        <v>6494</v>
      </c>
      <c r="D53">
        <v>151</v>
      </c>
      <c r="E53" s="14" t="s">
        <v>1119</v>
      </c>
      <c r="F53" s="14" t="s">
        <v>6495</v>
      </c>
      <c r="G53" s="14">
        <f>timingTable[[#This Row],[FRT_DEC]]-B52</f>
        <v>516</v>
      </c>
      <c r="H5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INFO]]))),H52)</f>
        <v>286</v>
      </c>
      <c r="I53" s="14">
        <f>IF(timingTable[[#This Row],['[TRACECODE']:.1]]=151,HEX2DEC(LEFT(RIGHT(timingTable[[#This Row],[TRACE INFO]],9),8)),IF(timingTable[[#This Row],['[TRACECODE']:.1]]=6,HEX2DEC(RIGHT(timingTable[[#This Row],[TRACE INFO]],8))))</f>
        <v>2050630743</v>
      </c>
      <c r="J53" s="14">
        <f>HEX2DEC(RIGHT(timingTable[[#This Row],[FRT_HEX]],MIN(LEN(timingTable[[#This Row],[FRT_HEX]])-2,8)))</f>
        <v>2050630834</v>
      </c>
      <c r="K53" s="14" t="str">
        <f>IF(timingTable[[#This Row],['[TRACECODE']:.1]]=140,"afterTx","")</f>
        <v/>
      </c>
      <c r="L53" s="14" t="str">
        <f t="shared" si="0"/>
        <v/>
      </c>
      <c r="M53" s="14" t="str">
        <f>IF(AND(H53=H52,K52="afterTx",timingTable[[#This Row],['[TRACECODE']:.1]]=6),"dc","")</f>
        <v/>
      </c>
      <c r="N53" s="14" t="str">
        <f t="shared" si="1"/>
        <v/>
      </c>
      <c r="O53" s="14" t="str">
        <f>IF(timingTable[[#This Row],['[TRACECODE']:.1]]=141,"afterRx","")</f>
        <v/>
      </c>
      <c r="P53" s="14" t="str">
        <f t="shared" si="2"/>
        <v/>
      </c>
      <c r="Q53" s="14" t="str">
        <f t="shared" si="3"/>
        <v/>
      </c>
      <c r="R53" s="14" t="str">
        <f t="shared" si="4"/>
        <v>EMPTY</v>
      </c>
      <c r="S53" s="14" t="str">
        <f t="shared" si="5"/>
        <v>EMPTY</v>
      </c>
      <c r="T53" s="14" t="str">
        <f t="shared" si="6"/>
        <v>EMPTY</v>
      </c>
      <c r="U53" s="14" t="str">
        <f t="shared" si="7"/>
        <v>EMPTY</v>
      </c>
      <c r="V53" s="14" t="str">
        <f>IF(L53="beforeTx",timingTable[[#This Row],[FRT32_val]]-timingTable[[#This Row],[FRT32_trace]],"EMPTY")</f>
        <v>EMPTY</v>
      </c>
      <c r="W53" s="14" t="str">
        <f>IF(AND(timingTable[[#This Row],[beforeTx]]="beforeTx",K54="afterTx"),J54-timingTable[[#This Row],[FRT32_trace]],"EMPTY")</f>
        <v>EMPTY</v>
      </c>
      <c r="X53" s="14" t="str">
        <f t="shared" si="8"/>
        <v>EMPTY</v>
      </c>
      <c r="Y53" s="14" t="str">
        <f>IF(AND(P53="beforeRx",O54="afterRx"),J54-timingTable[[#This Row],[FRT32_trace]],"EMPTY")</f>
        <v>EMPTY</v>
      </c>
    </row>
    <row r="54" spans="1:25" x14ac:dyDescent="0.25">
      <c r="A54" s="14" t="s">
        <v>869</v>
      </c>
      <c r="B54">
        <v>2050630951</v>
      </c>
      <c r="C54" s="14" t="s">
        <v>6506</v>
      </c>
      <c r="D54">
        <v>151</v>
      </c>
      <c r="E54" s="14" t="s">
        <v>1119</v>
      </c>
      <c r="F54" s="14" t="s">
        <v>6507</v>
      </c>
      <c r="G54" s="14">
        <f>timingTable[[#This Row],[FRT_DEC]]-B53</f>
        <v>117</v>
      </c>
      <c r="H5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INFO]]))),H53)</f>
        <v>286</v>
      </c>
      <c r="I54" s="14">
        <f>IF(timingTable[[#This Row],['[TRACECODE']:.1]]=151,HEX2DEC(LEFT(RIGHT(timingTable[[#This Row],[TRACE INFO]],9),8)),IF(timingTable[[#This Row],['[TRACECODE']:.1]]=6,HEX2DEC(RIGHT(timingTable[[#This Row],[TRACE INFO]],8))))</f>
        <v>2050631743</v>
      </c>
      <c r="J54" s="14">
        <f>HEX2DEC(RIGHT(timingTable[[#This Row],[FRT_HEX]],MIN(LEN(timingTable[[#This Row],[FRT_HEX]])-2,8)))</f>
        <v>2050630951</v>
      </c>
      <c r="K54" s="14" t="str">
        <f>IF(timingTable[[#This Row],['[TRACECODE']:.1]]=140,"afterTx","")</f>
        <v/>
      </c>
      <c r="L54" s="14" t="str">
        <f t="shared" si="0"/>
        <v>beforeTx</v>
      </c>
      <c r="M54" s="14" t="str">
        <f>IF(AND(H54=H53,K53="afterTx",timingTable[[#This Row],['[TRACECODE']:.1]]=6),"dc","")</f>
        <v/>
      </c>
      <c r="N54" s="14" t="str">
        <f t="shared" si="1"/>
        <v/>
      </c>
      <c r="O54" s="14" t="str">
        <f>IF(timingTable[[#This Row],['[TRACECODE']:.1]]=141,"afterRx","")</f>
        <v/>
      </c>
      <c r="P54" s="14" t="str">
        <f t="shared" si="2"/>
        <v/>
      </c>
      <c r="Q54" s="14" t="str">
        <f t="shared" si="3"/>
        <v/>
      </c>
      <c r="R54" s="14">
        <f t="shared" si="4"/>
        <v>694</v>
      </c>
      <c r="S54" s="14" t="str">
        <f t="shared" si="5"/>
        <v>EMPTY</v>
      </c>
      <c r="T54" s="14" t="str">
        <f t="shared" si="6"/>
        <v>EMPTY</v>
      </c>
      <c r="U54" s="14" t="str">
        <f t="shared" si="7"/>
        <v>EMPTY</v>
      </c>
      <c r="V54" s="14">
        <f>IF(L54="beforeTx",timingTable[[#This Row],[FRT32_val]]-timingTable[[#This Row],[FRT32_trace]],"EMPTY")</f>
        <v>792</v>
      </c>
      <c r="W54" s="14">
        <f>IF(AND(timingTable[[#This Row],[beforeTx]]="beforeTx",K55="afterTx"),J55-timingTable[[#This Row],[FRT32_trace]],"EMPTY")</f>
        <v>808</v>
      </c>
      <c r="X54" s="14" t="str">
        <f t="shared" si="8"/>
        <v>EMPTY</v>
      </c>
      <c r="Y54" s="14" t="str">
        <f>IF(AND(P54="beforeRx",O55="afterRx"),J55-timingTable[[#This Row],[FRT32_trace]],"EMPTY")</f>
        <v>EMPTY</v>
      </c>
    </row>
    <row r="55" spans="1:25" x14ac:dyDescent="0.25">
      <c r="A55" s="14" t="s">
        <v>453</v>
      </c>
      <c r="B55">
        <v>2050631759</v>
      </c>
      <c r="C55" s="14" t="s">
        <v>6511</v>
      </c>
      <c r="D55">
        <v>140</v>
      </c>
      <c r="E55" s="14" t="s">
        <v>1120</v>
      </c>
      <c r="F55" s="14" t="s">
        <v>281</v>
      </c>
      <c r="G55" s="14">
        <f>timingTable[[#This Row],[FRT_DEC]]-B54</f>
        <v>808</v>
      </c>
      <c r="H5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INFO]]))),H54)</f>
        <v>286</v>
      </c>
      <c r="I5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55" s="14">
        <f>HEX2DEC(RIGHT(timingTable[[#This Row],[FRT_HEX]],MIN(LEN(timingTable[[#This Row],[FRT_HEX]])-2,8)))</f>
        <v>2050631759</v>
      </c>
      <c r="K55" s="14" t="str">
        <f>IF(timingTable[[#This Row],['[TRACECODE']:.1]]=140,"afterTx","")</f>
        <v>afterTx</v>
      </c>
      <c r="L55" s="14" t="str">
        <f t="shared" si="0"/>
        <v/>
      </c>
      <c r="M55" s="14" t="str">
        <f>IF(AND(H55=H54,K54="afterTx",timingTable[[#This Row],['[TRACECODE']:.1]]=6),"dc","")</f>
        <v/>
      </c>
      <c r="N55" s="14" t="str">
        <f t="shared" si="1"/>
        <v/>
      </c>
      <c r="O55" s="14" t="str">
        <f>IF(timingTable[[#This Row],['[TRACECODE']:.1]]=141,"afterRx","")</f>
        <v/>
      </c>
      <c r="P55" s="14" t="str">
        <f t="shared" si="2"/>
        <v/>
      </c>
      <c r="Q55" s="14" t="str">
        <f t="shared" si="3"/>
        <v/>
      </c>
      <c r="R55" s="14" t="str">
        <f t="shared" si="4"/>
        <v>EMPTY</v>
      </c>
      <c r="S55" s="14" t="str">
        <f t="shared" si="5"/>
        <v>EMPTY</v>
      </c>
      <c r="T55" s="14" t="str">
        <f t="shared" si="6"/>
        <v>EMPTY</v>
      </c>
      <c r="U55" s="14" t="str">
        <f t="shared" si="7"/>
        <v>EMPTY</v>
      </c>
      <c r="V55" s="14" t="str">
        <f>IF(L55="beforeTx",timingTable[[#This Row],[FRT32_val]]-timingTable[[#This Row],[FRT32_trace]],"EMPTY")</f>
        <v>EMPTY</v>
      </c>
      <c r="W55" s="14" t="str">
        <f>IF(AND(timingTable[[#This Row],[beforeTx]]="beforeTx",K56="afterTx"),J56-timingTable[[#This Row],[FRT32_trace]],"EMPTY")</f>
        <v>EMPTY</v>
      </c>
      <c r="X55" s="14" t="str">
        <f t="shared" si="8"/>
        <v>EMPTY</v>
      </c>
      <c r="Y55" s="14" t="str">
        <f>IF(AND(P55="beforeRx",O56="afterRx"),J56-timingTable[[#This Row],[FRT32_trace]],"EMPTY")</f>
        <v>EMPTY</v>
      </c>
    </row>
    <row r="56" spans="1:25" x14ac:dyDescent="0.25">
      <c r="A56" s="14" t="s">
        <v>459</v>
      </c>
      <c r="B56">
        <v>2050634203</v>
      </c>
      <c r="C56" s="14" t="s">
        <v>6517</v>
      </c>
      <c r="D56">
        <v>6</v>
      </c>
      <c r="E56" s="14" t="s">
        <v>1121</v>
      </c>
      <c r="F56" s="14" t="s">
        <v>6518</v>
      </c>
      <c r="G56" s="14">
        <f>timingTable[[#This Row],[FRT_DEC]]-B55</f>
        <v>2444</v>
      </c>
      <c r="H5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INFO]]))),H55)</f>
        <v>286</v>
      </c>
      <c r="I56" s="14">
        <f>IF(timingTable[[#This Row],['[TRACECODE']:.1]]=151,HEX2DEC(LEFT(RIGHT(timingTable[[#This Row],[TRACE INFO]],9),8)),IF(timingTable[[#This Row],['[TRACECODE']:.1]]=6,HEX2DEC(RIGHT(timingTable[[#This Row],[TRACE INFO]],8))))</f>
        <v>2050632437</v>
      </c>
      <c r="J56" s="14">
        <f>HEX2DEC(RIGHT(timingTable[[#This Row],[FRT_HEX]],MIN(LEN(timingTable[[#This Row],[FRT_HEX]])-2,8)))</f>
        <v>2050634203</v>
      </c>
      <c r="K56" s="14" t="str">
        <f>IF(timingTable[[#This Row],['[TRACECODE']:.1]]=140,"afterTx","")</f>
        <v/>
      </c>
      <c r="L56" s="14" t="str">
        <f t="shared" si="0"/>
        <v/>
      </c>
      <c r="M56" s="14" t="str">
        <f>IF(AND(H56=H55,K55="afterTx",timingTable[[#This Row],['[TRACECODE']:.1]]=6),"dc","")</f>
        <v>dc</v>
      </c>
      <c r="N56" s="14" t="str">
        <f t="shared" si="1"/>
        <v/>
      </c>
      <c r="O56" s="14" t="str">
        <f>IF(timingTable[[#This Row],['[TRACECODE']:.1]]=141,"afterRx","")</f>
        <v/>
      </c>
      <c r="P56" s="14" t="str">
        <f t="shared" si="2"/>
        <v/>
      </c>
      <c r="Q56" s="14" t="str">
        <f t="shared" si="3"/>
        <v/>
      </c>
      <c r="R56" s="14" t="str">
        <f t="shared" si="4"/>
        <v>EMPTY</v>
      </c>
      <c r="S56" s="14" t="str">
        <f t="shared" si="5"/>
        <v>EMPTY</v>
      </c>
      <c r="T56" s="14" t="str">
        <f t="shared" si="6"/>
        <v>EMPTY</v>
      </c>
      <c r="U56" s="14" t="str">
        <f t="shared" si="7"/>
        <v>EMPTY</v>
      </c>
      <c r="V56" s="14" t="str">
        <f>IF(L56="beforeTx",timingTable[[#This Row],[FRT32_val]]-timingTable[[#This Row],[FRT32_trace]],"EMPTY")</f>
        <v>EMPTY</v>
      </c>
      <c r="W56" s="14" t="str">
        <f>IF(AND(timingTable[[#This Row],[beforeTx]]="beforeTx",K57="afterTx"),J57-timingTable[[#This Row],[FRT32_trace]],"EMPTY")</f>
        <v>EMPTY</v>
      </c>
      <c r="X56" s="14" t="str">
        <f t="shared" si="8"/>
        <v>EMPTY</v>
      </c>
      <c r="Y56" s="14" t="str">
        <f>IF(AND(P56="beforeRx",O57="afterRx"),J57-timingTable[[#This Row],[FRT32_trace]],"EMPTY")</f>
        <v>EMPTY</v>
      </c>
    </row>
    <row r="57" spans="1:25" x14ac:dyDescent="0.25">
      <c r="A57" s="14" t="s">
        <v>460</v>
      </c>
      <c r="B57">
        <v>2050634206</v>
      </c>
      <c r="C57" s="14" t="s">
        <v>6519</v>
      </c>
      <c r="D57">
        <v>6</v>
      </c>
      <c r="E57" s="14" t="s">
        <v>1121</v>
      </c>
      <c r="F57" s="14" t="s">
        <v>5995</v>
      </c>
      <c r="G57" s="14">
        <f>timingTable[[#This Row],[FRT_DEC]]-B56</f>
        <v>3</v>
      </c>
      <c r="H5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INFO]]))),H56)</f>
        <v>286</v>
      </c>
      <c r="I57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57" s="14">
        <f>HEX2DEC(RIGHT(timingTable[[#This Row],[FRT_HEX]],MIN(LEN(timingTable[[#This Row],[FRT_HEX]])-2,8)))</f>
        <v>2050634206</v>
      </c>
      <c r="K57" s="14" t="str">
        <f>IF(timingTable[[#This Row],['[TRACECODE']:.1]]=140,"afterTx","")</f>
        <v/>
      </c>
      <c r="L57" s="14" t="str">
        <f t="shared" si="0"/>
        <v/>
      </c>
      <c r="M57" s="14" t="str">
        <f>IF(AND(H57=H56,K56="afterTx",timingTable[[#This Row],['[TRACECODE']:.1]]=6),"dc","")</f>
        <v/>
      </c>
      <c r="N57" s="14" t="str">
        <f t="shared" si="1"/>
        <v/>
      </c>
      <c r="O57" s="14" t="str">
        <f>IF(timingTable[[#This Row],['[TRACECODE']:.1]]=141,"afterRx","")</f>
        <v/>
      </c>
      <c r="P57" s="14" t="str">
        <f t="shared" si="2"/>
        <v/>
      </c>
      <c r="Q57" s="14" t="str">
        <f t="shared" si="3"/>
        <v/>
      </c>
      <c r="R57" s="14" t="str">
        <f t="shared" si="4"/>
        <v>EMPTY</v>
      </c>
      <c r="S57" s="14" t="str">
        <f t="shared" si="5"/>
        <v>EMPTY</v>
      </c>
      <c r="T57" s="14" t="str">
        <f t="shared" si="6"/>
        <v>EMPTY</v>
      </c>
      <c r="U57" s="14" t="str">
        <f t="shared" si="7"/>
        <v>EMPTY</v>
      </c>
      <c r="V57" s="14" t="str">
        <f>IF(L57="beforeTx",timingTable[[#This Row],[FRT32_val]]-timingTable[[#This Row],[FRT32_trace]],"EMPTY")</f>
        <v>EMPTY</v>
      </c>
      <c r="W57" s="14" t="str">
        <f>IF(AND(timingTable[[#This Row],[beforeTx]]="beforeTx",K58="afterTx"),J58-timingTable[[#This Row],[FRT32_trace]],"EMPTY")</f>
        <v>EMPTY</v>
      </c>
      <c r="X57" s="14" t="str">
        <f t="shared" si="8"/>
        <v>EMPTY</v>
      </c>
      <c r="Y57" s="14" t="str">
        <f>IF(AND(P57="beforeRx",O58="afterRx"),J58-timingTable[[#This Row],[FRT32_trace]],"EMPTY")</f>
        <v>EMPTY</v>
      </c>
    </row>
    <row r="58" spans="1:25" x14ac:dyDescent="0.25">
      <c r="A58" s="14" t="s">
        <v>461</v>
      </c>
      <c r="B58">
        <v>2050634283</v>
      </c>
      <c r="C58" s="14" t="s">
        <v>6520</v>
      </c>
      <c r="D58">
        <v>151</v>
      </c>
      <c r="E58" s="14" t="s">
        <v>1119</v>
      </c>
      <c r="F58" s="14" t="s">
        <v>6521</v>
      </c>
      <c r="G58" s="14">
        <f>timingTable[[#This Row],[FRT_DEC]]-B57</f>
        <v>77</v>
      </c>
      <c r="H5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INFO]]))),H57)</f>
        <v>286</v>
      </c>
      <c r="I58" s="14">
        <f>IF(timingTable[[#This Row],['[TRACECODE']:.1]]=151,HEX2DEC(LEFT(RIGHT(timingTable[[#This Row],[TRACE INFO]],9),8)),IF(timingTable[[#This Row],['[TRACECODE']:.1]]=6,HEX2DEC(RIGHT(timingTable[[#This Row],[TRACE INFO]],8))))</f>
        <v>2050634122</v>
      </c>
      <c r="J58" s="14">
        <f>HEX2DEC(RIGHT(timingTable[[#This Row],[FRT_HEX]],MIN(LEN(timingTable[[#This Row],[FRT_HEX]])-2,8)))</f>
        <v>2050634283</v>
      </c>
      <c r="K58" s="14" t="str">
        <f>IF(timingTable[[#This Row],['[TRACECODE']:.1]]=140,"afterTx","")</f>
        <v/>
      </c>
      <c r="L58" s="14" t="str">
        <f t="shared" si="0"/>
        <v/>
      </c>
      <c r="M58" s="14" t="str">
        <f>IF(AND(H58=H57,K57="afterTx",timingTable[[#This Row],['[TRACECODE']:.1]]=6),"dc","")</f>
        <v/>
      </c>
      <c r="N58" s="14" t="str">
        <f t="shared" si="1"/>
        <v>txEnd</v>
      </c>
      <c r="O58" s="14" t="str">
        <f>IF(timingTable[[#This Row],['[TRACECODE']:.1]]=141,"afterRx","")</f>
        <v/>
      </c>
      <c r="P58" s="14" t="str">
        <f t="shared" si="2"/>
        <v/>
      </c>
      <c r="Q58" s="14" t="str">
        <f t="shared" si="3"/>
        <v/>
      </c>
      <c r="R58" s="14" t="str">
        <f t="shared" si="4"/>
        <v>EMPTY</v>
      </c>
      <c r="S58" s="14">
        <f t="shared" si="5"/>
        <v>556</v>
      </c>
      <c r="T58" s="14" t="str">
        <f t="shared" si="6"/>
        <v>EMPTY</v>
      </c>
      <c r="U58" s="14" t="str">
        <f t="shared" si="7"/>
        <v>EMPTY</v>
      </c>
      <c r="V58" s="14" t="str">
        <f>IF(L58="beforeTx",timingTable[[#This Row],[FRT32_val]]-timingTable[[#This Row],[FRT32_trace]],"EMPTY")</f>
        <v>EMPTY</v>
      </c>
      <c r="W58" s="14" t="str">
        <f>IF(AND(timingTable[[#This Row],[beforeTx]]="beforeTx",K59="afterTx"),J59-timingTable[[#This Row],[FRT32_trace]],"EMPTY")</f>
        <v>EMPTY</v>
      </c>
      <c r="X58" s="14" t="str">
        <f t="shared" si="8"/>
        <v>EMPTY</v>
      </c>
      <c r="Y58" s="14" t="str">
        <f>IF(AND(P58="beforeRx",O59="afterRx"),J59-timingTable[[#This Row],[FRT32_trace]],"EMPTY")</f>
        <v>EMPTY</v>
      </c>
    </row>
    <row r="59" spans="1:25" x14ac:dyDescent="0.25">
      <c r="A59" s="14" t="s">
        <v>470</v>
      </c>
      <c r="B59">
        <v>2050634678</v>
      </c>
      <c r="C59" s="14" t="s">
        <v>6531</v>
      </c>
      <c r="D59">
        <v>151</v>
      </c>
      <c r="E59" s="14" t="s">
        <v>1119</v>
      </c>
      <c r="F59" s="14" t="s">
        <v>1102</v>
      </c>
      <c r="G59" s="14">
        <f>timingTable[[#This Row],[FRT_DEC]]-B58</f>
        <v>395</v>
      </c>
      <c r="H5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INFO]]))),H58)</f>
        <v>286</v>
      </c>
      <c r="I59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59" s="14">
        <f>HEX2DEC(RIGHT(timingTable[[#This Row],[FRT_HEX]],MIN(LEN(timingTable[[#This Row],[FRT_HEX]])-2,8)))</f>
        <v>2050634678</v>
      </c>
      <c r="K59" s="14" t="str">
        <f>IF(timingTable[[#This Row],['[TRACECODE']:.1]]=140,"afterTx","")</f>
        <v/>
      </c>
      <c r="L59" s="14" t="str">
        <f t="shared" si="0"/>
        <v/>
      </c>
      <c r="M59" s="14" t="str">
        <f>IF(AND(H59=H58,K58="afterTx",timingTable[[#This Row],['[TRACECODE']:.1]]=6),"dc","")</f>
        <v/>
      </c>
      <c r="N59" s="14" t="str">
        <f t="shared" si="1"/>
        <v/>
      </c>
      <c r="O59" s="14" t="str">
        <f>IF(timingTable[[#This Row],['[TRACECODE']:.1]]=141,"afterRx","")</f>
        <v/>
      </c>
      <c r="P59" s="14" t="str">
        <f t="shared" si="2"/>
        <v>beforeRx</v>
      </c>
      <c r="Q59" s="14" t="str">
        <f t="shared" si="3"/>
        <v/>
      </c>
      <c r="R59" s="14" t="str">
        <f t="shared" si="4"/>
        <v>EMPTY</v>
      </c>
      <c r="S59" s="14" t="str">
        <f t="shared" si="5"/>
        <v>EMPTY</v>
      </c>
      <c r="T59" s="14" t="str">
        <f t="shared" si="6"/>
        <v>EMPTY</v>
      </c>
      <c r="U59" s="14" t="str">
        <f t="shared" si="7"/>
        <v>EMPTY</v>
      </c>
      <c r="V59" s="14" t="str">
        <f>IF(L59="beforeTx",timingTable[[#This Row],[FRT32_val]]-timingTable[[#This Row],[FRT32_trace]],"EMPTY")</f>
        <v>EMPTY</v>
      </c>
      <c r="W59" s="14" t="str">
        <f>IF(AND(timingTable[[#This Row],[beforeTx]]="beforeTx",K60="afterTx"),J60-timingTable[[#This Row],[FRT32_trace]],"EMPTY")</f>
        <v>EMPTY</v>
      </c>
      <c r="X59" s="14" t="str">
        <f t="shared" si="8"/>
        <v>EMPTY</v>
      </c>
      <c r="Y59" s="14">
        <f>IF(AND(P59="beforeRx",O60="afterRx"),J60-timingTable[[#This Row],[FRT32_trace]],"EMPTY")</f>
        <v>135</v>
      </c>
    </row>
    <row r="60" spans="1:25" x14ac:dyDescent="0.25">
      <c r="A60" s="14" t="s">
        <v>471</v>
      </c>
      <c r="B60">
        <v>2050634813</v>
      </c>
      <c r="C60" s="14" t="s">
        <v>6532</v>
      </c>
      <c r="D60">
        <v>141</v>
      </c>
      <c r="E60" s="14" t="s">
        <v>1122</v>
      </c>
      <c r="F60" s="14" t="s">
        <v>296</v>
      </c>
      <c r="G60" s="14">
        <f>timingTable[[#This Row],[FRT_DEC]]-B59</f>
        <v>135</v>
      </c>
      <c r="H6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INFO]]))),H59)</f>
        <v>286</v>
      </c>
      <c r="I6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60" s="14">
        <f>HEX2DEC(RIGHT(timingTable[[#This Row],[FRT_HEX]],MIN(LEN(timingTable[[#This Row],[FRT_HEX]])-2,8)))</f>
        <v>2050634813</v>
      </c>
      <c r="K60" s="14" t="str">
        <f>IF(timingTable[[#This Row],['[TRACECODE']:.1]]=140,"afterTx","")</f>
        <v/>
      </c>
      <c r="L60" s="14" t="str">
        <f t="shared" si="0"/>
        <v/>
      </c>
      <c r="M60" s="14" t="str">
        <f>IF(AND(H60=H59,K59="afterTx",timingTable[[#This Row],['[TRACECODE']:.1]]=6),"dc","")</f>
        <v/>
      </c>
      <c r="N60" s="14" t="str">
        <f t="shared" si="1"/>
        <v/>
      </c>
      <c r="O60" s="14" t="str">
        <f>IF(timingTable[[#This Row],['[TRACECODE']:.1]]=141,"afterRx","")</f>
        <v>afterRx</v>
      </c>
      <c r="P60" s="14" t="str">
        <f t="shared" si="2"/>
        <v/>
      </c>
      <c r="Q60" s="14" t="str">
        <f t="shared" si="3"/>
        <v/>
      </c>
      <c r="R60" s="14" t="str">
        <f t="shared" si="4"/>
        <v>EMPTY</v>
      </c>
      <c r="S60" s="14" t="str">
        <f t="shared" si="5"/>
        <v>EMPTY</v>
      </c>
      <c r="T60" s="14" t="str">
        <f t="shared" si="6"/>
        <v>EMPTY</v>
      </c>
      <c r="U60" s="14" t="str">
        <f t="shared" si="7"/>
        <v>EMPTY</v>
      </c>
      <c r="V60" s="14" t="str">
        <f>IF(L60="beforeTx",timingTable[[#This Row],[FRT32_val]]-timingTable[[#This Row],[FRT32_trace]],"EMPTY")</f>
        <v>EMPTY</v>
      </c>
      <c r="W60" s="14" t="str">
        <f>IF(AND(timingTable[[#This Row],[beforeTx]]="beforeTx",K61="afterTx"),J61-timingTable[[#This Row],[FRT32_trace]],"EMPTY")</f>
        <v>EMPTY</v>
      </c>
      <c r="X60" s="14" t="str">
        <f t="shared" si="8"/>
        <v>EMPTY</v>
      </c>
      <c r="Y60" s="14" t="str">
        <f>IF(AND(P60="beforeRx",O61="afterRx"),J61-timingTable[[#This Row],[FRT32_trace]],"EMPTY")</f>
        <v>EMPTY</v>
      </c>
    </row>
    <row r="61" spans="1:25" x14ac:dyDescent="0.25">
      <c r="A61" s="14" t="s">
        <v>494</v>
      </c>
      <c r="B61">
        <v>2050648649</v>
      </c>
      <c r="C61" s="14" t="s">
        <v>6556</v>
      </c>
      <c r="D61">
        <v>151</v>
      </c>
      <c r="E61" s="14" t="s">
        <v>1119</v>
      </c>
      <c r="F61" s="14" t="s">
        <v>6557</v>
      </c>
      <c r="G61" s="14">
        <f>timingTable[[#This Row],[FRT_DEC]]-B60</f>
        <v>13836</v>
      </c>
      <c r="H6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INFO]]))),H60)</f>
        <v>286</v>
      </c>
      <c r="I61" s="14">
        <f>IF(timingTable[[#This Row],['[TRACECODE']:.1]]=151,HEX2DEC(LEFT(RIGHT(timingTable[[#This Row],[TRACE INFO]],9),8)),IF(timingTable[[#This Row],['[TRACECODE']:.1]]=6,HEX2DEC(RIGHT(timingTable[[#This Row],[TRACE INFO]],8))))</f>
        <v>2050648545</v>
      </c>
      <c r="J61" s="14">
        <f>HEX2DEC(RIGHT(timingTable[[#This Row],[FRT_HEX]],MIN(LEN(timingTable[[#This Row],[FRT_HEX]])-2,8)))</f>
        <v>2050648649</v>
      </c>
      <c r="K61" s="14" t="str">
        <f>IF(timingTable[[#This Row],['[TRACECODE']:.1]]=140,"afterTx","")</f>
        <v/>
      </c>
      <c r="L61" s="14" t="str">
        <f t="shared" si="0"/>
        <v/>
      </c>
      <c r="M61" s="14" t="str">
        <f>IF(AND(H61=H60,K60="afterTx",timingTable[[#This Row],['[TRACECODE']:.1]]=6),"dc","")</f>
        <v/>
      </c>
      <c r="N61" s="14" t="str">
        <f t="shared" si="1"/>
        <v/>
      </c>
      <c r="O61" s="14" t="str">
        <f>IF(timingTable[[#This Row],['[TRACECODE']:.1]]=141,"afterRx","")</f>
        <v/>
      </c>
      <c r="P61" s="14" t="str">
        <f t="shared" si="2"/>
        <v/>
      </c>
      <c r="Q61" s="14" t="str">
        <f t="shared" si="3"/>
        <v>rxEnd</v>
      </c>
      <c r="R61" s="14" t="str">
        <f t="shared" si="4"/>
        <v>EMPTY</v>
      </c>
      <c r="S61" s="14" t="str">
        <f t="shared" si="5"/>
        <v>EMPTY</v>
      </c>
      <c r="T61" s="14">
        <f t="shared" si="6"/>
        <v>1000</v>
      </c>
      <c r="U61" s="14">
        <f t="shared" si="7"/>
        <v>1695</v>
      </c>
      <c r="V61" s="14" t="str">
        <f>IF(L61="beforeTx",timingTable[[#This Row],[FRT32_val]]-timingTable[[#This Row],[FRT32_trace]],"EMPTY")</f>
        <v>EMPTY</v>
      </c>
      <c r="W61" s="14" t="str">
        <f>IF(AND(timingTable[[#This Row],[beforeTx]]="beforeTx",K62="afterTx"),J62-timingTable[[#This Row],[FRT32_trace]],"EMPTY")</f>
        <v>EMPTY</v>
      </c>
      <c r="X61" s="14">
        <f t="shared" si="8"/>
        <v>214</v>
      </c>
      <c r="Y61" s="14" t="str">
        <f>IF(AND(P61="beforeRx",O62="afterRx"),J62-timingTable[[#This Row],[FRT32_trace]],"EMPTY")</f>
        <v>EMPTY</v>
      </c>
    </row>
    <row r="62" spans="1:25" x14ac:dyDescent="0.25">
      <c r="A62" s="14" t="s">
        <v>504</v>
      </c>
      <c r="B62">
        <v>2050648759</v>
      </c>
      <c r="C62" s="14" t="s">
        <v>6569</v>
      </c>
      <c r="D62">
        <v>151</v>
      </c>
      <c r="E62" s="14" t="s">
        <v>1119</v>
      </c>
      <c r="F62" s="14" t="s">
        <v>6570</v>
      </c>
      <c r="G62" s="14">
        <f>timingTable[[#This Row],[FRT_DEC]]-B61</f>
        <v>110</v>
      </c>
      <c r="H6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INFO]]))),H61)</f>
        <v>286</v>
      </c>
      <c r="I62" s="14">
        <f>IF(timingTable[[#This Row],['[TRACECODE']:.1]]=151,HEX2DEC(LEFT(RIGHT(timingTable[[#This Row],[TRACE INFO]],9),8)),IF(timingTable[[#This Row],['[TRACECODE']:.1]]=6,HEX2DEC(RIGHT(timingTable[[#This Row],[TRACE INFO]],8))))</f>
        <v>2050649545</v>
      </c>
      <c r="J62" s="14">
        <f>HEX2DEC(RIGHT(timingTable[[#This Row],[FRT_HEX]],MIN(LEN(timingTable[[#This Row],[FRT_HEX]])-2,8)))</f>
        <v>2050648759</v>
      </c>
      <c r="K62" s="14" t="str">
        <f>IF(timingTable[[#This Row],['[TRACECODE']:.1]]=140,"afterTx","")</f>
        <v/>
      </c>
      <c r="L62" s="14" t="str">
        <f t="shared" si="0"/>
        <v>beforeTx</v>
      </c>
      <c r="M62" s="14" t="str">
        <f>IF(AND(H62=H61,K61="afterTx",timingTable[[#This Row],['[TRACECODE']:.1]]=6),"dc","")</f>
        <v/>
      </c>
      <c r="N62" s="14" t="str">
        <f t="shared" si="1"/>
        <v/>
      </c>
      <c r="O62" s="14" t="str">
        <f>IF(timingTable[[#This Row],['[TRACECODE']:.1]]=141,"afterRx","")</f>
        <v/>
      </c>
      <c r="P62" s="14" t="str">
        <f t="shared" si="2"/>
        <v/>
      </c>
      <c r="Q62" s="14" t="str">
        <f t="shared" si="3"/>
        <v/>
      </c>
      <c r="R62" s="14">
        <f t="shared" si="4"/>
        <v>695</v>
      </c>
      <c r="S62" s="14" t="str">
        <f t="shared" si="5"/>
        <v>EMPTY</v>
      </c>
      <c r="T62" s="14" t="str">
        <f t="shared" si="6"/>
        <v>EMPTY</v>
      </c>
      <c r="U62" s="14" t="str">
        <f t="shared" si="7"/>
        <v>EMPTY</v>
      </c>
      <c r="V62" s="14">
        <f>IF(L62="beforeTx",timingTable[[#This Row],[FRT32_val]]-timingTable[[#This Row],[FRT32_trace]],"EMPTY")</f>
        <v>786</v>
      </c>
      <c r="W62" s="14">
        <f>IF(AND(timingTable[[#This Row],[beforeTx]]="beforeTx",K63="afterTx"),J63-timingTable[[#This Row],[FRT32_trace]],"EMPTY")</f>
        <v>802</v>
      </c>
      <c r="X62" s="14" t="str">
        <f t="shared" si="8"/>
        <v>EMPTY</v>
      </c>
      <c r="Y62" s="14" t="str">
        <f>IF(AND(P62="beforeRx",O63="afterRx"),J63-timingTable[[#This Row],[FRT32_trace]],"EMPTY")</f>
        <v>EMPTY</v>
      </c>
    </row>
    <row r="63" spans="1:25" x14ac:dyDescent="0.25">
      <c r="A63" s="14" t="s">
        <v>505</v>
      </c>
      <c r="B63">
        <v>2050649561</v>
      </c>
      <c r="C63" s="14" t="s">
        <v>6571</v>
      </c>
      <c r="D63">
        <v>140</v>
      </c>
      <c r="E63" s="14" t="s">
        <v>1120</v>
      </c>
      <c r="F63" s="14" t="s">
        <v>281</v>
      </c>
      <c r="G63" s="14">
        <f>timingTable[[#This Row],[FRT_DEC]]-B62</f>
        <v>802</v>
      </c>
      <c r="H6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INFO]]))),H62)</f>
        <v>286</v>
      </c>
      <c r="I6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63" s="14">
        <f>HEX2DEC(RIGHT(timingTable[[#This Row],[FRT_HEX]],MIN(LEN(timingTable[[#This Row],[FRT_HEX]])-2,8)))</f>
        <v>2050649561</v>
      </c>
      <c r="K63" s="14" t="str">
        <f>IF(timingTable[[#This Row],['[TRACECODE']:.1]]=140,"afterTx","")</f>
        <v>afterTx</v>
      </c>
      <c r="L63" s="14" t="str">
        <f t="shared" si="0"/>
        <v/>
      </c>
      <c r="M63" s="14" t="str">
        <f>IF(AND(H63=H62,K62="afterTx",timingTable[[#This Row],['[TRACECODE']:.1]]=6),"dc","")</f>
        <v/>
      </c>
      <c r="N63" s="14" t="str">
        <f t="shared" si="1"/>
        <v/>
      </c>
      <c r="O63" s="14" t="str">
        <f>IF(timingTable[[#This Row],['[TRACECODE']:.1]]=141,"afterRx","")</f>
        <v/>
      </c>
      <c r="P63" s="14" t="str">
        <f t="shared" si="2"/>
        <v/>
      </c>
      <c r="Q63" s="14" t="str">
        <f t="shared" si="3"/>
        <v/>
      </c>
      <c r="R63" s="14" t="str">
        <f t="shared" si="4"/>
        <v>EMPTY</v>
      </c>
      <c r="S63" s="14" t="str">
        <f t="shared" si="5"/>
        <v>EMPTY</v>
      </c>
      <c r="T63" s="14" t="str">
        <f t="shared" si="6"/>
        <v>EMPTY</v>
      </c>
      <c r="U63" s="14" t="str">
        <f t="shared" si="7"/>
        <v>EMPTY</v>
      </c>
      <c r="V63" s="14" t="str">
        <f>IF(L63="beforeTx",timingTable[[#This Row],[FRT32_val]]-timingTable[[#This Row],[FRT32_trace]],"EMPTY")</f>
        <v>EMPTY</v>
      </c>
      <c r="W63" s="14" t="str">
        <f>IF(AND(timingTable[[#This Row],[beforeTx]]="beforeTx",K64="afterTx"),J64-timingTable[[#This Row],[FRT32_trace]],"EMPTY")</f>
        <v>EMPTY</v>
      </c>
      <c r="X63" s="14" t="str">
        <f t="shared" si="8"/>
        <v>EMPTY</v>
      </c>
      <c r="Y63" s="14" t="str">
        <f>IF(AND(P63="beforeRx",O64="afterRx"),J64-timingTable[[#This Row],[FRT32_trace]],"EMPTY")</f>
        <v>EMPTY</v>
      </c>
    </row>
    <row r="64" spans="1:25" x14ac:dyDescent="0.25">
      <c r="A64" s="14" t="s">
        <v>508</v>
      </c>
      <c r="B64">
        <v>2050652565</v>
      </c>
      <c r="C64" s="14" t="s">
        <v>6574</v>
      </c>
      <c r="D64">
        <v>6</v>
      </c>
      <c r="E64" s="14" t="s">
        <v>1121</v>
      </c>
      <c r="F64" s="14" t="s">
        <v>6575</v>
      </c>
      <c r="G64" s="14">
        <f>timingTable[[#This Row],[FRT_DEC]]-B63</f>
        <v>3004</v>
      </c>
      <c r="H6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INFO]]))),H63)</f>
        <v>286</v>
      </c>
      <c r="I64" s="14">
        <f>IF(timingTable[[#This Row],['[TRACECODE']:.1]]=151,HEX2DEC(LEFT(RIGHT(timingTable[[#This Row],[TRACE INFO]],9),8)),IF(timingTable[[#This Row],['[TRACECODE']:.1]]=6,HEX2DEC(RIGHT(timingTable[[#This Row],[TRACE INFO]],8))))</f>
        <v>2050650240</v>
      </c>
      <c r="J64" s="14">
        <f>HEX2DEC(RIGHT(timingTable[[#This Row],[FRT_HEX]],MIN(LEN(timingTable[[#This Row],[FRT_HEX]])-2,8)))</f>
        <v>2050652565</v>
      </c>
      <c r="K64" s="14" t="str">
        <f>IF(timingTable[[#This Row],['[TRACECODE']:.1]]=140,"afterTx","")</f>
        <v/>
      </c>
      <c r="L64" s="14" t="str">
        <f t="shared" si="0"/>
        <v/>
      </c>
      <c r="M64" s="14" t="str">
        <f>IF(AND(H64=H63,K63="afterTx",timingTable[[#This Row],['[TRACECODE']:.1]]=6),"dc","")</f>
        <v>dc</v>
      </c>
      <c r="N64" s="14" t="str">
        <f t="shared" si="1"/>
        <v/>
      </c>
      <c r="O64" s="14" t="str">
        <f>IF(timingTable[[#This Row],['[TRACECODE']:.1]]=141,"afterRx","")</f>
        <v/>
      </c>
      <c r="P64" s="14" t="str">
        <f t="shared" si="2"/>
        <v/>
      </c>
      <c r="Q64" s="14" t="str">
        <f t="shared" si="3"/>
        <v/>
      </c>
      <c r="R64" s="14" t="str">
        <f t="shared" si="4"/>
        <v>EMPTY</v>
      </c>
      <c r="S64" s="14" t="str">
        <f t="shared" si="5"/>
        <v>EMPTY</v>
      </c>
      <c r="T64" s="14" t="str">
        <f t="shared" si="6"/>
        <v>EMPTY</v>
      </c>
      <c r="U64" s="14" t="str">
        <f t="shared" si="7"/>
        <v>EMPTY</v>
      </c>
      <c r="V64" s="14" t="str">
        <f>IF(L64="beforeTx",timingTable[[#This Row],[FRT32_val]]-timingTable[[#This Row],[FRT32_trace]],"EMPTY")</f>
        <v>EMPTY</v>
      </c>
      <c r="W64" s="14" t="str">
        <f>IF(AND(timingTable[[#This Row],[beforeTx]]="beforeTx",K65="afterTx"),J65-timingTable[[#This Row],[FRT32_trace]],"EMPTY")</f>
        <v>EMPTY</v>
      </c>
      <c r="X64" s="14" t="str">
        <f t="shared" si="8"/>
        <v>EMPTY</v>
      </c>
      <c r="Y64" s="14" t="str">
        <f>IF(AND(P64="beforeRx",O65="afterRx"),J65-timingTable[[#This Row],[FRT32_trace]],"EMPTY")</f>
        <v>EMPTY</v>
      </c>
    </row>
    <row r="65" spans="1:25" x14ac:dyDescent="0.25">
      <c r="A65" s="14" t="s">
        <v>509</v>
      </c>
      <c r="B65">
        <v>2050652568</v>
      </c>
      <c r="C65" s="14" t="s">
        <v>6576</v>
      </c>
      <c r="D65">
        <v>6</v>
      </c>
      <c r="E65" s="14" t="s">
        <v>1121</v>
      </c>
      <c r="F65" s="14" t="s">
        <v>5995</v>
      </c>
      <c r="G65" s="14">
        <f>timingTable[[#This Row],[FRT_DEC]]-B64</f>
        <v>3</v>
      </c>
      <c r="H6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INFO]]))),H64)</f>
        <v>286</v>
      </c>
      <c r="I65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65" s="14">
        <f>HEX2DEC(RIGHT(timingTable[[#This Row],[FRT_HEX]],MIN(LEN(timingTable[[#This Row],[FRT_HEX]])-2,8)))</f>
        <v>2050652568</v>
      </c>
      <c r="K65" s="14" t="str">
        <f>IF(timingTable[[#This Row],['[TRACECODE']:.1]]=140,"afterTx","")</f>
        <v/>
      </c>
      <c r="L65" s="14" t="str">
        <f t="shared" si="0"/>
        <v/>
      </c>
      <c r="M65" s="14" t="str">
        <f>IF(AND(H65=H64,K64="afterTx",timingTable[[#This Row],['[TRACECODE']:.1]]=6),"dc","")</f>
        <v/>
      </c>
      <c r="N65" s="14" t="str">
        <f t="shared" si="1"/>
        <v/>
      </c>
      <c r="O65" s="14" t="str">
        <f>IF(timingTable[[#This Row],['[TRACECODE']:.1]]=141,"afterRx","")</f>
        <v/>
      </c>
      <c r="P65" s="14" t="str">
        <f t="shared" si="2"/>
        <v/>
      </c>
      <c r="Q65" s="14" t="str">
        <f t="shared" si="3"/>
        <v/>
      </c>
      <c r="R65" s="14" t="str">
        <f t="shared" si="4"/>
        <v>EMPTY</v>
      </c>
      <c r="S65" s="14" t="str">
        <f t="shared" si="5"/>
        <v>EMPTY</v>
      </c>
      <c r="T65" s="14" t="str">
        <f t="shared" si="6"/>
        <v>EMPTY</v>
      </c>
      <c r="U65" s="14" t="str">
        <f t="shared" si="7"/>
        <v>EMPTY</v>
      </c>
      <c r="V65" s="14" t="str">
        <f>IF(L65="beforeTx",timingTable[[#This Row],[FRT32_val]]-timingTable[[#This Row],[FRT32_trace]],"EMPTY")</f>
        <v>EMPTY</v>
      </c>
      <c r="W65" s="14" t="str">
        <f>IF(AND(timingTable[[#This Row],[beforeTx]]="beforeTx",K66="afterTx"),J66-timingTable[[#This Row],[FRT32_trace]],"EMPTY")</f>
        <v>EMPTY</v>
      </c>
      <c r="X65" s="14" t="str">
        <f t="shared" si="8"/>
        <v>EMPTY</v>
      </c>
      <c r="Y65" s="14" t="str">
        <f>IF(AND(P65="beforeRx",O66="afterRx"),J66-timingTable[[#This Row],[FRT32_trace]],"EMPTY")</f>
        <v>EMPTY</v>
      </c>
    </row>
    <row r="66" spans="1:25" x14ac:dyDescent="0.25">
      <c r="A66" s="14" t="s">
        <v>510</v>
      </c>
      <c r="B66">
        <v>2050652645</v>
      </c>
      <c r="C66" s="14" t="s">
        <v>6577</v>
      </c>
      <c r="D66">
        <v>151</v>
      </c>
      <c r="E66" s="14" t="s">
        <v>1119</v>
      </c>
      <c r="F66" s="14" t="s">
        <v>6578</v>
      </c>
      <c r="G66" s="14">
        <f>timingTable[[#This Row],[FRT_DEC]]-B65</f>
        <v>77</v>
      </c>
      <c r="H6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INFO]]))),H65)</f>
        <v>286</v>
      </c>
      <c r="I66" s="14">
        <f>IF(timingTable[[#This Row],['[TRACECODE']:.1]]=151,HEX2DEC(LEFT(RIGHT(timingTable[[#This Row],[TRACE INFO]],9),8)),IF(timingTable[[#This Row],['[TRACECODE']:.1]]=6,HEX2DEC(RIGHT(timingTable[[#This Row],[TRACE INFO]],8))))</f>
        <v>2050652482</v>
      </c>
      <c r="J66" s="14">
        <f>HEX2DEC(RIGHT(timingTable[[#This Row],[FRT_HEX]],MIN(LEN(timingTable[[#This Row],[FRT_HEX]])-2,8)))</f>
        <v>2050652645</v>
      </c>
      <c r="K66" s="14" t="str">
        <f>IF(timingTable[[#This Row],['[TRACECODE']:.1]]=140,"afterTx","")</f>
        <v/>
      </c>
      <c r="L66" s="14" t="str">
        <f t="shared" si="0"/>
        <v/>
      </c>
      <c r="M66" s="14" t="str">
        <f>IF(AND(H66=H65,K65="afterTx",timingTable[[#This Row],['[TRACECODE']:.1]]=6),"dc","")</f>
        <v/>
      </c>
      <c r="N66" s="14" t="str">
        <f t="shared" si="1"/>
        <v>txEnd</v>
      </c>
      <c r="O66" s="14" t="str">
        <f>IF(timingTable[[#This Row],['[TRACECODE']:.1]]=141,"afterRx","")</f>
        <v/>
      </c>
      <c r="P66" s="14" t="str">
        <f t="shared" si="2"/>
        <v/>
      </c>
      <c r="Q66" s="14" t="str">
        <f t="shared" si="3"/>
        <v/>
      </c>
      <c r="R66" s="14" t="str">
        <f t="shared" si="4"/>
        <v>EMPTY</v>
      </c>
      <c r="S66" s="14">
        <f t="shared" si="5"/>
        <v>557</v>
      </c>
      <c r="T66" s="14" t="str">
        <f t="shared" si="6"/>
        <v>EMPTY</v>
      </c>
      <c r="U66" s="14" t="str">
        <f t="shared" si="7"/>
        <v>EMPTY</v>
      </c>
      <c r="V66" s="14" t="str">
        <f>IF(L66="beforeTx",timingTable[[#This Row],[FRT32_val]]-timingTable[[#This Row],[FRT32_trace]],"EMPTY")</f>
        <v>EMPTY</v>
      </c>
      <c r="W66" s="14" t="str">
        <f>IF(AND(timingTable[[#This Row],[beforeTx]]="beforeTx",K67="afterTx"),J67-timingTable[[#This Row],[FRT32_trace]],"EMPTY")</f>
        <v>EMPTY</v>
      </c>
      <c r="X66" s="14" t="str">
        <f t="shared" si="8"/>
        <v>EMPTY</v>
      </c>
      <c r="Y66" s="14" t="str">
        <f>IF(AND(P66="beforeRx",O67="afterRx"),J67-timingTable[[#This Row],[FRT32_trace]],"EMPTY")</f>
        <v>EMPTY</v>
      </c>
    </row>
    <row r="67" spans="1:25" x14ac:dyDescent="0.25">
      <c r="A67" s="14" t="s">
        <v>519</v>
      </c>
      <c r="B67">
        <v>2050653039</v>
      </c>
      <c r="C67" s="14" t="s">
        <v>6589</v>
      </c>
      <c r="D67">
        <v>151</v>
      </c>
      <c r="E67" s="14" t="s">
        <v>1119</v>
      </c>
      <c r="F67" s="14" t="s">
        <v>1102</v>
      </c>
      <c r="G67" s="14">
        <f>timingTable[[#This Row],[FRT_DEC]]-B66</f>
        <v>394</v>
      </c>
      <c r="H6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INFO]]))),H66)</f>
        <v>286</v>
      </c>
      <c r="I67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67" s="14">
        <f>HEX2DEC(RIGHT(timingTable[[#This Row],[FRT_HEX]],MIN(LEN(timingTable[[#This Row],[FRT_HEX]])-2,8)))</f>
        <v>2050653039</v>
      </c>
      <c r="K67" s="14" t="str">
        <f>IF(timingTable[[#This Row],['[TRACECODE']:.1]]=140,"afterTx","")</f>
        <v/>
      </c>
      <c r="L67" s="14" t="str">
        <f t="shared" si="0"/>
        <v/>
      </c>
      <c r="M67" s="14" t="str">
        <f>IF(AND(H67=H66,K66="afterTx",timingTable[[#This Row],['[TRACECODE']:.1]]=6),"dc","")</f>
        <v/>
      </c>
      <c r="N67" s="14" t="str">
        <f t="shared" si="1"/>
        <v/>
      </c>
      <c r="O67" s="14" t="str">
        <f>IF(timingTable[[#This Row],['[TRACECODE']:.1]]=141,"afterRx","")</f>
        <v/>
      </c>
      <c r="P67" s="14" t="str">
        <f t="shared" si="2"/>
        <v>beforeRx</v>
      </c>
      <c r="Q67" s="14" t="str">
        <f t="shared" si="3"/>
        <v/>
      </c>
      <c r="R67" s="14" t="str">
        <f t="shared" si="4"/>
        <v>EMPTY</v>
      </c>
      <c r="S67" s="14" t="str">
        <f t="shared" si="5"/>
        <v>EMPTY</v>
      </c>
      <c r="T67" s="14" t="str">
        <f t="shared" si="6"/>
        <v>EMPTY</v>
      </c>
      <c r="U67" s="14" t="str">
        <f t="shared" si="7"/>
        <v>EMPTY</v>
      </c>
      <c r="V67" s="14" t="str">
        <f>IF(L67="beforeTx",timingTable[[#This Row],[FRT32_val]]-timingTable[[#This Row],[FRT32_trace]],"EMPTY")</f>
        <v>EMPTY</v>
      </c>
      <c r="W67" s="14" t="str">
        <f>IF(AND(timingTable[[#This Row],[beforeTx]]="beforeTx",K68="afterTx"),J68-timingTable[[#This Row],[FRT32_trace]],"EMPTY")</f>
        <v>EMPTY</v>
      </c>
      <c r="X67" s="14" t="str">
        <f t="shared" si="8"/>
        <v>EMPTY</v>
      </c>
      <c r="Y67" s="14">
        <f>IF(AND(P67="beforeRx",O68="afterRx"),J68-timingTable[[#This Row],[FRT32_trace]],"EMPTY")</f>
        <v>16</v>
      </c>
    </row>
    <row r="68" spans="1:25" x14ac:dyDescent="0.25">
      <c r="A68" s="14" t="s">
        <v>520</v>
      </c>
      <c r="B68">
        <v>2050653055</v>
      </c>
      <c r="C68" s="14" t="s">
        <v>6590</v>
      </c>
      <c r="D68">
        <v>141</v>
      </c>
      <c r="E68" s="14" t="s">
        <v>1122</v>
      </c>
      <c r="F68" s="14" t="s">
        <v>296</v>
      </c>
      <c r="G68" s="14">
        <f>timingTable[[#This Row],[FRT_DEC]]-B67</f>
        <v>16</v>
      </c>
      <c r="H6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INFO]]))),H67)</f>
        <v>286</v>
      </c>
      <c r="I6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68" s="14">
        <f>HEX2DEC(RIGHT(timingTable[[#This Row],[FRT_HEX]],MIN(LEN(timingTable[[#This Row],[FRT_HEX]])-2,8)))</f>
        <v>2050653055</v>
      </c>
      <c r="K68" s="14" t="str">
        <f>IF(timingTable[[#This Row],['[TRACECODE']:.1]]=140,"afterTx","")</f>
        <v/>
      </c>
      <c r="L68" s="14" t="str">
        <f t="shared" si="0"/>
        <v/>
      </c>
      <c r="M68" s="14" t="str">
        <f>IF(AND(H68=H67,K67="afterTx",timingTable[[#This Row],['[TRACECODE']:.1]]=6),"dc","")</f>
        <v/>
      </c>
      <c r="N68" s="14" t="str">
        <f t="shared" si="1"/>
        <v/>
      </c>
      <c r="O68" s="14" t="str">
        <f>IF(timingTable[[#This Row],['[TRACECODE']:.1]]=141,"afterRx","")</f>
        <v>afterRx</v>
      </c>
      <c r="P68" s="14" t="str">
        <f t="shared" si="2"/>
        <v/>
      </c>
      <c r="Q68" s="14" t="str">
        <f t="shared" si="3"/>
        <v/>
      </c>
      <c r="R68" s="14" t="str">
        <f t="shared" si="4"/>
        <v>EMPTY</v>
      </c>
      <c r="S68" s="14" t="str">
        <f t="shared" si="5"/>
        <v>EMPTY</v>
      </c>
      <c r="T68" s="14" t="str">
        <f t="shared" si="6"/>
        <v>EMPTY</v>
      </c>
      <c r="U68" s="14" t="str">
        <f t="shared" si="7"/>
        <v>EMPTY</v>
      </c>
      <c r="V68" s="14" t="str">
        <f>IF(L68="beforeTx",timingTable[[#This Row],[FRT32_val]]-timingTable[[#This Row],[FRT32_trace]],"EMPTY")</f>
        <v>EMPTY</v>
      </c>
      <c r="W68" s="14" t="str">
        <f>IF(AND(timingTable[[#This Row],[beforeTx]]="beforeTx",K69="afterTx"),J69-timingTable[[#This Row],[FRT32_trace]],"EMPTY")</f>
        <v>EMPTY</v>
      </c>
      <c r="X68" s="14" t="str">
        <f t="shared" si="8"/>
        <v>EMPTY</v>
      </c>
      <c r="Y68" s="14" t="str">
        <f>IF(AND(P68="beforeRx",O69="afterRx"),J69-timingTable[[#This Row],[FRT32_trace]],"EMPTY")</f>
        <v>EMPTY</v>
      </c>
    </row>
    <row r="69" spans="1:25" x14ac:dyDescent="0.25">
      <c r="A69" s="14" t="s">
        <v>677</v>
      </c>
      <c r="B69">
        <v>2050664509</v>
      </c>
      <c r="C69" s="14" t="s">
        <v>6607</v>
      </c>
      <c r="D69">
        <v>151</v>
      </c>
      <c r="E69" s="14" t="s">
        <v>1119</v>
      </c>
      <c r="F69" s="14" t="s">
        <v>6608</v>
      </c>
      <c r="G69" s="14">
        <f>timingTable[[#This Row],[FRT_DEC]]-B68</f>
        <v>11454</v>
      </c>
      <c r="H6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INFO]]))),H68)</f>
        <v>286</v>
      </c>
      <c r="I69" s="14">
        <f>IF(timingTable[[#This Row],['[TRACECODE']:.1]]=151,HEX2DEC(LEFT(RIGHT(timingTable[[#This Row],[TRACE INFO]],9),8)),IF(timingTable[[#This Row],['[TRACECODE']:.1]]=6,HEX2DEC(RIGHT(timingTable[[#This Row],[TRACE INFO]],8))))</f>
        <v>2050664422</v>
      </c>
      <c r="J69" s="14">
        <f>HEX2DEC(RIGHT(timingTable[[#This Row],[FRT_HEX]],MIN(LEN(timingTable[[#This Row],[FRT_HEX]])-2,8)))</f>
        <v>2050664509</v>
      </c>
      <c r="K69" s="14" t="str">
        <f>IF(timingTable[[#This Row],['[TRACECODE']:.1]]=140,"afterTx","")</f>
        <v/>
      </c>
      <c r="L69" s="14" t="str">
        <f t="shared" ref="L69:L132" si="9">IF(AND(H70=H69,K70="afterTx"),"beforeTx","")</f>
        <v/>
      </c>
      <c r="M69" s="14" t="str">
        <f>IF(AND(H69=H68,K68="afterTx",timingTable[[#This Row],['[TRACECODE']:.1]]=6),"dc","")</f>
        <v/>
      </c>
      <c r="N69" s="14" t="str">
        <f t="shared" ref="N69:N132" si="10">IF(AND(H69=H67,M67="dc"),"txEnd","")</f>
        <v/>
      </c>
      <c r="O69" s="14" t="str">
        <f>IF(timingTable[[#This Row],['[TRACECODE']:.1]]=141,"afterRx","")</f>
        <v/>
      </c>
      <c r="P69" s="14" t="str">
        <f t="shared" ref="P69:P132" si="11">IF(AND(H69=H70,O70="afterRx"),"beforeRx","")</f>
        <v/>
      </c>
      <c r="Q69" s="14" t="str">
        <f t="shared" ref="Q69:Q132" si="12">IF(AND(H69=H68,O68="afterRx"),"rxEnd","")</f>
        <v>rxEnd</v>
      </c>
      <c r="R69" s="14" t="str">
        <f t="shared" ref="R69:R132" si="13">IF(AND(H71=H69,M71="dc",L69="beforeTx"),I71-I69,"EMPTY")</f>
        <v>EMPTY</v>
      </c>
      <c r="S69" s="14" t="str">
        <f t="shared" ref="S69:S132" si="14">IF(AND(N69="txEnd",P70="beforeRx",O71="afterRx"),J70-I69,"EMPTY")</f>
        <v>EMPTY</v>
      </c>
      <c r="T69" s="14">
        <f t="shared" ref="T69:T132" si="15">IF(AND(L70="beforeTx",Q69="rxEnd",H70=H69),I70-I69,"EMPTY")</f>
        <v>1000</v>
      </c>
      <c r="U69" s="14">
        <f t="shared" ref="U69:U132" si="16">IF(AND(Q69="rxEnd",M72="dc",H69=H72),I72-I69,"EMPTY")</f>
        <v>1696</v>
      </c>
      <c r="V69" s="14" t="str">
        <f>IF(L69="beforeTx",timingTable[[#This Row],[FRT32_val]]-timingTable[[#This Row],[FRT32_trace]],"EMPTY")</f>
        <v>EMPTY</v>
      </c>
      <c r="W69" s="14" t="str">
        <f>IF(AND(timingTable[[#This Row],[beforeTx]]="beforeTx",K70="afterTx"),J70-timingTable[[#This Row],[FRT32_trace]],"EMPTY")</f>
        <v>EMPTY</v>
      </c>
      <c r="X69" s="14">
        <f t="shared" ref="X69:X132" si="17">IF(AND(Q69="rxEnd",L70="beforeTx"),J70-I69,"EMPTY")</f>
        <v>190</v>
      </c>
      <c r="Y69" s="14" t="str">
        <f>IF(AND(P69="beforeRx",O70="afterRx"),J70-timingTable[[#This Row],[FRT32_trace]],"EMPTY")</f>
        <v>EMPTY</v>
      </c>
    </row>
    <row r="70" spans="1:25" x14ac:dyDescent="0.25">
      <c r="A70" s="14" t="s">
        <v>1172</v>
      </c>
      <c r="B70">
        <v>2050664612</v>
      </c>
      <c r="C70" s="14" t="s">
        <v>6621</v>
      </c>
      <c r="D70">
        <v>151</v>
      </c>
      <c r="E70" s="14" t="s">
        <v>1119</v>
      </c>
      <c r="F70" s="14" t="s">
        <v>6622</v>
      </c>
      <c r="G70" s="14">
        <f>timingTable[[#This Row],[FRT_DEC]]-B69</f>
        <v>103</v>
      </c>
      <c r="H7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INFO]]))),H69)</f>
        <v>286</v>
      </c>
      <c r="I70" s="14">
        <f>IF(timingTable[[#This Row],['[TRACECODE']:.1]]=151,HEX2DEC(LEFT(RIGHT(timingTable[[#This Row],[TRACE INFO]],9),8)),IF(timingTable[[#This Row],['[TRACECODE']:.1]]=6,HEX2DEC(RIGHT(timingTable[[#This Row],[TRACE INFO]],8))))</f>
        <v>2050665422</v>
      </c>
      <c r="J70" s="14">
        <f>HEX2DEC(RIGHT(timingTable[[#This Row],[FRT_HEX]],MIN(LEN(timingTable[[#This Row],[FRT_HEX]])-2,8)))</f>
        <v>2050664612</v>
      </c>
      <c r="K70" s="14" t="str">
        <f>IF(timingTable[[#This Row],['[TRACECODE']:.1]]=140,"afterTx","")</f>
        <v/>
      </c>
      <c r="L70" s="14" t="str">
        <f t="shared" si="9"/>
        <v>beforeTx</v>
      </c>
      <c r="M70" s="14" t="str">
        <f>IF(AND(H70=H69,K69="afterTx",timingTable[[#This Row],['[TRACECODE']:.1]]=6),"dc","")</f>
        <v/>
      </c>
      <c r="N70" s="14" t="str">
        <f t="shared" si="10"/>
        <v/>
      </c>
      <c r="O70" s="14" t="str">
        <f>IF(timingTable[[#This Row],['[TRACECODE']:.1]]=141,"afterRx","")</f>
        <v/>
      </c>
      <c r="P70" s="14" t="str">
        <f t="shared" si="11"/>
        <v/>
      </c>
      <c r="Q70" s="14" t="str">
        <f t="shared" si="12"/>
        <v/>
      </c>
      <c r="R70" s="14">
        <f t="shared" si="13"/>
        <v>696</v>
      </c>
      <c r="S70" s="14" t="str">
        <f t="shared" si="14"/>
        <v>EMPTY</v>
      </c>
      <c r="T70" s="14" t="str">
        <f t="shared" si="15"/>
        <v>EMPTY</v>
      </c>
      <c r="U70" s="14" t="str">
        <f t="shared" si="16"/>
        <v>EMPTY</v>
      </c>
      <c r="V70" s="14">
        <f>IF(L70="beforeTx",timingTable[[#This Row],[FRT32_val]]-timingTable[[#This Row],[FRT32_trace]],"EMPTY")</f>
        <v>810</v>
      </c>
      <c r="W70" s="14">
        <f>IF(AND(timingTable[[#This Row],[beforeTx]]="beforeTx",K71="afterTx"),J71-timingTable[[#This Row],[FRT32_trace]],"EMPTY")</f>
        <v>828</v>
      </c>
      <c r="X70" s="14" t="str">
        <f t="shared" si="17"/>
        <v>EMPTY</v>
      </c>
      <c r="Y70" s="14" t="str">
        <f>IF(AND(P70="beforeRx",O71="afterRx"),J71-timingTable[[#This Row],[FRT32_trace]],"EMPTY")</f>
        <v>EMPTY</v>
      </c>
    </row>
    <row r="71" spans="1:25" x14ac:dyDescent="0.25">
      <c r="A71" s="14" t="s">
        <v>540</v>
      </c>
      <c r="B71">
        <v>2050665440</v>
      </c>
      <c r="C71" s="14" t="s">
        <v>6628</v>
      </c>
      <c r="D71">
        <v>140</v>
      </c>
      <c r="E71" s="14" t="s">
        <v>1120</v>
      </c>
      <c r="F71" s="14" t="s">
        <v>281</v>
      </c>
      <c r="G71" s="14">
        <f>timingTable[[#This Row],[FRT_DEC]]-B70</f>
        <v>828</v>
      </c>
      <c r="H7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INFO]]))),H70)</f>
        <v>286</v>
      </c>
      <c r="I7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71" s="14">
        <f>HEX2DEC(RIGHT(timingTable[[#This Row],[FRT_HEX]],MIN(LEN(timingTable[[#This Row],[FRT_HEX]])-2,8)))</f>
        <v>2050665440</v>
      </c>
      <c r="K71" s="14" t="str">
        <f>IF(timingTable[[#This Row],['[TRACECODE']:.1]]=140,"afterTx","")</f>
        <v>afterTx</v>
      </c>
      <c r="L71" s="14" t="str">
        <f t="shared" si="9"/>
        <v/>
      </c>
      <c r="M71" s="14" t="str">
        <f>IF(AND(H71=H70,K70="afterTx",timingTable[[#This Row],['[TRACECODE']:.1]]=6),"dc","")</f>
        <v/>
      </c>
      <c r="N71" s="14" t="str">
        <f t="shared" si="10"/>
        <v/>
      </c>
      <c r="O71" s="14" t="str">
        <f>IF(timingTable[[#This Row],['[TRACECODE']:.1]]=141,"afterRx","")</f>
        <v/>
      </c>
      <c r="P71" s="14" t="str">
        <f t="shared" si="11"/>
        <v/>
      </c>
      <c r="Q71" s="14" t="str">
        <f t="shared" si="12"/>
        <v/>
      </c>
      <c r="R71" s="14" t="str">
        <f t="shared" si="13"/>
        <v>EMPTY</v>
      </c>
      <c r="S71" s="14" t="str">
        <f t="shared" si="14"/>
        <v>EMPTY</v>
      </c>
      <c r="T71" s="14" t="str">
        <f t="shared" si="15"/>
        <v>EMPTY</v>
      </c>
      <c r="U71" s="14" t="str">
        <f t="shared" si="16"/>
        <v>EMPTY</v>
      </c>
      <c r="V71" s="14" t="str">
        <f>IF(L71="beforeTx",timingTable[[#This Row],[FRT32_val]]-timingTable[[#This Row],[FRT32_trace]],"EMPTY")</f>
        <v>EMPTY</v>
      </c>
      <c r="W71" s="14" t="str">
        <f>IF(AND(timingTable[[#This Row],[beforeTx]]="beforeTx",K72="afterTx"),J72-timingTable[[#This Row],[FRT32_trace]],"EMPTY")</f>
        <v>EMPTY</v>
      </c>
      <c r="X71" s="14" t="str">
        <f t="shared" si="17"/>
        <v>EMPTY</v>
      </c>
      <c r="Y71" s="14" t="str">
        <f>IF(AND(P71="beforeRx",O72="afterRx"),J72-timingTable[[#This Row],[FRT32_trace]],"EMPTY")</f>
        <v>EMPTY</v>
      </c>
    </row>
    <row r="72" spans="1:25" x14ac:dyDescent="0.25">
      <c r="A72" s="14" t="s">
        <v>546</v>
      </c>
      <c r="B72">
        <v>2050667483</v>
      </c>
      <c r="C72" s="14" t="s">
        <v>6634</v>
      </c>
      <c r="D72">
        <v>6</v>
      </c>
      <c r="E72" s="14" t="s">
        <v>1121</v>
      </c>
      <c r="F72" s="14" t="s">
        <v>6635</v>
      </c>
      <c r="G72" s="14">
        <f>timingTable[[#This Row],[FRT_DEC]]-B71</f>
        <v>2043</v>
      </c>
      <c r="H7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INFO]]))),H71)</f>
        <v>286</v>
      </c>
      <c r="I72" s="14">
        <f>IF(timingTable[[#This Row],['[TRACECODE']:.1]]=151,HEX2DEC(LEFT(RIGHT(timingTable[[#This Row],[TRACE INFO]],9),8)),IF(timingTable[[#This Row],['[TRACECODE']:.1]]=6,HEX2DEC(RIGHT(timingTable[[#This Row],[TRACE INFO]],8))))</f>
        <v>2050666118</v>
      </c>
      <c r="J72" s="14">
        <f>HEX2DEC(RIGHT(timingTable[[#This Row],[FRT_HEX]],MIN(LEN(timingTable[[#This Row],[FRT_HEX]])-2,8)))</f>
        <v>2050667483</v>
      </c>
      <c r="K72" s="14" t="str">
        <f>IF(timingTable[[#This Row],['[TRACECODE']:.1]]=140,"afterTx","")</f>
        <v/>
      </c>
      <c r="L72" s="14" t="str">
        <f t="shared" si="9"/>
        <v/>
      </c>
      <c r="M72" s="14" t="str">
        <f>IF(AND(H72=H71,K71="afterTx",timingTable[[#This Row],['[TRACECODE']:.1]]=6),"dc","")</f>
        <v>dc</v>
      </c>
      <c r="N72" s="14" t="str">
        <f t="shared" si="10"/>
        <v/>
      </c>
      <c r="O72" s="14" t="str">
        <f>IF(timingTable[[#This Row],['[TRACECODE']:.1]]=141,"afterRx","")</f>
        <v/>
      </c>
      <c r="P72" s="14" t="str">
        <f t="shared" si="11"/>
        <v/>
      </c>
      <c r="Q72" s="14" t="str">
        <f t="shared" si="12"/>
        <v/>
      </c>
      <c r="R72" s="14" t="str">
        <f t="shared" si="13"/>
        <v>EMPTY</v>
      </c>
      <c r="S72" s="14" t="str">
        <f t="shared" si="14"/>
        <v>EMPTY</v>
      </c>
      <c r="T72" s="14" t="str">
        <f t="shared" si="15"/>
        <v>EMPTY</v>
      </c>
      <c r="U72" s="14" t="str">
        <f t="shared" si="16"/>
        <v>EMPTY</v>
      </c>
      <c r="V72" s="14" t="str">
        <f>IF(L72="beforeTx",timingTable[[#This Row],[FRT32_val]]-timingTable[[#This Row],[FRT32_trace]],"EMPTY")</f>
        <v>EMPTY</v>
      </c>
      <c r="W72" s="14" t="str">
        <f>IF(AND(timingTable[[#This Row],[beforeTx]]="beforeTx",K73="afterTx"),J73-timingTable[[#This Row],[FRT32_trace]],"EMPTY")</f>
        <v>EMPTY</v>
      </c>
      <c r="X72" s="14" t="str">
        <f t="shared" si="17"/>
        <v>EMPTY</v>
      </c>
      <c r="Y72" s="14" t="str">
        <f>IF(AND(P72="beforeRx",O73="afterRx"),J73-timingTable[[#This Row],[FRT32_trace]],"EMPTY")</f>
        <v>EMPTY</v>
      </c>
    </row>
    <row r="73" spans="1:25" x14ac:dyDescent="0.25">
      <c r="A73" s="14" t="s">
        <v>547</v>
      </c>
      <c r="B73">
        <v>2050667486</v>
      </c>
      <c r="C73" s="14" t="s">
        <v>6636</v>
      </c>
      <c r="D73">
        <v>6</v>
      </c>
      <c r="E73" s="14" t="s">
        <v>1121</v>
      </c>
      <c r="F73" s="14" t="s">
        <v>5995</v>
      </c>
      <c r="G73" s="14">
        <f>timingTable[[#This Row],[FRT_DEC]]-B72</f>
        <v>3</v>
      </c>
      <c r="H7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INFO]]))),H72)</f>
        <v>286</v>
      </c>
      <c r="I73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73" s="14">
        <f>HEX2DEC(RIGHT(timingTable[[#This Row],[FRT_HEX]],MIN(LEN(timingTable[[#This Row],[FRT_HEX]])-2,8)))</f>
        <v>2050667486</v>
      </c>
      <c r="K73" s="14" t="str">
        <f>IF(timingTable[[#This Row],['[TRACECODE']:.1]]=140,"afterTx","")</f>
        <v/>
      </c>
      <c r="L73" s="14" t="str">
        <f t="shared" si="9"/>
        <v/>
      </c>
      <c r="M73" s="14" t="str">
        <f>IF(AND(H73=H72,K72="afterTx",timingTable[[#This Row],['[TRACECODE']:.1]]=6),"dc","")</f>
        <v/>
      </c>
      <c r="N73" s="14" t="str">
        <f t="shared" si="10"/>
        <v/>
      </c>
      <c r="O73" s="14" t="str">
        <f>IF(timingTable[[#This Row],['[TRACECODE']:.1]]=141,"afterRx","")</f>
        <v/>
      </c>
      <c r="P73" s="14" t="str">
        <f t="shared" si="11"/>
        <v/>
      </c>
      <c r="Q73" s="14" t="str">
        <f t="shared" si="12"/>
        <v/>
      </c>
      <c r="R73" s="14" t="str">
        <f t="shared" si="13"/>
        <v>EMPTY</v>
      </c>
      <c r="S73" s="14" t="str">
        <f t="shared" si="14"/>
        <v>EMPTY</v>
      </c>
      <c r="T73" s="14" t="str">
        <f t="shared" si="15"/>
        <v>EMPTY</v>
      </c>
      <c r="U73" s="14" t="str">
        <f t="shared" si="16"/>
        <v>EMPTY</v>
      </c>
      <c r="V73" s="14" t="str">
        <f>IF(L73="beforeTx",timingTable[[#This Row],[FRT32_val]]-timingTable[[#This Row],[FRT32_trace]],"EMPTY")</f>
        <v>EMPTY</v>
      </c>
      <c r="W73" s="14" t="str">
        <f>IF(AND(timingTable[[#This Row],[beforeTx]]="beforeTx",K74="afterTx"),J74-timingTable[[#This Row],[FRT32_trace]],"EMPTY")</f>
        <v>EMPTY</v>
      </c>
      <c r="X73" s="14" t="str">
        <f t="shared" si="17"/>
        <v>EMPTY</v>
      </c>
      <c r="Y73" s="14" t="str">
        <f>IF(AND(P73="beforeRx",O74="afterRx"),J74-timingTable[[#This Row],[FRT32_trace]],"EMPTY")</f>
        <v>EMPTY</v>
      </c>
    </row>
    <row r="74" spans="1:25" x14ac:dyDescent="0.25">
      <c r="A74" s="14" t="s">
        <v>548</v>
      </c>
      <c r="B74">
        <v>2050667572</v>
      </c>
      <c r="C74" s="14" t="s">
        <v>6637</v>
      </c>
      <c r="D74">
        <v>151</v>
      </c>
      <c r="E74" s="14" t="s">
        <v>1119</v>
      </c>
      <c r="F74" s="14" t="s">
        <v>6638</v>
      </c>
      <c r="G74" s="14">
        <f>timingTable[[#This Row],[FRT_DEC]]-B73</f>
        <v>86</v>
      </c>
      <c r="H7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INFO]]))),H73)</f>
        <v>286</v>
      </c>
      <c r="I74" s="14">
        <f>IF(timingTable[[#This Row],['[TRACECODE']:.1]]=151,HEX2DEC(LEFT(RIGHT(timingTable[[#This Row],[TRACE INFO]],9),8)),IF(timingTable[[#This Row],['[TRACECODE']:.1]]=6,HEX2DEC(RIGHT(timingTable[[#This Row],[TRACE INFO]],8))))</f>
        <v>2050667400</v>
      </c>
      <c r="J74" s="14">
        <f>HEX2DEC(RIGHT(timingTable[[#This Row],[FRT_HEX]],MIN(LEN(timingTable[[#This Row],[FRT_HEX]])-2,8)))</f>
        <v>2050667572</v>
      </c>
      <c r="K74" s="14" t="str">
        <f>IF(timingTable[[#This Row],['[TRACECODE']:.1]]=140,"afterTx","")</f>
        <v/>
      </c>
      <c r="L74" s="14" t="str">
        <f t="shared" si="9"/>
        <v/>
      </c>
      <c r="M74" s="14" t="str">
        <f>IF(AND(H74=H73,K73="afterTx",timingTable[[#This Row],['[TRACECODE']:.1]]=6),"dc","")</f>
        <v/>
      </c>
      <c r="N74" s="14" t="str">
        <f t="shared" si="10"/>
        <v>txEnd</v>
      </c>
      <c r="O74" s="14" t="str">
        <f>IF(timingTable[[#This Row],['[TRACECODE']:.1]]=141,"afterRx","")</f>
        <v/>
      </c>
      <c r="P74" s="14" t="str">
        <f t="shared" si="11"/>
        <v/>
      </c>
      <c r="Q74" s="14" t="str">
        <f t="shared" si="12"/>
        <v/>
      </c>
      <c r="R74" s="14" t="str">
        <f t="shared" si="13"/>
        <v>EMPTY</v>
      </c>
      <c r="S74" s="14" t="str">
        <f t="shared" si="14"/>
        <v>EMPTY</v>
      </c>
      <c r="T74" s="14" t="str">
        <f t="shared" si="15"/>
        <v>EMPTY</v>
      </c>
      <c r="U74" s="14" t="str">
        <f t="shared" si="16"/>
        <v>EMPTY</v>
      </c>
      <c r="V74" s="14" t="str">
        <f>IF(L74="beforeTx",timingTable[[#This Row],[FRT32_val]]-timingTable[[#This Row],[FRT32_trace]],"EMPTY")</f>
        <v>EMPTY</v>
      </c>
      <c r="W74" s="14" t="str">
        <f>IF(AND(timingTable[[#This Row],[beforeTx]]="beforeTx",K75="afterTx"),J75-timingTable[[#This Row],[FRT32_trace]],"EMPTY")</f>
        <v>EMPTY</v>
      </c>
      <c r="X74" s="14" t="str">
        <f t="shared" si="17"/>
        <v>EMPTY</v>
      </c>
      <c r="Y74" s="14" t="str">
        <f>IF(AND(P74="beforeRx",O75="afterRx"),J75-timingTable[[#This Row],[FRT32_trace]],"EMPTY")</f>
        <v>EMPTY</v>
      </c>
    </row>
    <row r="75" spans="1:25" x14ac:dyDescent="0.25">
      <c r="A75" s="14" t="s">
        <v>587</v>
      </c>
      <c r="B75">
        <v>2050670836</v>
      </c>
      <c r="C75" s="14" t="s">
        <v>6700</v>
      </c>
      <c r="D75">
        <v>131</v>
      </c>
      <c r="E75" s="14" t="s">
        <v>1118</v>
      </c>
      <c r="F75" s="14" t="s">
        <v>6701</v>
      </c>
      <c r="G75" s="14">
        <f>timingTable[[#This Row],[FRT_DEC]]-B74</f>
        <v>3264</v>
      </c>
      <c r="H7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INFO]]))),H74)</f>
        <v>287</v>
      </c>
      <c r="I7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75" s="14">
        <f>HEX2DEC(RIGHT(timingTable[[#This Row],[FRT_HEX]],MIN(LEN(timingTable[[#This Row],[FRT_HEX]])-2,8)))</f>
        <v>2050670836</v>
      </c>
      <c r="K75" s="14" t="str">
        <f>IF(timingTable[[#This Row],['[TRACECODE']:.1]]=140,"afterTx","")</f>
        <v/>
      </c>
      <c r="L75" s="14" t="str">
        <f t="shared" si="9"/>
        <v/>
      </c>
      <c r="M75" s="14" t="str">
        <f>IF(AND(H75=H74,K74="afterTx",timingTable[[#This Row],['[TRACECODE']:.1]]=6),"dc","")</f>
        <v/>
      </c>
      <c r="N75" s="14" t="str">
        <f t="shared" si="10"/>
        <v/>
      </c>
      <c r="O75" s="14" t="str">
        <f>IF(timingTable[[#This Row],['[TRACECODE']:.1]]=141,"afterRx","")</f>
        <v/>
      </c>
      <c r="P75" s="14" t="str">
        <f t="shared" si="11"/>
        <v/>
      </c>
      <c r="Q75" s="14" t="str">
        <f t="shared" si="12"/>
        <v/>
      </c>
      <c r="R75" s="14" t="str">
        <f t="shared" si="13"/>
        <v>EMPTY</v>
      </c>
      <c r="S75" s="14" t="str">
        <f t="shared" si="14"/>
        <v>EMPTY</v>
      </c>
      <c r="T75" s="14" t="str">
        <f t="shared" si="15"/>
        <v>EMPTY</v>
      </c>
      <c r="U75" s="14" t="str">
        <f t="shared" si="16"/>
        <v>EMPTY</v>
      </c>
      <c r="V75" s="14" t="str">
        <f>IF(L75="beforeTx",timingTable[[#This Row],[FRT32_val]]-timingTable[[#This Row],[FRT32_trace]],"EMPTY")</f>
        <v>EMPTY</v>
      </c>
      <c r="W75" s="14" t="str">
        <f>IF(AND(timingTable[[#This Row],[beforeTx]]="beforeTx",K76="afterTx"),J76-timingTable[[#This Row],[FRT32_trace]],"EMPTY")</f>
        <v>EMPTY</v>
      </c>
      <c r="X75" s="14" t="str">
        <f t="shared" si="17"/>
        <v>EMPTY</v>
      </c>
      <c r="Y75" s="14" t="str">
        <f>IF(AND(P75="beforeRx",O76="afterRx"),J76-timingTable[[#This Row],[FRT32_trace]],"EMPTY")</f>
        <v>EMPTY</v>
      </c>
    </row>
    <row r="76" spans="1:25" x14ac:dyDescent="0.25">
      <c r="A76" s="14" t="s">
        <v>1156</v>
      </c>
      <c r="B76">
        <v>2050670874</v>
      </c>
      <c r="C76" s="14" t="s">
        <v>6703</v>
      </c>
      <c r="D76">
        <v>151</v>
      </c>
      <c r="E76" s="14" t="s">
        <v>1119</v>
      </c>
      <c r="F76" s="14" t="s">
        <v>6704</v>
      </c>
      <c r="G76" s="14">
        <f>timingTable[[#This Row],[FRT_DEC]]-B75</f>
        <v>38</v>
      </c>
      <c r="H7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INFO]]))),H75)</f>
        <v>287</v>
      </c>
      <c r="I76" s="14">
        <f>IF(timingTable[[#This Row],['[TRACECODE']:.1]]=151,HEX2DEC(LEFT(RIGHT(timingTable[[#This Row],[TRACE INFO]],9),8)),IF(timingTable[[#This Row],['[TRACECODE']:.1]]=6,HEX2DEC(RIGHT(timingTable[[#This Row],[TRACE INFO]],8))))</f>
        <v>2050671764</v>
      </c>
      <c r="J76" s="14">
        <f>HEX2DEC(RIGHT(timingTable[[#This Row],[FRT_HEX]],MIN(LEN(timingTable[[#This Row],[FRT_HEX]])-2,8)))</f>
        <v>2050670874</v>
      </c>
      <c r="K76" s="14" t="str">
        <f>IF(timingTable[[#This Row],['[TRACECODE']:.1]]=140,"afterTx","")</f>
        <v/>
      </c>
      <c r="L76" s="14" t="str">
        <f t="shared" si="9"/>
        <v>beforeTx</v>
      </c>
      <c r="M76" s="14" t="str">
        <f>IF(AND(H76=H75,K75="afterTx",timingTable[[#This Row],['[TRACECODE']:.1]]=6),"dc","")</f>
        <v/>
      </c>
      <c r="N76" s="14" t="str">
        <f t="shared" si="10"/>
        <v/>
      </c>
      <c r="O76" s="14" t="str">
        <f>IF(timingTable[[#This Row],['[TRACECODE']:.1]]=141,"afterRx","")</f>
        <v/>
      </c>
      <c r="P76" s="14" t="str">
        <f t="shared" si="11"/>
        <v/>
      </c>
      <c r="Q76" s="14" t="str">
        <f t="shared" si="12"/>
        <v/>
      </c>
      <c r="R76" s="14">
        <f t="shared" si="13"/>
        <v>695</v>
      </c>
      <c r="S76" s="14" t="str">
        <f t="shared" si="14"/>
        <v>EMPTY</v>
      </c>
      <c r="T76" s="14" t="str">
        <f t="shared" si="15"/>
        <v>EMPTY</v>
      </c>
      <c r="U76" s="14" t="str">
        <f t="shared" si="16"/>
        <v>EMPTY</v>
      </c>
      <c r="V76" s="14">
        <f>IF(L76="beforeTx",timingTable[[#This Row],[FRT32_val]]-timingTable[[#This Row],[FRT32_trace]],"EMPTY")</f>
        <v>890</v>
      </c>
      <c r="W76" s="14">
        <f>IF(AND(timingTable[[#This Row],[beforeTx]]="beforeTx",K77="afterTx"),J77-timingTable[[#This Row],[FRT32_trace]],"EMPTY")</f>
        <v>908</v>
      </c>
      <c r="X76" s="14" t="str">
        <f t="shared" si="17"/>
        <v>EMPTY</v>
      </c>
      <c r="Y76" s="14" t="str">
        <f>IF(AND(P76="beforeRx",O77="afterRx"),J77-timingTable[[#This Row],[FRT32_trace]],"EMPTY")</f>
        <v>EMPTY</v>
      </c>
    </row>
    <row r="77" spans="1:25" x14ac:dyDescent="0.25">
      <c r="A77" s="14" t="s">
        <v>589</v>
      </c>
      <c r="B77">
        <v>2050671782</v>
      </c>
      <c r="C77" s="14" t="s">
        <v>6705</v>
      </c>
      <c r="D77">
        <v>140</v>
      </c>
      <c r="E77" s="14" t="s">
        <v>1120</v>
      </c>
      <c r="F77" s="14" t="s">
        <v>281</v>
      </c>
      <c r="G77" s="14">
        <f>timingTable[[#This Row],[FRT_DEC]]-B76</f>
        <v>908</v>
      </c>
      <c r="H7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INFO]]))),H76)</f>
        <v>287</v>
      </c>
      <c r="I7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77" s="14">
        <f>HEX2DEC(RIGHT(timingTable[[#This Row],[FRT_HEX]],MIN(LEN(timingTable[[#This Row],[FRT_HEX]])-2,8)))</f>
        <v>2050671782</v>
      </c>
      <c r="K77" s="14" t="str">
        <f>IF(timingTable[[#This Row],['[TRACECODE']:.1]]=140,"afterTx","")</f>
        <v>afterTx</v>
      </c>
      <c r="L77" s="14" t="str">
        <f t="shared" si="9"/>
        <v/>
      </c>
      <c r="M77" s="14" t="str">
        <f>IF(AND(H77=H76,K76="afterTx",timingTable[[#This Row],['[TRACECODE']:.1]]=6),"dc","")</f>
        <v/>
      </c>
      <c r="N77" s="14" t="str">
        <f t="shared" si="10"/>
        <v/>
      </c>
      <c r="O77" s="14" t="str">
        <f>IF(timingTable[[#This Row],['[TRACECODE']:.1]]=141,"afterRx","")</f>
        <v/>
      </c>
      <c r="P77" s="14" t="str">
        <f t="shared" si="11"/>
        <v/>
      </c>
      <c r="Q77" s="14" t="str">
        <f t="shared" si="12"/>
        <v/>
      </c>
      <c r="R77" s="14" t="str">
        <f t="shared" si="13"/>
        <v>EMPTY</v>
      </c>
      <c r="S77" s="14" t="str">
        <f t="shared" si="14"/>
        <v>EMPTY</v>
      </c>
      <c r="T77" s="14" t="str">
        <f t="shared" si="15"/>
        <v>EMPTY</v>
      </c>
      <c r="U77" s="14" t="str">
        <f t="shared" si="16"/>
        <v>EMPTY</v>
      </c>
      <c r="V77" s="14" t="str">
        <f>IF(L77="beforeTx",timingTable[[#This Row],[FRT32_val]]-timingTable[[#This Row],[FRT32_trace]],"EMPTY")</f>
        <v>EMPTY</v>
      </c>
      <c r="W77" s="14" t="str">
        <f>IF(AND(timingTable[[#This Row],[beforeTx]]="beforeTx",K78="afterTx"),J78-timingTable[[#This Row],[FRT32_trace]],"EMPTY")</f>
        <v>EMPTY</v>
      </c>
      <c r="X77" s="14" t="str">
        <f t="shared" si="17"/>
        <v>EMPTY</v>
      </c>
      <c r="Y77" s="14" t="str">
        <f>IF(AND(P77="beforeRx",O78="afterRx"),J78-timingTable[[#This Row],[FRT32_trace]],"EMPTY")</f>
        <v>EMPTY</v>
      </c>
    </row>
    <row r="78" spans="1:25" x14ac:dyDescent="0.25">
      <c r="A78" s="14" t="s">
        <v>590</v>
      </c>
      <c r="B78">
        <v>2050674865</v>
      </c>
      <c r="C78" s="14" t="s">
        <v>6706</v>
      </c>
      <c r="D78">
        <v>6</v>
      </c>
      <c r="E78" s="14" t="s">
        <v>1121</v>
      </c>
      <c r="F78" s="14" t="s">
        <v>6707</v>
      </c>
      <c r="G78" s="14">
        <f>timingTable[[#This Row],[FRT_DEC]]-B77</f>
        <v>3083</v>
      </c>
      <c r="H7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INFO]]))),H77)</f>
        <v>287</v>
      </c>
      <c r="I78" s="14">
        <f>IF(timingTable[[#This Row],['[TRACECODE']:.1]]=151,HEX2DEC(LEFT(RIGHT(timingTable[[#This Row],[TRACE INFO]],9),8)),IF(timingTable[[#This Row],['[TRACECODE']:.1]]=6,HEX2DEC(RIGHT(timingTable[[#This Row],[TRACE INFO]],8))))</f>
        <v>2050672459</v>
      </c>
      <c r="J78" s="14">
        <f>HEX2DEC(RIGHT(timingTable[[#This Row],[FRT_HEX]],MIN(LEN(timingTable[[#This Row],[FRT_HEX]])-2,8)))</f>
        <v>2050674865</v>
      </c>
      <c r="K78" s="14" t="str">
        <f>IF(timingTable[[#This Row],['[TRACECODE']:.1]]=140,"afterTx","")</f>
        <v/>
      </c>
      <c r="L78" s="14" t="str">
        <f t="shared" si="9"/>
        <v/>
      </c>
      <c r="M78" s="14" t="str">
        <f>IF(AND(H78=H77,K77="afterTx",timingTable[[#This Row],['[TRACECODE']:.1]]=6),"dc","")</f>
        <v>dc</v>
      </c>
      <c r="N78" s="14" t="str">
        <f t="shared" si="10"/>
        <v/>
      </c>
      <c r="O78" s="14" t="str">
        <f>IF(timingTable[[#This Row],['[TRACECODE']:.1]]=141,"afterRx","")</f>
        <v/>
      </c>
      <c r="P78" s="14" t="str">
        <f t="shared" si="11"/>
        <v/>
      </c>
      <c r="Q78" s="14" t="str">
        <f t="shared" si="12"/>
        <v/>
      </c>
      <c r="R78" s="14" t="str">
        <f t="shared" si="13"/>
        <v>EMPTY</v>
      </c>
      <c r="S78" s="14" t="str">
        <f t="shared" si="14"/>
        <v>EMPTY</v>
      </c>
      <c r="T78" s="14" t="str">
        <f t="shared" si="15"/>
        <v>EMPTY</v>
      </c>
      <c r="U78" s="14" t="str">
        <f t="shared" si="16"/>
        <v>EMPTY</v>
      </c>
      <c r="V78" s="14" t="str">
        <f>IF(L78="beforeTx",timingTable[[#This Row],[FRT32_val]]-timingTable[[#This Row],[FRT32_trace]],"EMPTY")</f>
        <v>EMPTY</v>
      </c>
      <c r="W78" s="14" t="str">
        <f>IF(AND(timingTable[[#This Row],[beforeTx]]="beforeTx",K79="afterTx"),J79-timingTable[[#This Row],[FRT32_trace]],"EMPTY")</f>
        <v>EMPTY</v>
      </c>
      <c r="X78" s="14" t="str">
        <f t="shared" si="17"/>
        <v>EMPTY</v>
      </c>
      <c r="Y78" s="14" t="str">
        <f>IF(AND(P78="beforeRx",O79="afterRx"),J79-timingTable[[#This Row],[FRT32_trace]],"EMPTY")</f>
        <v>EMPTY</v>
      </c>
    </row>
    <row r="79" spans="1:25" x14ac:dyDescent="0.25">
      <c r="A79" s="14" t="s">
        <v>591</v>
      </c>
      <c r="B79">
        <v>2050674870</v>
      </c>
      <c r="C79" s="14" t="s">
        <v>6708</v>
      </c>
      <c r="D79">
        <v>6</v>
      </c>
      <c r="E79" s="14" t="s">
        <v>1121</v>
      </c>
      <c r="F79" s="14" t="s">
        <v>5995</v>
      </c>
      <c r="G79" s="14">
        <f>timingTable[[#This Row],[FRT_DEC]]-B78</f>
        <v>5</v>
      </c>
      <c r="H7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INFO]]))),H78)</f>
        <v>287</v>
      </c>
      <c r="I79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79" s="14">
        <f>HEX2DEC(RIGHT(timingTable[[#This Row],[FRT_HEX]],MIN(LEN(timingTable[[#This Row],[FRT_HEX]])-2,8)))</f>
        <v>2050674870</v>
      </c>
      <c r="K79" s="14" t="str">
        <f>IF(timingTable[[#This Row],['[TRACECODE']:.1]]=140,"afterTx","")</f>
        <v/>
      </c>
      <c r="L79" s="14" t="str">
        <f t="shared" si="9"/>
        <v/>
      </c>
      <c r="M79" s="14" t="str">
        <f>IF(AND(H79=H78,K78="afterTx",timingTable[[#This Row],['[TRACECODE']:.1]]=6),"dc","")</f>
        <v/>
      </c>
      <c r="N79" s="14" t="str">
        <f t="shared" si="10"/>
        <v/>
      </c>
      <c r="O79" s="14" t="str">
        <f>IF(timingTable[[#This Row],['[TRACECODE']:.1]]=141,"afterRx","")</f>
        <v/>
      </c>
      <c r="P79" s="14" t="str">
        <f t="shared" si="11"/>
        <v/>
      </c>
      <c r="Q79" s="14" t="str">
        <f t="shared" si="12"/>
        <v/>
      </c>
      <c r="R79" s="14" t="str">
        <f t="shared" si="13"/>
        <v>EMPTY</v>
      </c>
      <c r="S79" s="14" t="str">
        <f t="shared" si="14"/>
        <v>EMPTY</v>
      </c>
      <c r="T79" s="14" t="str">
        <f t="shared" si="15"/>
        <v>EMPTY</v>
      </c>
      <c r="U79" s="14" t="str">
        <f t="shared" si="16"/>
        <v>EMPTY</v>
      </c>
      <c r="V79" s="14" t="str">
        <f>IF(L79="beforeTx",timingTable[[#This Row],[FRT32_val]]-timingTable[[#This Row],[FRT32_trace]],"EMPTY")</f>
        <v>EMPTY</v>
      </c>
      <c r="W79" s="14" t="str">
        <f>IF(AND(timingTable[[#This Row],[beforeTx]]="beforeTx",K80="afterTx"),J80-timingTable[[#This Row],[FRT32_trace]],"EMPTY")</f>
        <v>EMPTY</v>
      </c>
      <c r="X79" s="14" t="str">
        <f t="shared" si="17"/>
        <v>EMPTY</v>
      </c>
      <c r="Y79" s="14" t="str">
        <f>IF(AND(P79="beforeRx",O80="afterRx"),J80-timingTable[[#This Row],[FRT32_trace]],"EMPTY")</f>
        <v>EMPTY</v>
      </c>
    </row>
    <row r="80" spans="1:25" x14ac:dyDescent="0.25">
      <c r="A80" s="14" t="s">
        <v>592</v>
      </c>
      <c r="B80">
        <v>2050674947</v>
      </c>
      <c r="C80" s="14" t="s">
        <v>6709</v>
      </c>
      <c r="D80">
        <v>151</v>
      </c>
      <c r="E80" s="14" t="s">
        <v>1119</v>
      </c>
      <c r="F80" s="14" t="s">
        <v>6710</v>
      </c>
      <c r="G80" s="14">
        <f>timingTable[[#This Row],[FRT_DEC]]-B79</f>
        <v>77</v>
      </c>
      <c r="H8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INFO]]))),H79)</f>
        <v>287</v>
      </c>
      <c r="I80" s="14">
        <f>IF(timingTable[[#This Row],['[TRACECODE']:.1]]=151,HEX2DEC(LEFT(RIGHT(timingTable[[#This Row],[TRACE INFO]],9),8)),IF(timingTable[[#This Row],['[TRACECODE']:.1]]=6,HEX2DEC(RIGHT(timingTable[[#This Row],[TRACE INFO]],8))))</f>
        <v>2050674783</v>
      </c>
      <c r="J80" s="14">
        <f>HEX2DEC(RIGHT(timingTable[[#This Row],[FRT_HEX]],MIN(LEN(timingTable[[#This Row],[FRT_HEX]])-2,8)))</f>
        <v>2050674947</v>
      </c>
      <c r="K80" s="14" t="str">
        <f>IF(timingTable[[#This Row],['[TRACECODE']:.1]]=140,"afterTx","")</f>
        <v/>
      </c>
      <c r="L80" s="14" t="str">
        <f t="shared" si="9"/>
        <v/>
      </c>
      <c r="M80" s="14" t="str">
        <f>IF(AND(H80=H79,K79="afterTx",timingTable[[#This Row],['[TRACECODE']:.1]]=6),"dc","")</f>
        <v/>
      </c>
      <c r="N80" s="14" t="str">
        <f t="shared" si="10"/>
        <v>txEnd</v>
      </c>
      <c r="O80" s="14" t="str">
        <f>IF(timingTable[[#This Row],['[TRACECODE']:.1]]=141,"afterRx","")</f>
        <v/>
      </c>
      <c r="P80" s="14" t="str">
        <f t="shared" si="11"/>
        <v/>
      </c>
      <c r="Q80" s="14" t="str">
        <f t="shared" si="12"/>
        <v/>
      </c>
      <c r="R80" s="14" t="str">
        <f t="shared" si="13"/>
        <v>EMPTY</v>
      </c>
      <c r="S80" s="14">
        <f t="shared" si="14"/>
        <v>542</v>
      </c>
      <c r="T80" s="14" t="str">
        <f t="shared" si="15"/>
        <v>EMPTY</v>
      </c>
      <c r="U80" s="14" t="str">
        <f t="shared" si="16"/>
        <v>EMPTY</v>
      </c>
      <c r="V80" s="14" t="str">
        <f>IF(L80="beforeTx",timingTable[[#This Row],[FRT32_val]]-timingTable[[#This Row],[FRT32_trace]],"EMPTY")</f>
        <v>EMPTY</v>
      </c>
      <c r="W80" s="14" t="str">
        <f>IF(AND(timingTable[[#This Row],[beforeTx]]="beforeTx",K81="afterTx"),J81-timingTable[[#This Row],[FRT32_trace]],"EMPTY")</f>
        <v>EMPTY</v>
      </c>
      <c r="X80" s="14" t="str">
        <f t="shared" si="17"/>
        <v>EMPTY</v>
      </c>
      <c r="Y80" s="14" t="str">
        <f>IF(AND(P80="beforeRx",O81="afterRx"),J81-timingTable[[#This Row],[FRT32_trace]],"EMPTY")</f>
        <v>EMPTY</v>
      </c>
    </row>
    <row r="81" spans="1:25" x14ac:dyDescent="0.25">
      <c r="A81" s="14" t="s">
        <v>695</v>
      </c>
      <c r="B81">
        <v>2050675325</v>
      </c>
      <c r="C81" s="14" t="s">
        <v>6720</v>
      </c>
      <c r="D81">
        <v>151</v>
      </c>
      <c r="E81" s="14" t="s">
        <v>1119</v>
      </c>
      <c r="F81" s="14" t="s">
        <v>1102</v>
      </c>
      <c r="G81" s="14">
        <f>timingTable[[#This Row],[FRT_DEC]]-B80</f>
        <v>378</v>
      </c>
      <c r="H8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INFO]]))),H80)</f>
        <v>287</v>
      </c>
      <c r="I81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81" s="14">
        <f>HEX2DEC(RIGHT(timingTable[[#This Row],[FRT_HEX]],MIN(LEN(timingTable[[#This Row],[FRT_HEX]])-2,8)))</f>
        <v>2050675325</v>
      </c>
      <c r="K81" s="14" t="str">
        <f>IF(timingTable[[#This Row],['[TRACECODE']:.1]]=140,"afterTx","")</f>
        <v/>
      </c>
      <c r="L81" s="14" t="str">
        <f t="shared" si="9"/>
        <v/>
      </c>
      <c r="M81" s="14" t="str">
        <f>IF(AND(H81=H80,K80="afterTx",timingTable[[#This Row],['[TRACECODE']:.1]]=6),"dc","")</f>
        <v/>
      </c>
      <c r="N81" s="14" t="str">
        <f t="shared" si="10"/>
        <v/>
      </c>
      <c r="O81" s="14" t="str">
        <f>IF(timingTable[[#This Row],['[TRACECODE']:.1]]=141,"afterRx","")</f>
        <v/>
      </c>
      <c r="P81" s="14" t="str">
        <f t="shared" si="11"/>
        <v>beforeRx</v>
      </c>
      <c r="Q81" s="14" t="str">
        <f t="shared" si="12"/>
        <v/>
      </c>
      <c r="R81" s="14" t="str">
        <f t="shared" si="13"/>
        <v>EMPTY</v>
      </c>
      <c r="S81" s="14" t="str">
        <f t="shared" si="14"/>
        <v>EMPTY</v>
      </c>
      <c r="T81" s="14" t="str">
        <f t="shared" si="15"/>
        <v>EMPTY</v>
      </c>
      <c r="U81" s="14" t="str">
        <f t="shared" si="16"/>
        <v>EMPTY</v>
      </c>
      <c r="V81" s="14" t="str">
        <f>IF(L81="beforeTx",timingTable[[#This Row],[FRT32_val]]-timingTable[[#This Row],[FRT32_trace]],"EMPTY")</f>
        <v>EMPTY</v>
      </c>
      <c r="W81" s="14" t="str">
        <f>IF(AND(timingTable[[#This Row],[beforeTx]]="beforeTx",K82="afterTx"),J82-timingTable[[#This Row],[FRT32_trace]],"EMPTY")</f>
        <v>EMPTY</v>
      </c>
      <c r="X81" s="14" t="str">
        <f t="shared" si="17"/>
        <v>EMPTY</v>
      </c>
      <c r="Y81" s="14">
        <f>IF(AND(P81="beforeRx",O82="afterRx"),J82-timingTable[[#This Row],[FRT32_trace]],"EMPTY")</f>
        <v>135</v>
      </c>
    </row>
    <row r="82" spans="1:25" x14ac:dyDescent="0.25">
      <c r="A82" s="14" t="s">
        <v>696</v>
      </c>
      <c r="B82">
        <v>2050675460</v>
      </c>
      <c r="C82" s="14" t="s">
        <v>6721</v>
      </c>
      <c r="D82">
        <v>141</v>
      </c>
      <c r="E82" s="14" t="s">
        <v>1122</v>
      </c>
      <c r="F82" s="14" t="s">
        <v>296</v>
      </c>
      <c r="G82" s="14">
        <f>timingTable[[#This Row],[FRT_DEC]]-B81</f>
        <v>135</v>
      </c>
      <c r="H8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INFO]]))),H81)</f>
        <v>287</v>
      </c>
      <c r="I8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82" s="14">
        <f>HEX2DEC(RIGHT(timingTable[[#This Row],[FRT_HEX]],MIN(LEN(timingTable[[#This Row],[FRT_HEX]])-2,8)))</f>
        <v>2050675460</v>
      </c>
      <c r="K82" s="14" t="str">
        <f>IF(timingTable[[#This Row],['[TRACECODE']:.1]]=140,"afterTx","")</f>
        <v/>
      </c>
      <c r="L82" s="14" t="str">
        <f t="shared" si="9"/>
        <v/>
      </c>
      <c r="M82" s="14" t="str">
        <f>IF(AND(H82=H81,K81="afterTx",timingTable[[#This Row],['[TRACECODE']:.1]]=6),"dc","")</f>
        <v/>
      </c>
      <c r="N82" s="14" t="str">
        <f t="shared" si="10"/>
        <v/>
      </c>
      <c r="O82" s="14" t="str">
        <f>IF(timingTable[[#This Row],['[TRACECODE']:.1]]=141,"afterRx","")</f>
        <v>afterRx</v>
      </c>
      <c r="P82" s="14" t="str">
        <f t="shared" si="11"/>
        <v/>
      </c>
      <c r="Q82" s="14" t="str">
        <f t="shared" si="12"/>
        <v/>
      </c>
      <c r="R82" s="14" t="str">
        <f t="shared" si="13"/>
        <v>EMPTY</v>
      </c>
      <c r="S82" s="14" t="str">
        <f t="shared" si="14"/>
        <v>EMPTY</v>
      </c>
      <c r="T82" s="14" t="str">
        <f t="shared" si="15"/>
        <v>EMPTY</v>
      </c>
      <c r="U82" s="14" t="str">
        <f t="shared" si="16"/>
        <v>EMPTY</v>
      </c>
      <c r="V82" s="14" t="str">
        <f>IF(L82="beforeTx",timingTable[[#This Row],[FRT32_val]]-timingTable[[#This Row],[FRT32_trace]],"EMPTY")</f>
        <v>EMPTY</v>
      </c>
      <c r="W82" s="14" t="str">
        <f>IF(AND(timingTable[[#This Row],[beforeTx]]="beforeTx",K83="afterTx"),J83-timingTable[[#This Row],[FRT32_trace]],"EMPTY")</f>
        <v>EMPTY</v>
      </c>
      <c r="X82" s="14" t="str">
        <f t="shared" si="17"/>
        <v>EMPTY</v>
      </c>
      <c r="Y82" s="14" t="str">
        <f>IF(AND(P82="beforeRx",O83="afterRx"),J83-timingTable[[#This Row],[FRT32_trace]],"EMPTY")</f>
        <v>EMPTY</v>
      </c>
    </row>
    <row r="83" spans="1:25" x14ac:dyDescent="0.25">
      <c r="A83" s="14" t="s">
        <v>1167</v>
      </c>
      <c r="B83">
        <v>2050678351</v>
      </c>
      <c r="C83" s="14" t="s">
        <v>6745</v>
      </c>
      <c r="D83">
        <v>151</v>
      </c>
      <c r="E83" s="14" t="s">
        <v>1119</v>
      </c>
      <c r="F83" s="14" t="s">
        <v>6746</v>
      </c>
      <c r="G83" s="14">
        <f>timingTable[[#This Row],[FRT_DEC]]-B82</f>
        <v>2891</v>
      </c>
      <c r="H8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INFO]]))),H82)</f>
        <v>287</v>
      </c>
      <c r="I83" s="14">
        <f>IF(timingTable[[#This Row],['[TRACECODE']:.1]]=151,HEX2DEC(LEFT(RIGHT(timingTable[[#This Row],[TRACE INFO]],9),8)),IF(timingTable[[#This Row],['[TRACECODE']:.1]]=6,HEX2DEC(RIGHT(timingTable[[#This Row],[TRACE INFO]],8))))</f>
        <v>2050678264</v>
      </c>
      <c r="J83" s="14">
        <f>HEX2DEC(RIGHT(timingTable[[#This Row],[FRT_HEX]],MIN(LEN(timingTable[[#This Row],[FRT_HEX]])-2,8)))</f>
        <v>2050678351</v>
      </c>
      <c r="K83" s="14" t="str">
        <f>IF(timingTable[[#This Row],['[TRACECODE']:.1]]=140,"afterTx","")</f>
        <v/>
      </c>
      <c r="L83" s="14" t="str">
        <f t="shared" si="9"/>
        <v/>
      </c>
      <c r="M83" s="14" t="str">
        <f>IF(AND(H83=H82,K82="afterTx",timingTable[[#This Row],['[TRACECODE']:.1]]=6),"dc","")</f>
        <v/>
      </c>
      <c r="N83" s="14" t="str">
        <f t="shared" si="10"/>
        <v/>
      </c>
      <c r="O83" s="14" t="str">
        <f>IF(timingTable[[#This Row],['[TRACECODE']:.1]]=141,"afterRx","")</f>
        <v/>
      </c>
      <c r="P83" s="14" t="str">
        <f t="shared" si="11"/>
        <v/>
      </c>
      <c r="Q83" s="14" t="str">
        <f t="shared" si="12"/>
        <v>rxEnd</v>
      </c>
      <c r="R83" s="14" t="str">
        <f t="shared" si="13"/>
        <v>EMPTY</v>
      </c>
      <c r="S83" s="14" t="str">
        <f t="shared" si="14"/>
        <v>EMPTY</v>
      </c>
      <c r="T83" s="14">
        <f t="shared" si="15"/>
        <v>1000</v>
      </c>
      <c r="U83" s="14">
        <f t="shared" si="16"/>
        <v>1696</v>
      </c>
      <c r="V83" s="14" t="str">
        <f>IF(L83="beforeTx",timingTable[[#This Row],[FRT32_val]]-timingTable[[#This Row],[FRT32_trace]],"EMPTY")</f>
        <v>EMPTY</v>
      </c>
      <c r="W83" s="14" t="str">
        <f>IF(AND(timingTable[[#This Row],[beforeTx]]="beforeTx",K84="afterTx"),J84-timingTable[[#This Row],[FRT32_trace]],"EMPTY")</f>
        <v>EMPTY</v>
      </c>
      <c r="X83" s="14">
        <f t="shared" si="17"/>
        <v>217</v>
      </c>
      <c r="Y83" s="14" t="str">
        <f>IF(AND(P83="beforeRx",O84="afterRx"),J84-timingTable[[#This Row],[FRT32_trace]],"EMPTY")</f>
        <v>EMPTY</v>
      </c>
    </row>
    <row r="84" spans="1:25" x14ac:dyDescent="0.25">
      <c r="A84" s="14" t="s">
        <v>615</v>
      </c>
      <c r="B84">
        <v>2050678481</v>
      </c>
      <c r="C84" s="14" t="s">
        <v>6757</v>
      </c>
      <c r="D84">
        <v>151</v>
      </c>
      <c r="E84" s="14" t="s">
        <v>1119</v>
      </c>
      <c r="F84" s="14" t="s">
        <v>6758</v>
      </c>
      <c r="G84" s="14">
        <f>timingTable[[#This Row],[FRT_DEC]]-B83</f>
        <v>130</v>
      </c>
      <c r="H8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INFO]]))),H83)</f>
        <v>287</v>
      </c>
      <c r="I84" s="14">
        <f>IF(timingTable[[#This Row],['[TRACECODE']:.1]]=151,HEX2DEC(LEFT(RIGHT(timingTable[[#This Row],[TRACE INFO]],9),8)),IF(timingTable[[#This Row],['[TRACECODE']:.1]]=6,HEX2DEC(RIGHT(timingTable[[#This Row],[TRACE INFO]],8))))</f>
        <v>2050679264</v>
      </c>
      <c r="J84" s="14">
        <f>HEX2DEC(RIGHT(timingTable[[#This Row],[FRT_HEX]],MIN(LEN(timingTable[[#This Row],[FRT_HEX]])-2,8)))</f>
        <v>2050678481</v>
      </c>
      <c r="K84" s="14" t="str">
        <f>IF(timingTable[[#This Row],['[TRACECODE']:.1]]=140,"afterTx","")</f>
        <v/>
      </c>
      <c r="L84" s="14" t="str">
        <f t="shared" si="9"/>
        <v>beforeTx</v>
      </c>
      <c r="M84" s="14" t="str">
        <f>IF(AND(H84=H83,K83="afterTx",timingTable[[#This Row],['[TRACECODE']:.1]]=6),"dc","")</f>
        <v/>
      </c>
      <c r="N84" s="14" t="str">
        <f t="shared" si="10"/>
        <v/>
      </c>
      <c r="O84" s="14" t="str">
        <f>IF(timingTable[[#This Row],['[TRACECODE']:.1]]=141,"afterRx","")</f>
        <v/>
      </c>
      <c r="P84" s="14" t="str">
        <f t="shared" si="11"/>
        <v/>
      </c>
      <c r="Q84" s="14" t="str">
        <f t="shared" si="12"/>
        <v/>
      </c>
      <c r="R84" s="14">
        <f t="shared" si="13"/>
        <v>696</v>
      </c>
      <c r="S84" s="14" t="str">
        <f t="shared" si="14"/>
        <v>EMPTY</v>
      </c>
      <c r="T84" s="14" t="str">
        <f t="shared" si="15"/>
        <v>EMPTY</v>
      </c>
      <c r="U84" s="14" t="str">
        <f t="shared" si="16"/>
        <v>EMPTY</v>
      </c>
      <c r="V84" s="14">
        <f>IF(L84="beforeTx",timingTable[[#This Row],[FRT32_val]]-timingTable[[#This Row],[FRT32_trace]],"EMPTY")</f>
        <v>783</v>
      </c>
      <c r="W84" s="14">
        <f>IF(AND(timingTable[[#This Row],[beforeTx]]="beforeTx",K85="afterTx"),J85-timingTable[[#This Row],[FRT32_trace]],"EMPTY")</f>
        <v>801</v>
      </c>
      <c r="X84" s="14" t="str">
        <f t="shared" si="17"/>
        <v>EMPTY</v>
      </c>
      <c r="Y84" s="14" t="str">
        <f>IF(AND(P84="beforeRx",O85="afterRx"),J85-timingTable[[#This Row],[FRT32_trace]],"EMPTY")</f>
        <v>EMPTY</v>
      </c>
    </row>
    <row r="85" spans="1:25" x14ac:dyDescent="0.25">
      <c r="A85" s="14" t="s">
        <v>616</v>
      </c>
      <c r="B85">
        <v>2050679282</v>
      </c>
      <c r="C85" s="14" t="s">
        <v>6759</v>
      </c>
      <c r="D85">
        <v>140</v>
      </c>
      <c r="E85" s="14" t="s">
        <v>1120</v>
      </c>
      <c r="F85" s="14" t="s">
        <v>281</v>
      </c>
      <c r="G85" s="14">
        <f>timingTable[[#This Row],[FRT_DEC]]-B84</f>
        <v>801</v>
      </c>
      <c r="H8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INFO]]))),H84)</f>
        <v>287</v>
      </c>
      <c r="I8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85" s="14">
        <f>HEX2DEC(RIGHT(timingTable[[#This Row],[FRT_HEX]],MIN(LEN(timingTable[[#This Row],[FRT_HEX]])-2,8)))</f>
        <v>2050679282</v>
      </c>
      <c r="K85" s="14" t="str">
        <f>IF(timingTable[[#This Row],['[TRACECODE']:.1]]=140,"afterTx","")</f>
        <v>afterTx</v>
      </c>
      <c r="L85" s="14" t="str">
        <f t="shared" si="9"/>
        <v/>
      </c>
      <c r="M85" s="14" t="str">
        <f>IF(AND(H85=H84,K84="afterTx",timingTable[[#This Row],['[TRACECODE']:.1]]=6),"dc","")</f>
        <v/>
      </c>
      <c r="N85" s="14" t="str">
        <f t="shared" si="10"/>
        <v/>
      </c>
      <c r="O85" s="14" t="str">
        <f>IF(timingTable[[#This Row],['[TRACECODE']:.1]]=141,"afterRx","")</f>
        <v/>
      </c>
      <c r="P85" s="14" t="str">
        <f t="shared" si="11"/>
        <v/>
      </c>
      <c r="Q85" s="14" t="str">
        <f t="shared" si="12"/>
        <v/>
      </c>
      <c r="R85" s="14" t="str">
        <f t="shared" si="13"/>
        <v>EMPTY</v>
      </c>
      <c r="S85" s="14" t="str">
        <f t="shared" si="14"/>
        <v>EMPTY</v>
      </c>
      <c r="T85" s="14" t="str">
        <f t="shared" si="15"/>
        <v>EMPTY</v>
      </c>
      <c r="U85" s="14" t="str">
        <f t="shared" si="16"/>
        <v>EMPTY</v>
      </c>
      <c r="V85" s="14" t="str">
        <f>IF(L85="beforeTx",timingTable[[#This Row],[FRT32_val]]-timingTable[[#This Row],[FRT32_trace]],"EMPTY")</f>
        <v>EMPTY</v>
      </c>
      <c r="W85" s="14" t="str">
        <f>IF(AND(timingTable[[#This Row],[beforeTx]]="beforeTx",K86="afterTx"),J86-timingTable[[#This Row],[FRT32_trace]],"EMPTY")</f>
        <v>EMPTY</v>
      </c>
      <c r="X85" s="14" t="str">
        <f t="shared" si="17"/>
        <v>EMPTY</v>
      </c>
      <c r="Y85" s="14" t="str">
        <f>IF(AND(P85="beforeRx",O86="afterRx"),J86-timingTable[[#This Row],[FRT32_trace]],"EMPTY")</f>
        <v>EMPTY</v>
      </c>
    </row>
    <row r="86" spans="1:25" x14ac:dyDescent="0.25">
      <c r="A86" s="14" t="s">
        <v>851</v>
      </c>
      <c r="B86">
        <v>2050688205</v>
      </c>
      <c r="C86" s="14" t="s">
        <v>6762</v>
      </c>
      <c r="D86">
        <v>6</v>
      </c>
      <c r="E86" s="14" t="s">
        <v>1121</v>
      </c>
      <c r="F86" s="14" t="s">
        <v>6763</v>
      </c>
      <c r="G86" s="14">
        <f>timingTable[[#This Row],[FRT_DEC]]-B85</f>
        <v>8923</v>
      </c>
      <c r="H8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INFO]]))),H85)</f>
        <v>287</v>
      </c>
      <c r="I86" s="14">
        <f>IF(timingTable[[#This Row],['[TRACECODE']:.1]]=151,HEX2DEC(LEFT(RIGHT(timingTable[[#This Row],[TRACE INFO]],9),8)),IF(timingTable[[#This Row],['[TRACECODE']:.1]]=6,HEX2DEC(RIGHT(timingTable[[#This Row],[TRACE INFO]],8))))</f>
        <v>2050679960</v>
      </c>
      <c r="J86" s="14">
        <f>HEX2DEC(RIGHT(timingTable[[#This Row],[FRT_HEX]],MIN(LEN(timingTable[[#This Row],[FRT_HEX]])-2,8)))</f>
        <v>2050688205</v>
      </c>
      <c r="K86" s="14" t="str">
        <f>IF(timingTable[[#This Row],['[TRACECODE']:.1]]=140,"afterTx","")</f>
        <v/>
      </c>
      <c r="L86" s="14" t="str">
        <f t="shared" si="9"/>
        <v/>
      </c>
      <c r="M86" s="14" t="str">
        <f>IF(AND(H86=H85,K85="afterTx",timingTable[[#This Row],['[TRACECODE']:.1]]=6),"dc","")</f>
        <v>dc</v>
      </c>
      <c r="N86" s="14" t="str">
        <f t="shared" si="10"/>
        <v/>
      </c>
      <c r="O86" s="14" t="str">
        <f>IF(timingTable[[#This Row],['[TRACECODE']:.1]]=141,"afterRx","")</f>
        <v/>
      </c>
      <c r="P86" s="14" t="str">
        <f t="shared" si="11"/>
        <v/>
      </c>
      <c r="Q86" s="14" t="str">
        <f t="shared" si="12"/>
        <v/>
      </c>
      <c r="R86" s="14" t="str">
        <f t="shared" si="13"/>
        <v>EMPTY</v>
      </c>
      <c r="S86" s="14" t="str">
        <f t="shared" si="14"/>
        <v>EMPTY</v>
      </c>
      <c r="T86" s="14" t="str">
        <f t="shared" si="15"/>
        <v>EMPTY</v>
      </c>
      <c r="U86" s="14" t="str">
        <f t="shared" si="16"/>
        <v>EMPTY</v>
      </c>
      <c r="V86" s="14" t="str">
        <f>IF(L86="beforeTx",timingTable[[#This Row],[FRT32_val]]-timingTable[[#This Row],[FRT32_trace]],"EMPTY")</f>
        <v>EMPTY</v>
      </c>
      <c r="W86" s="14" t="str">
        <f>IF(AND(timingTable[[#This Row],[beforeTx]]="beforeTx",K87="afterTx"),J87-timingTable[[#This Row],[FRT32_trace]],"EMPTY")</f>
        <v>EMPTY</v>
      </c>
      <c r="X86" s="14" t="str">
        <f t="shared" si="17"/>
        <v>EMPTY</v>
      </c>
      <c r="Y86" s="14" t="str">
        <f>IF(AND(P86="beforeRx",O87="afterRx"),J87-timingTable[[#This Row],[FRT32_trace]],"EMPTY")</f>
        <v>EMPTY</v>
      </c>
    </row>
    <row r="87" spans="1:25" x14ac:dyDescent="0.25">
      <c r="A87" s="14" t="s">
        <v>852</v>
      </c>
      <c r="B87">
        <v>2050688210</v>
      </c>
      <c r="C87" s="14" t="s">
        <v>6764</v>
      </c>
      <c r="D87">
        <v>6</v>
      </c>
      <c r="E87" s="14" t="s">
        <v>1121</v>
      </c>
      <c r="F87" s="14" t="s">
        <v>5995</v>
      </c>
      <c r="G87" s="14">
        <f>timingTable[[#This Row],[FRT_DEC]]-B86</f>
        <v>5</v>
      </c>
      <c r="H8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INFO]]))),H86)</f>
        <v>287</v>
      </c>
      <c r="I87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87" s="14">
        <f>HEX2DEC(RIGHT(timingTable[[#This Row],[FRT_HEX]],MIN(LEN(timingTable[[#This Row],[FRT_HEX]])-2,8)))</f>
        <v>2050688210</v>
      </c>
      <c r="K87" s="14" t="str">
        <f>IF(timingTable[[#This Row],['[TRACECODE']:.1]]=140,"afterTx","")</f>
        <v/>
      </c>
      <c r="L87" s="14" t="str">
        <f t="shared" si="9"/>
        <v/>
      </c>
      <c r="M87" s="14" t="str">
        <f>IF(AND(H87=H86,K86="afterTx",timingTable[[#This Row],['[TRACECODE']:.1]]=6),"dc","")</f>
        <v/>
      </c>
      <c r="N87" s="14" t="str">
        <f t="shared" si="10"/>
        <v/>
      </c>
      <c r="O87" s="14" t="str">
        <f>IF(timingTable[[#This Row],['[TRACECODE']:.1]]=141,"afterRx","")</f>
        <v/>
      </c>
      <c r="P87" s="14" t="str">
        <f t="shared" si="11"/>
        <v/>
      </c>
      <c r="Q87" s="14" t="str">
        <f t="shared" si="12"/>
        <v/>
      </c>
      <c r="R87" s="14" t="str">
        <f t="shared" si="13"/>
        <v>EMPTY</v>
      </c>
      <c r="S87" s="14" t="str">
        <f t="shared" si="14"/>
        <v>EMPTY</v>
      </c>
      <c r="T87" s="14" t="str">
        <f t="shared" si="15"/>
        <v>EMPTY</v>
      </c>
      <c r="U87" s="14" t="str">
        <f t="shared" si="16"/>
        <v>EMPTY</v>
      </c>
      <c r="V87" s="14" t="str">
        <f>IF(L87="beforeTx",timingTable[[#This Row],[FRT32_val]]-timingTable[[#This Row],[FRT32_trace]],"EMPTY")</f>
        <v>EMPTY</v>
      </c>
      <c r="W87" s="14" t="str">
        <f>IF(AND(timingTable[[#This Row],[beforeTx]]="beforeTx",K88="afterTx"),J88-timingTable[[#This Row],[FRT32_trace]],"EMPTY")</f>
        <v>EMPTY</v>
      </c>
      <c r="X87" s="14" t="str">
        <f t="shared" si="17"/>
        <v>EMPTY</v>
      </c>
      <c r="Y87" s="14" t="str">
        <f>IF(AND(P87="beforeRx",O88="afterRx"),J88-timingTable[[#This Row],[FRT32_trace]],"EMPTY")</f>
        <v>EMPTY</v>
      </c>
    </row>
    <row r="88" spans="1:25" x14ac:dyDescent="0.25">
      <c r="A88" s="14" t="s">
        <v>853</v>
      </c>
      <c r="B88">
        <v>2050688294</v>
      </c>
      <c r="C88" s="14" t="s">
        <v>6765</v>
      </c>
      <c r="D88">
        <v>151</v>
      </c>
      <c r="E88" s="14" t="s">
        <v>1119</v>
      </c>
      <c r="F88" s="14" t="s">
        <v>6766</v>
      </c>
      <c r="G88" s="14">
        <f>timingTable[[#This Row],[FRT_DEC]]-B87</f>
        <v>84</v>
      </c>
      <c r="H8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INFO]]))),H87)</f>
        <v>287</v>
      </c>
      <c r="I88" s="14">
        <f>IF(timingTable[[#This Row],['[TRACECODE']:.1]]=151,HEX2DEC(LEFT(RIGHT(timingTable[[#This Row],[TRACE INFO]],9),8)),IF(timingTable[[#This Row],['[TRACECODE']:.1]]=6,HEX2DEC(RIGHT(timingTable[[#This Row],[TRACE INFO]],8))))</f>
        <v>2050688121</v>
      </c>
      <c r="J88" s="14">
        <f>HEX2DEC(RIGHT(timingTable[[#This Row],[FRT_HEX]],MIN(LEN(timingTable[[#This Row],[FRT_HEX]])-2,8)))</f>
        <v>2050688294</v>
      </c>
      <c r="K88" s="14" t="str">
        <f>IF(timingTable[[#This Row],['[TRACECODE']:.1]]=140,"afterTx","")</f>
        <v/>
      </c>
      <c r="L88" s="14" t="str">
        <f t="shared" si="9"/>
        <v/>
      </c>
      <c r="M88" s="14" t="str">
        <f>IF(AND(H88=H87,K87="afterTx",timingTable[[#This Row],['[TRACECODE']:.1]]=6),"dc","")</f>
        <v/>
      </c>
      <c r="N88" s="14" t="str">
        <f t="shared" si="10"/>
        <v>txEnd</v>
      </c>
      <c r="O88" s="14" t="str">
        <f>IF(timingTable[[#This Row],['[TRACECODE']:.1]]=141,"afterRx","")</f>
        <v/>
      </c>
      <c r="P88" s="14" t="str">
        <f t="shared" si="11"/>
        <v/>
      </c>
      <c r="Q88" s="14" t="str">
        <f t="shared" si="12"/>
        <v/>
      </c>
      <c r="R88" s="14" t="str">
        <f t="shared" si="13"/>
        <v>EMPTY</v>
      </c>
      <c r="S88" s="14">
        <f t="shared" si="14"/>
        <v>543</v>
      </c>
      <c r="T88" s="14" t="str">
        <f t="shared" si="15"/>
        <v>EMPTY</v>
      </c>
      <c r="U88" s="14" t="str">
        <f t="shared" si="16"/>
        <v>EMPTY</v>
      </c>
      <c r="V88" s="14" t="str">
        <f>IF(L88="beforeTx",timingTable[[#This Row],[FRT32_val]]-timingTable[[#This Row],[FRT32_trace]],"EMPTY")</f>
        <v>EMPTY</v>
      </c>
      <c r="W88" s="14" t="str">
        <f>IF(AND(timingTable[[#This Row],[beforeTx]]="beforeTx",K89="afterTx"),J89-timingTable[[#This Row],[FRT32_trace]],"EMPTY")</f>
        <v>EMPTY</v>
      </c>
      <c r="X88" s="14" t="str">
        <f t="shared" si="17"/>
        <v>EMPTY</v>
      </c>
      <c r="Y88" s="14" t="str">
        <f>IF(AND(P88="beforeRx",O89="afterRx"),J89-timingTable[[#This Row],[FRT32_trace]],"EMPTY")</f>
        <v>EMPTY</v>
      </c>
    </row>
    <row r="89" spans="1:25" x14ac:dyDescent="0.25">
      <c r="A89" s="14" t="s">
        <v>1072</v>
      </c>
      <c r="B89">
        <v>2050688664</v>
      </c>
      <c r="C89" s="14" t="s">
        <v>6777</v>
      </c>
      <c r="D89">
        <v>151</v>
      </c>
      <c r="E89" s="14" t="s">
        <v>1119</v>
      </c>
      <c r="F89" s="14" t="s">
        <v>1102</v>
      </c>
      <c r="G89" s="14">
        <f>timingTable[[#This Row],[FRT_DEC]]-B88</f>
        <v>370</v>
      </c>
      <c r="H8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INFO]]))),H88)</f>
        <v>287</v>
      </c>
      <c r="I89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89" s="14">
        <f>HEX2DEC(RIGHT(timingTable[[#This Row],[FRT_HEX]],MIN(LEN(timingTable[[#This Row],[FRT_HEX]])-2,8)))</f>
        <v>2050688664</v>
      </c>
      <c r="K89" s="14" t="str">
        <f>IF(timingTable[[#This Row],['[TRACECODE']:.1]]=140,"afterTx","")</f>
        <v/>
      </c>
      <c r="L89" s="14" t="str">
        <f t="shared" si="9"/>
        <v/>
      </c>
      <c r="M89" s="14" t="str">
        <f>IF(AND(H89=H88,K88="afterTx",timingTable[[#This Row],['[TRACECODE']:.1]]=6),"dc","")</f>
        <v/>
      </c>
      <c r="N89" s="14" t="str">
        <f t="shared" si="10"/>
        <v/>
      </c>
      <c r="O89" s="14" t="str">
        <f>IF(timingTable[[#This Row],['[TRACECODE']:.1]]=141,"afterRx","")</f>
        <v/>
      </c>
      <c r="P89" s="14" t="str">
        <f t="shared" si="11"/>
        <v>beforeRx</v>
      </c>
      <c r="Q89" s="14" t="str">
        <f t="shared" si="12"/>
        <v/>
      </c>
      <c r="R89" s="14" t="str">
        <f t="shared" si="13"/>
        <v>EMPTY</v>
      </c>
      <c r="S89" s="14" t="str">
        <f t="shared" si="14"/>
        <v>EMPTY</v>
      </c>
      <c r="T89" s="14" t="str">
        <f t="shared" si="15"/>
        <v>EMPTY</v>
      </c>
      <c r="U89" s="14" t="str">
        <f t="shared" si="16"/>
        <v>EMPTY</v>
      </c>
      <c r="V89" s="14" t="str">
        <f>IF(L89="beforeTx",timingTable[[#This Row],[FRT32_val]]-timingTable[[#This Row],[FRT32_trace]],"EMPTY")</f>
        <v>EMPTY</v>
      </c>
      <c r="W89" s="14" t="str">
        <f>IF(AND(timingTable[[#This Row],[beforeTx]]="beforeTx",K90="afterTx"),J90-timingTable[[#This Row],[FRT32_trace]],"EMPTY")</f>
        <v>EMPTY</v>
      </c>
      <c r="X89" s="14" t="str">
        <f t="shared" si="17"/>
        <v>EMPTY</v>
      </c>
      <c r="Y89" s="14">
        <f>IF(AND(P89="beforeRx",O90="afterRx"),J90-timingTable[[#This Row],[FRT32_trace]],"EMPTY")</f>
        <v>16</v>
      </c>
    </row>
    <row r="90" spans="1:25" x14ac:dyDescent="0.25">
      <c r="A90" s="14" t="s">
        <v>1073</v>
      </c>
      <c r="B90">
        <v>2050688680</v>
      </c>
      <c r="C90" s="14" t="s">
        <v>6778</v>
      </c>
      <c r="D90">
        <v>141</v>
      </c>
      <c r="E90" s="14" t="s">
        <v>1122</v>
      </c>
      <c r="F90" s="14" t="s">
        <v>296</v>
      </c>
      <c r="G90" s="14">
        <f>timingTable[[#This Row],[FRT_DEC]]-B89</f>
        <v>16</v>
      </c>
      <c r="H9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INFO]]))),H89)</f>
        <v>287</v>
      </c>
      <c r="I9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90" s="14">
        <f>HEX2DEC(RIGHT(timingTable[[#This Row],[FRT_HEX]],MIN(LEN(timingTable[[#This Row],[FRT_HEX]])-2,8)))</f>
        <v>2050688680</v>
      </c>
      <c r="K90" s="14" t="str">
        <f>IF(timingTable[[#This Row],['[TRACECODE']:.1]]=140,"afterTx","")</f>
        <v/>
      </c>
      <c r="L90" s="14" t="str">
        <f t="shared" si="9"/>
        <v/>
      </c>
      <c r="M90" s="14" t="str">
        <f>IF(AND(H90=H89,K89="afterTx",timingTable[[#This Row],['[TRACECODE']:.1]]=6),"dc","")</f>
        <v/>
      </c>
      <c r="N90" s="14" t="str">
        <f t="shared" si="10"/>
        <v/>
      </c>
      <c r="O90" s="14" t="str">
        <f>IF(timingTable[[#This Row],['[TRACECODE']:.1]]=141,"afterRx","")</f>
        <v>afterRx</v>
      </c>
      <c r="P90" s="14" t="str">
        <f t="shared" si="11"/>
        <v/>
      </c>
      <c r="Q90" s="14" t="str">
        <f t="shared" si="12"/>
        <v/>
      </c>
      <c r="R90" s="14" t="str">
        <f t="shared" si="13"/>
        <v>EMPTY</v>
      </c>
      <c r="S90" s="14" t="str">
        <f t="shared" si="14"/>
        <v>EMPTY</v>
      </c>
      <c r="T90" s="14" t="str">
        <f t="shared" si="15"/>
        <v>EMPTY</v>
      </c>
      <c r="U90" s="14" t="str">
        <f t="shared" si="16"/>
        <v>EMPTY</v>
      </c>
      <c r="V90" s="14" t="str">
        <f>IF(L90="beforeTx",timingTable[[#This Row],[FRT32_val]]-timingTable[[#This Row],[FRT32_trace]],"EMPTY")</f>
        <v>EMPTY</v>
      </c>
      <c r="W90" s="14" t="str">
        <f>IF(AND(timingTable[[#This Row],[beforeTx]]="beforeTx",K91="afterTx"),J91-timingTable[[#This Row],[FRT32_trace]],"EMPTY")</f>
        <v>EMPTY</v>
      </c>
      <c r="X90" s="14" t="str">
        <f t="shared" si="17"/>
        <v>EMPTY</v>
      </c>
      <c r="Y90" s="14" t="str">
        <f>IF(AND(P90="beforeRx",O91="afterRx"),J91-timingTable[[#This Row],[FRT32_trace]],"EMPTY")</f>
        <v>EMPTY</v>
      </c>
    </row>
    <row r="91" spans="1:25" x14ac:dyDescent="0.25">
      <c r="A91" s="14" t="s">
        <v>921</v>
      </c>
      <c r="B91">
        <v>2050692246</v>
      </c>
      <c r="C91" s="14" t="s">
        <v>6813</v>
      </c>
      <c r="D91">
        <v>151</v>
      </c>
      <c r="E91" s="14" t="s">
        <v>1119</v>
      </c>
      <c r="F91" s="14" t="s">
        <v>6814</v>
      </c>
      <c r="G91" s="14">
        <f>timingTable[[#This Row],[FRT_DEC]]-B90</f>
        <v>3566</v>
      </c>
      <c r="H9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INFO]]))),H90)</f>
        <v>287</v>
      </c>
      <c r="I91" s="14">
        <f>IF(timingTable[[#This Row],['[TRACECODE']:.1]]=151,HEX2DEC(LEFT(RIGHT(timingTable[[#This Row],[TRACE INFO]],9),8)),IF(timingTable[[#This Row],['[TRACECODE']:.1]]=6,HEX2DEC(RIGHT(timingTable[[#This Row],[TRACE INFO]],8))))</f>
        <v>2050692144</v>
      </c>
      <c r="J91" s="14">
        <f>HEX2DEC(RIGHT(timingTable[[#This Row],[FRT_HEX]],MIN(LEN(timingTable[[#This Row],[FRT_HEX]])-2,8)))</f>
        <v>2050692246</v>
      </c>
      <c r="K91" s="14" t="str">
        <f>IF(timingTable[[#This Row],['[TRACECODE']:.1]]=140,"afterTx","")</f>
        <v/>
      </c>
      <c r="L91" s="14" t="str">
        <f t="shared" si="9"/>
        <v/>
      </c>
      <c r="M91" s="14" t="str">
        <f>IF(AND(H91=H90,K90="afterTx",timingTable[[#This Row],['[TRACECODE']:.1]]=6),"dc","")</f>
        <v/>
      </c>
      <c r="N91" s="14" t="str">
        <f t="shared" si="10"/>
        <v/>
      </c>
      <c r="O91" s="14" t="str">
        <f>IF(timingTable[[#This Row],['[TRACECODE']:.1]]=141,"afterRx","")</f>
        <v/>
      </c>
      <c r="P91" s="14" t="str">
        <f t="shared" si="11"/>
        <v/>
      </c>
      <c r="Q91" s="14" t="str">
        <f t="shared" si="12"/>
        <v>rxEnd</v>
      </c>
      <c r="R91" s="14" t="str">
        <f t="shared" si="13"/>
        <v>EMPTY</v>
      </c>
      <c r="S91" s="14" t="str">
        <f t="shared" si="14"/>
        <v>EMPTY</v>
      </c>
      <c r="T91" s="14">
        <f t="shared" si="15"/>
        <v>1000</v>
      </c>
      <c r="U91" s="14">
        <f t="shared" si="16"/>
        <v>1698</v>
      </c>
      <c r="V91" s="14" t="str">
        <f>IF(L91="beforeTx",timingTable[[#This Row],[FRT32_val]]-timingTable[[#This Row],[FRT32_trace]],"EMPTY")</f>
        <v>EMPTY</v>
      </c>
      <c r="W91" s="14" t="str">
        <f>IF(AND(timingTable[[#This Row],[beforeTx]]="beforeTx",K92="afterTx"),J92-timingTable[[#This Row],[FRT32_trace]],"EMPTY")</f>
        <v>EMPTY</v>
      </c>
      <c r="X91" s="14">
        <f t="shared" si="17"/>
        <v>221</v>
      </c>
      <c r="Y91" s="14" t="str">
        <f>IF(AND(P91="beforeRx",O92="afterRx"),J92-timingTable[[#This Row],[FRT32_trace]],"EMPTY")</f>
        <v>EMPTY</v>
      </c>
    </row>
    <row r="92" spans="1:25" x14ac:dyDescent="0.25">
      <c r="A92" s="14" t="s">
        <v>931</v>
      </c>
      <c r="B92">
        <v>2050692365</v>
      </c>
      <c r="C92" s="14" t="s">
        <v>6825</v>
      </c>
      <c r="D92">
        <v>151</v>
      </c>
      <c r="E92" s="14" t="s">
        <v>1119</v>
      </c>
      <c r="F92" s="14" t="s">
        <v>6826</v>
      </c>
      <c r="G92" s="14">
        <f>timingTable[[#This Row],[FRT_DEC]]-B91</f>
        <v>119</v>
      </c>
      <c r="H9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INFO]]))),H91)</f>
        <v>287</v>
      </c>
      <c r="I92" s="14">
        <f>IF(timingTable[[#This Row],['[TRACECODE']:.1]]=151,HEX2DEC(LEFT(RIGHT(timingTable[[#This Row],[TRACE INFO]],9),8)),IF(timingTable[[#This Row],['[TRACECODE']:.1]]=6,HEX2DEC(RIGHT(timingTable[[#This Row],[TRACE INFO]],8))))</f>
        <v>2050693144</v>
      </c>
      <c r="J92" s="14">
        <f>HEX2DEC(RIGHT(timingTable[[#This Row],[FRT_HEX]],MIN(LEN(timingTable[[#This Row],[FRT_HEX]])-2,8)))</f>
        <v>2050692365</v>
      </c>
      <c r="K92" s="14" t="str">
        <f>IF(timingTable[[#This Row],['[TRACECODE']:.1]]=140,"afterTx","")</f>
        <v/>
      </c>
      <c r="L92" s="14" t="str">
        <f t="shared" si="9"/>
        <v>beforeTx</v>
      </c>
      <c r="M92" s="14" t="str">
        <f>IF(AND(H92=H91,K91="afterTx",timingTable[[#This Row],['[TRACECODE']:.1]]=6),"dc","")</f>
        <v/>
      </c>
      <c r="N92" s="14" t="str">
        <f t="shared" si="10"/>
        <v/>
      </c>
      <c r="O92" s="14" t="str">
        <f>IF(timingTable[[#This Row],['[TRACECODE']:.1]]=141,"afterRx","")</f>
        <v/>
      </c>
      <c r="P92" s="14" t="str">
        <f t="shared" si="11"/>
        <v/>
      </c>
      <c r="Q92" s="14" t="str">
        <f t="shared" si="12"/>
        <v/>
      </c>
      <c r="R92" s="14">
        <f t="shared" si="13"/>
        <v>698</v>
      </c>
      <c r="S92" s="14" t="str">
        <f t="shared" si="14"/>
        <v>EMPTY</v>
      </c>
      <c r="T92" s="14" t="str">
        <f t="shared" si="15"/>
        <v>EMPTY</v>
      </c>
      <c r="U92" s="14" t="str">
        <f t="shared" si="16"/>
        <v>EMPTY</v>
      </c>
      <c r="V92" s="14">
        <f>IF(L92="beforeTx",timingTable[[#This Row],[FRT32_val]]-timingTable[[#This Row],[FRT32_trace]],"EMPTY")</f>
        <v>779</v>
      </c>
      <c r="W92" s="14">
        <f>IF(AND(timingTable[[#This Row],[beforeTx]]="beforeTx",K93="afterTx"),J93-timingTable[[#This Row],[FRT32_trace]],"EMPTY")</f>
        <v>796</v>
      </c>
      <c r="X92" s="14" t="str">
        <f t="shared" si="17"/>
        <v>EMPTY</v>
      </c>
      <c r="Y92" s="14" t="str">
        <f>IF(AND(P92="beforeRx",O93="afterRx"),J93-timingTable[[#This Row],[FRT32_trace]],"EMPTY")</f>
        <v>EMPTY</v>
      </c>
    </row>
    <row r="93" spans="1:25" x14ac:dyDescent="0.25">
      <c r="A93" s="14" t="s">
        <v>932</v>
      </c>
      <c r="B93">
        <v>2050693161</v>
      </c>
      <c r="C93" s="14" t="s">
        <v>6827</v>
      </c>
      <c r="D93">
        <v>140</v>
      </c>
      <c r="E93" s="14" t="s">
        <v>1120</v>
      </c>
      <c r="F93" s="14" t="s">
        <v>281</v>
      </c>
      <c r="G93" s="14">
        <f>timingTable[[#This Row],[FRT_DEC]]-B92</f>
        <v>796</v>
      </c>
      <c r="H9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INFO]]))),H92)</f>
        <v>287</v>
      </c>
      <c r="I9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93" s="14">
        <f>HEX2DEC(RIGHT(timingTable[[#This Row],[FRT_HEX]],MIN(LEN(timingTable[[#This Row],[FRT_HEX]])-2,8)))</f>
        <v>2050693161</v>
      </c>
      <c r="K93" s="14" t="str">
        <f>IF(timingTable[[#This Row],['[TRACECODE']:.1]]=140,"afterTx","")</f>
        <v>afterTx</v>
      </c>
      <c r="L93" s="14" t="str">
        <f t="shared" si="9"/>
        <v/>
      </c>
      <c r="M93" s="14" t="str">
        <f>IF(AND(H93=H92,K92="afterTx",timingTable[[#This Row],['[TRACECODE']:.1]]=6),"dc","")</f>
        <v/>
      </c>
      <c r="N93" s="14" t="str">
        <f t="shared" si="10"/>
        <v/>
      </c>
      <c r="O93" s="14" t="str">
        <f>IF(timingTable[[#This Row],['[TRACECODE']:.1]]=141,"afterRx","")</f>
        <v/>
      </c>
      <c r="P93" s="14" t="str">
        <f t="shared" si="11"/>
        <v/>
      </c>
      <c r="Q93" s="14" t="str">
        <f t="shared" si="12"/>
        <v/>
      </c>
      <c r="R93" s="14" t="str">
        <f t="shared" si="13"/>
        <v>EMPTY</v>
      </c>
      <c r="S93" s="14" t="str">
        <f t="shared" si="14"/>
        <v>EMPTY</v>
      </c>
      <c r="T93" s="14" t="str">
        <f t="shared" si="15"/>
        <v>EMPTY</v>
      </c>
      <c r="U93" s="14" t="str">
        <f t="shared" si="16"/>
        <v>EMPTY</v>
      </c>
      <c r="V93" s="14" t="str">
        <f>IF(L93="beforeTx",timingTable[[#This Row],[FRT32_val]]-timingTable[[#This Row],[FRT32_trace]],"EMPTY")</f>
        <v>EMPTY</v>
      </c>
      <c r="W93" s="14" t="str">
        <f>IF(AND(timingTable[[#This Row],[beforeTx]]="beforeTx",K94="afterTx"),J94-timingTable[[#This Row],[FRT32_trace]],"EMPTY")</f>
        <v>EMPTY</v>
      </c>
      <c r="X93" s="14" t="str">
        <f t="shared" si="17"/>
        <v>EMPTY</v>
      </c>
      <c r="Y93" s="14" t="str">
        <f>IF(AND(P93="beforeRx",O94="afterRx"),J94-timingTable[[#This Row],[FRT32_trace]],"EMPTY")</f>
        <v>EMPTY</v>
      </c>
    </row>
    <row r="94" spans="1:25" x14ac:dyDescent="0.25">
      <c r="A94" s="14" t="s">
        <v>935</v>
      </c>
      <c r="B94">
        <v>2050710805</v>
      </c>
      <c r="C94" s="14" t="s">
        <v>6830</v>
      </c>
      <c r="D94">
        <v>6</v>
      </c>
      <c r="E94" s="14" t="s">
        <v>1121</v>
      </c>
      <c r="F94" s="14" t="s">
        <v>6831</v>
      </c>
      <c r="G94" s="14">
        <f>timingTable[[#This Row],[FRT_DEC]]-B93</f>
        <v>17644</v>
      </c>
      <c r="H9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INFO]]))),H93)</f>
        <v>287</v>
      </c>
      <c r="I94" s="14">
        <f>IF(timingTable[[#This Row],['[TRACECODE']:.1]]=151,HEX2DEC(LEFT(RIGHT(timingTable[[#This Row],[TRACE INFO]],9),8)),IF(timingTable[[#This Row],['[TRACECODE']:.1]]=6,HEX2DEC(RIGHT(timingTable[[#This Row],[TRACE INFO]],8))))</f>
        <v>2050693842</v>
      </c>
      <c r="J94" s="14">
        <f>HEX2DEC(RIGHT(timingTable[[#This Row],[FRT_HEX]],MIN(LEN(timingTable[[#This Row],[FRT_HEX]])-2,8)))</f>
        <v>2050710805</v>
      </c>
      <c r="K94" s="14" t="str">
        <f>IF(timingTable[[#This Row],['[TRACECODE']:.1]]=140,"afterTx","")</f>
        <v/>
      </c>
      <c r="L94" s="14" t="str">
        <f t="shared" si="9"/>
        <v/>
      </c>
      <c r="M94" s="14" t="str">
        <f>IF(AND(H94=H93,K93="afterTx",timingTable[[#This Row],['[TRACECODE']:.1]]=6),"dc","")</f>
        <v>dc</v>
      </c>
      <c r="N94" s="14" t="str">
        <f t="shared" si="10"/>
        <v/>
      </c>
      <c r="O94" s="14" t="str">
        <f>IF(timingTable[[#This Row],['[TRACECODE']:.1]]=141,"afterRx","")</f>
        <v/>
      </c>
      <c r="P94" s="14" t="str">
        <f t="shared" si="11"/>
        <v/>
      </c>
      <c r="Q94" s="14" t="str">
        <f t="shared" si="12"/>
        <v/>
      </c>
      <c r="R94" s="14" t="str">
        <f t="shared" si="13"/>
        <v>EMPTY</v>
      </c>
      <c r="S94" s="14" t="str">
        <f t="shared" si="14"/>
        <v>EMPTY</v>
      </c>
      <c r="T94" s="14" t="str">
        <f t="shared" si="15"/>
        <v>EMPTY</v>
      </c>
      <c r="U94" s="14" t="str">
        <f t="shared" si="16"/>
        <v>EMPTY</v>
      </c>
      <c r="V94" s="14" t="str">
        <f>IF(L94="beforeTx",timingTable[[#This Row],[FRT32_val]]-timingTable[[#This Row],[FRT32_trace]],"EMPTY")</f>
        <v>EMPTY</v>
      </c>
      <c r="W94" s="14" t="str">
        <f>IF(AND(timingTable[[#This Row],[beforeTx]]="beforeTx",K95="afterTx"),J95-timingTable[[#This Row],[FRT32_trace]],"EMPTY")</f>
        <v>EMPTY</v>
      </c>
      <c r="X94" s="14" t="str">
        <f t="shared" si="17"/>
        <v>EMPTY</v>
      </c>
      <c r="Y94" s="14" t="str">
        <f>IF(AND(P94="beforeRx",O95="afterRx"),J95-timingTable[[#This Row],[FRT32_trace]],"EMPTY")</f>
        <v>EMPTY</v>
      </c>
    </row>
    <row r="95" spans="1:25" x14ac:dyDescent="0.25">
      <c r="A95" s="14" t="s">
        <v>936</v>
      </c>
      <c r="B95">
        <v>2050710808</v>
      </c>
      <c r="C95" s="14" t="s">
        <v>6832</v>
      </c>
      <c r="D95">
        <v>6</v>
      </c>
      <c r="E95" s="14" t="s">
        <v>1121</v>
      </c>
      <c r="F95" s="14" t="s">
        <v>5995</v>
      </c>
      <c r="G95" s="14">
        <f>timingTable[[#This Row],[FRT_DEC]]-B94</f>
        <v>3</v>
      </c>
      <c r="H9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INFO]]))),H94)</f>
        <v>287</v>
      </c>
      <c r="I95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95" s="14">
        <f>HEX2DEC(RIGHT(timingTable[[#This Row],[FRT_HEX]],MIN(LEN(timingTable[[#This Row],[FRT_HEX]])-2,8)))</f>
        <v>2050710808</v>
      </c>
      <c r="K95" s="14" t="str">
        <f>IF(timingTable[[#This Row],['[TRACECODE']:.1]]=140,"afterTx","")</f>
        <v/>
      </c>
      <c r="L95" s="14" t="str">
        <f t="shared" si="9"/>
        <v/>
      </c>
      <c r="M95" s="14" t="str">
        <f>IF(AND(H95=H94,K94="afterTx",timingTable[[#This Row],['[TRACECODE']:.1]]=6),"dc","")</f>
        <v/>
      </c>
      <c r="N95" s="14" t="str">
        <f t="shared" si="10"/>
        <v/>
      </c>
      <c r="O95" s="14" t="str">
        <f>IF(timingTable[[#This Row],['[TRACECODE']:.1]]=141,"afterRx","")</f>
        <v/>
      </c>
      <c r="P95" s="14" t="str">
        <f t="shared" si="11"/>
        <v/>
      </c>
      <c r="Q95" s="14" t="str">
        <f t="shared" si="12"/>
        <v/>
      </c>
      <c r="R95" s="14" t="str">
        <f t="shared" si="13"/>
        <v>EMPTY</v>
      </c>
      <c r="S95" s="14" t="str">
        <f t="shared" si="14"/>
        <v>EMPTY</v>
      </c>
      <c r="T95" s="14" t="str">
        <f t="shared" si="15"/>
        <v>EMPTY</v>
      </c>
      <c r="U95" s="14" t="str">
        <f t="shared" si="16"/>
        <v>EMPTY</v>
      </c>
      <c r="V95" s="14" t="str">
        <f>IF(L95="beforeTx",timingTable[[#This Row],[FRT32_val]]-timingTable[[#This Row],[FRT32_trace]],"EMPTY")</f>
        <v>EMPTY</v>
      </c>
      <c r="W95" s="14" t="str">
        <f>IF(AND(timingTable[[#This Row],[beforeTx]]="beforeTx",K96="afterTx"),J96-timingTable[[#This Row],[FRT32_trace]],"EMPTY")</f>
        <v>EMPTY</v>
      </c>
      <c r="X95" s="14" t="str">
        <f t="shared" si="17"/>
        <v>EMPTY</v>
      </c>
      <c r="Y95" s="14" t="str">
        <f>IF(AND(P95="beforeRx",O96="afterRx"),J96-timingTable[[#This Row],[FRT32_trace]],"EMPTY")</f>
        <v>EMPTY</v>
      </c>
    </row>
    <row r="96" spans="1:25" x14ac:dyDescent="0.25">
      <c r="A96" s="14" t="s">
        <v>937</v>
      </c>
      <c r="B96">
        <v>2050710890</v>
      </c>
      <c r="C96" s="14" t="s">
        <v>6833</v>
      </c>
      <c r="D96">
        <v>151</v>
      </c>
      <c r="E96" s="14" t="s">
        <v>1119</v>
      </c>
      <c r="F96" s="14" t="s">
        <v>6834</v>
      </c>
      <c r="G96" s="14">
        <f>timingTable[[#This Row],[FRT_DEC]]-B95</f>
        <v>82</v>
      </c>
      <c r="H9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INFO]]))),H95)</f>
        <v>287</v>
      </c>
      <c r="I96" s="14">
        <f>IF(timingTable[[#This Row],['[TRACECODE']:.1]]=151,HEX2DEC(LEFT(RIGHT(timingTable[[#This Row],[TRACE INFO]],9),8)),IF(timingTable[[#This Row],['[TRACECODE']:.1]]=6,HEX2DEC(RIGHT(timingTable[[#This Row],[TRACE INFO]],8))))</f>
        <v>2050710722</v>
      </c>
      <c r="J96" s="14">
        <f>HEX2DEC(RIGHT(timingTable[[#This Row],[FRT_HEX]],MIN(LEN(timingTable[[#This Row],[FRT_HEX]])-2,8)))</f>
        <v>2050710890</v>
      </c>
      <c r="K96" s="14" t="str">
        <f>IF(timingTable[[#This Row],['[TRACECODE']:.1]]=140,"afterTx","")</f>
        <v/>
      </c>
      <c r="L96" s="14" t="str">
        <f t="shared" si="9"/>
        <v/>
      </c>
      <c r="M96" s="14" t="str">
        <f>IF(AND(H96=H95,K95="afterTx",timingTable[[#This Row],['[TRACECODE']:.1]]=6),"dc","")</f>
        <v/>
      </c>
      <c r="N96" s="14" t="str">
        <f t="shared" si="10"/>
        <v>txEnd</v>
      </c>
      <c r="O96" s="14" t="str">
        <f>IF(timingTable[[#This Row],['[TRACECODE']:.1]]=141,"afterRx","")</f>
        <v/>
      </c>
      <c r="P96" s="14" t="str">
        <f t="shared" si="11"/>
        <v/>
      </c>
      <c r="Q96" s="14" t="str">
        <f t="shared" si="12"/>
        <v/>
      </c>
      <c r="R96" s="14" t="str">
        <f t="shared" si="13"/>
        <v>EMPTY</v>
      </c>
      <c r="S96" s="14">
        <f t="shared" si="14"/>
        <v>543</v>
      </c>
      <c r="T96" s="14" t="str">
        <f t="shared" si="15"/>
        <v>EMPTY</v>
      </c>
      <c r="U96" s="14" t="str">
        <f t="shared" si="16"/>
        <v>EMPTY</v>
      </c>
      <c r="V96" s="14" t="str">
        <f>IF(L96="beforeTx",timingTable[[#This Row],[FRT32_val]]-timingTable[[#This Row],[FRT32_trace]],"EMPTY")</f>
        <v>EMPTY</v>
      </c>
      <c r="W96" s="14" t="str">
        <f>IF(AND(timingTable[[#This Row],[beforeTx]]="beforeTx",K97="afterTx"),J97-timingTable[[#This Row],[FRT32_trace]],"EMPTY")</f>
        <v>EMPTY</v>
      </c>
      <c r="X96" s="14" t="str">
        <f t="shared" si="17"/>
        <v>EMPTY</v>
      </c>
      <c r="Y96" s="14" t="str">
        <f>IF(AND(P96="beforeRx",O97="afterRx"),J97-timingTable[[#This Row],[FRT32_trace]],"EMPTY")</f>
        <v>EMPTY</v>
      </c>
    </row>
    <row r="97" spans="1:25" x14ac:dyDescent="0.25">
      <c r="A97" s="14" t="s">
        <v>946</v>
      </c>
      <c r="B97">
        <v>2050711265</v>
      </c>
      <c r="C97" s="14" t="s">
        <v>6844</v>
      </c>
      <c r="D97">
        <v>151</v>
      </c>
      <c r="E97" s="14" t="s">
        <v>1119</v>
      </c>
      <c r="F97" s="14" t="s">
        <v>1102</v>
      </c>
      <c r="G97" s="14">
        <f>timingTable[[#This Row],[FRT_DEC]]-B96</f>
        <v>375</v>
      </c>
      <c r="H9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INFO]]))),H96)</f>
        <v>287</v>
      </c>
      <c r="I97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97" s="14">
        <f>HEX2DEC(RIGHT(timingTable[[#This Row],[FRT_HEX]],MIN(LEN(timingTable[[#This Row],[FRT_HEX]])-2,8)))</f>
        <v>2050711265</v>
      </c>
      <c r="K97" s="14" t="str">
        <f>IF(timingTable[[#This Row],['[TRACECODE']:.1]]=140,"afterTx","")</f>
        <v/>
      </c>
      <c r="L97" s="14" t="str">
        <f t="shared" si="9"/>
        <v/>
      </c>
      <c r="M97" s="14" t="str">
        <f>IF(AND(H97=H96,K96="afterTx",timingTable[[#This Row],['[TRACECODE']:.1]]=6),"dc","")</f>
        <v/>
      </c>
      <c r="N97" s="14" t="str">
        <f t="shared" si="10"/>
        <v/>
      </c>
      <c r="O97" s="14" t="str">
        <f>IF(timingTable[[#This Row],['[TRACECODE']:.1]]=141,"afterRx","")</f>
        <v/>
      </c>
      <c r="P97" s="14" t="str">
        <f t="shared" si="11"/>
        <v>beforeRx</v>
      </c>
      <c r="Q97" s="14" t="str">
        <f t="shared" si="12"/>
        <v/>
      </c>
      <c r="R97" s="14" t="str">
        <f t="shared" si="13"/>
        <v>EMPTY</v>
      </c>
      <c r="S97" s="14" t="str">
        <f t="shared" si="14"/>
        <v>EMPTY</v>
      </c>
      <c r="T97" s="14" t="str">
        <f t="shared" si="15"/>
        <v>EMPTY</v>
      </c>
      <c r="U97" s="14" t="str">
        <f t="shared" si="16"/>
        <v>EMPTY</v>
      </c>
      <c r="V97" s="14" t="str">
        <f>IF(L97="beforeTx",timingTable[[#This Row],[FRT32_val]]-timingTable[[#This Row],[FRT32_trace]],"EMPTY")</f>
        <v>EMPTY</v>
      </c>
      <c r="W97" s="14" t="str">
        <f>IF(AND(timingTable[[#This Row],[beforeTx]]="beforeTx",K98="afterTx"),J98-timingTable[[#This Row],[FRT32_trace]],"EMPTY")</f>
        <v>EMPTY</v>
      </c>
      <c r="X97" s="14" t="str">
        <f t="shared" si="17"/>
        <v>EMPTY</v>
      </c>
      <c r="Y97" s="14">
        <f>IF(AND(P97="beforeRx",O98="afterRx"),J98-timingTable[[#This Row],[FRT32_trace]],"EMPTY")</f>
        <v>17</v>
      </c>
    </row>
    <row r="98" spans="1:25" x14ac:dyDescent="0.25">
      <c r="A98" s="14" t="s">
        <v>947</v>
      </c>
      <c r="B98">
        <v>2050711282</v>
      </c>
      <c r="C98" s="14" t="s">
        <v>6845</v>
      </c>
      <c r="D98">
        <v>141</v>
      </c>
      <c r="E98" s="14" t="s">
        <v>1122</v>
      </c>
      <c r="F98" s="14" t="s">
        <v>296</v>
      </c>
      <c r="G98" s="14">
        <f>timingTable[[#This Row],[FRT_DEC]]-B97</f>
        <v>17</v>
      </c>
      <c r="H9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INFO]]))),H97)</f>
        <v>287</v>
      </c>
      <c r="I9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98" s="14">
        <f>HEX2DEC(RIGHT(timingTable[[#This Row],[FRT_HEX]],MIN(LEN(timingTable[[#This Row],[FRT_HEX]])-2,8)))</f>
        <v>2050711282</v>
      </c>
      <c r="K98" s="14" t="str">
        <f>IF(timingTable[[#This Row],['[TRACECODE']:.1]]=140,"afterTx","")</f>
        <v/>
      </c>
      <c r="L98" s="14" t="str">
        <f t="shared" si="9"/>
        <v/>
      </c>
      <c r="M98" s="14" t="str">
        <f>IF(AND(H98=H97,K97="afterTx",timingTable[[#This Row],['[TRACECODE']:.1]]=6),"dc","")</f>
        <v/>
      </c>
      <c r="N98" s="14" t="str">
        <f t="shared" si="10"/>
        <v/>
      </c>
      <c r="O98" s="14" t="str">
        <f>IF(timingTable[[#This Row],['[TRACECODE']:.1]]=141,"afterRx","")</f>
        <v>afterRx</v>
      </c>
      <c r="P98" s="14" t="str">
        <f t="shared" si="11"/>
        <v/>
      </c>
      <c r="Q98" s="14" t="str">
        <f t="shared" si="12"/>
        <v/>
      </c>
      <c r="R98" s="14" t="str">
        <f t="shared" si="13"/>
        <v>EMPTY</v>
      </c>
      <c r="S98" s="14" t="str">
        <f t="shared" si="14"/>
        <v>EMPTY</v>
      </c>
      <c r="T98" s="14" t="str">
        <f t="shared" si="15"/>
        <v>EMPTY</v>
      </c>
      <c r="U98" s="14" t="str">
        <f t="shared" si="16"/>
        <v>EMPTY</v>
      </c>
      <c r="V98" s="14" t="str">
        <f>IF(L98="beforeTx",timingTable[[#This Row],[FRT32_val]]-timingTable[[#This Row],[FRT32_trace]],"EMPTY")</f>
        <v>EMPTY</v>
      </c>
      <c r="W98" s="14" t="str">
        <f>IF(AND(timingTable[[#This Row],[beforeTx]]="beforeTx",K99="afterTx"),J99-timingTable[[#This Row],[FRT32_trace]],"EMPTY")</f>
        <v>EMPTY</v>
      </c>
      <c r="X98" s="14" t="str">
        <f t="shared" si="17"/>
        <v>EMPTY</v>
      </c>
      <c r="Y98" s="14" t="str">
        <f>IF(AND(P98="beforeRx",O99="afterRx"),J99-timingTable[[#This Row],[FRT32_trace]],"EMPTY")</f>
        <v>EMPTY</v>
      </c>
    </row>
    <row r="99" spans="1:25" x14ac:dyDescent="0.25">
      <c r="A99" s="14" t="s">
        <v>1050</v>
      </c>
      <c r="B99">
        <v>2050713869</v>
      </c>
      <c r="C99" s="14" t="s">
        <v>6867</v>
      </c>
      <c r="D99">
        <v>151</v>
      </c>
      <c r="E99" s="14" t="s">
        <v>1119</v>
      </c>
      <c r="F99" s="14" t="s">
        <v>6868</v>
      </c>
      <c r="G99" s="14">
        <f>timingTable[[#This Row],[FRT_DEC]]-B98</f>
        <v>2587</v>
      </c>
      <c r="H9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INFO]]))),H98)</f>
        <v>287</v>
      </c>
      <c r="I99" s="14">
        <f>IF(timingTable[[#This Row],['[TRACECODE']:.1]]=151,HEX2DEC(LEFT(RIGHT(timingTable[[#This Row],[TRACE INFO]],9),8)),IF(timingTable[[#This Row],['[TRACECODE']:.1]]=6,HEX2DEC(RIGHT(timingTable[[#This Row],[TRACE INFO]],8))))</f>
        <v>2050713783</v>
      </c>
      <c r="J99" s="14">
        <f>HEX2DEC(RIGHT(timingTable[[#This Row],[FRT_HEX]],MIN(LEN(timingTable[[#This Row],[FRT_HEX]])-2,8)))</f>
        <v>2050713869</v>
      </c>
      <c r="K99" s="14" t="str">
        <f>IF(timingTable[[#This Row],['[TRACECODE']:.1]]=140,"afterTx","")</f>
        <v/>
      </c>
      <c r="L99" s="14" t="str">
        <f t="shared" si="9"/>
        <v/>
      </c>
      <c r="M99" s="14" t="str">
        <f>IF(AND(H99=H98,K98="afterTx",timingTable[[#This Row],['[TRACECODE']:.1]]=6),"dc","")</f>
        <v/>
      </c>
      <c r="N99" s="14" t="str">
        <f t="shared" si="10"/>
        <v/>
      </c>
      <c r="O99" s="14" t="str">
        <f>IF(timingTable[[#This Row],['[TRACECODE']:.1]]=141,"afterRx","")</f>
        <v/>
      </c>
      <c r="P99" s="14" t="str">
        <f t="shared" si="11"/>
        <v/>
      </c>
      <c r="Q99" s="14" t="str">
        <f t="shared" si="12"/>
        <v>rxEnd</v>
      </c>
      <c r="R99" s="14" t="str">
        <f t="shared" si="13"/>
        <v>EMPTY</v>
      </c>
      <c r="S99" s="14" t="str">
        <f t="shared" si="14"/>
        <v>EMPTY</v>
      </c>
      <c r="T99" s="14" t="str">
        <f t="shared" si="15"/>
        <v>EMPTY</v>
      </c>
      <c r="U99" s="14" t="str">
        <f t="shared" si="16"/>
        <v>EMPTY</v>
      </c>
      <c r="V99" s="14" t="str">
        <f>IF(L99="beforeTx",timingTable[[#This Row],[FRT32_val]]-timingTable[[#This Row],[FRT32_trace]],"EMPTY")</f>
        <v>EMPTY</v>
      </c>
      <c r="W99" s="14" t="str">
        <f>IF(AND(timingTable[[#This Row],[beforeTx]]="beforeTx",K100="afterTx"),J100-timingTable[[#This Row],[FRT32_trace]],"EMPTY")</f>
        <v>EMPTY</v>
      </c>
      <c r="X99" s="14" t="str">
        <f t="shared" si="17"/>
        <v>EMPTY</v>
      </c>
      <c r="Y99" s="14" t="str">
        <f>IF(AND(P99="beforeRx",O100="afterRx"),J100-timingTable[[#This Row],[FRT32_trace]],"EMPTY")</f>
        <v>EMPTY</v>
      </c>
    </row>
    <row r="100" spans="1:25" x14ac:dyDescent="0.25">
      <c r="A100" s="14" t="s">
        <v>1006</v>
      </c>
      <c r="B100">
        <v>2050778718</v>
      </c>
      <c r="C100" s="14" t="s">
        <v>6946</v>
      </c>
      <c r="D100">
        <v>131</v>
      </c>
      <c r="E100" s="14" t="s">
        <v>1118</v>
      </c>
      <c r="F100" s="14" t="s">
        <v>6947</v>
      </c>
      <c r="G100" s="14">
        <f>timingTable[[#This Row],[FRT_DEC]]-B99</f>
        <v>64849</v>
      </c>
      <c r="H10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INFO]]))),H99)</f>
        <v>288</v>
      </c>
      <c r="I10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00" s="14">
        <f>HEX2DEC(RIGHT(timingTable[[#This Row],[FRT_HEX]],MIN(LEN(timingTable[[#This Row],[FRT_HEX]])-2,8)))</f>
        <v>2050778718</v>
      </c>
      <c r="K100" s="14" t="str">
        <f>IF(timingTable[[#This Row],['[TRACECODE']:.1]]=140,"afterTx","")</f>
        <v/>
      </c>
      <c r="L100" s="14" t="str">
        <f t="shared" si="9"/>
        <v/>
      </c>
      <c r="M100" s="14" t="str">
        <f>IF(AND(H100=H99,K99="afterTx",timingTable[[#This Row],['[TRACECODE']:.1]]=6),"dc","")</f>
        <v/>
      </c>
      <c r="N100" s="14" t="str">
        <f t="shared" si="10"/>
        <v/>
      </c>
      <c r="O100" s="14" t="str">
        <f>IF(timingTable[[#This Row],['[TRACECODE']:.1]]=141,"afterRx","")</f>
        <v/>
      </c>
      <c r="P100" s="14" t="str">
        <f t="shared" si="11"/>
        <v/>
      </c>
      <c r="Q100" s="14" t="str">
        <f t="shared" si="12"/>
        <v/>
      </c>
      <c r="R100" s="14" t="str">
        <f t="shared" si="13"/>
        <v>EMPTY</v>
      </c>
      <c r="S100" s="14" t="str">
        <f t="shared" si="14"/>
        <v>EMPTY</v>
      </c>
      <c r="T100" s="14" t="str">
        <f t="shared" si="15"/>
        <v>EMPTY</v>
      </c>
      <c r="U100" s="14" t="str">
        <f t="shared" si="16"/>
        <v>EMPTY</v>
      </c>
      <c r="V100" s="14" t="str">
        <f>IF(L100="beforeTx",timingTable[[#This Row],[FRT32_val]]-timingTable[[#This Row],[FRT32_trace]],"EMPTY")</f>
        <v>EMPTY</v>
      </c>
      <c r="W100" s="14" t="str">
        <f>IF(AND(timingTable[[#This Row],[beforeTx]]="beforeTx",K101="afterTx"),J101-timingTable[[#This Row],[FRT32_trace]],"EMPTY")</f>
        <v>EMPTY</v>
      </c>
      <c r="X100" s="14" t="str">
        <f t="shared" si="17"/>
        <v>EMPTY</v>
      </c>
      <c r="Y100" s="14" t="str">
        <f>IF(AND(P100="beforeRx",O101="afterRx"),J101-timingTable[[#This Row],[FRT32_trace]],"EMPTY")</f>
        <v>EMPTY</v>
      </c>
    </row>
    <row r="101" spans="1:25" x14ac:dyDescent="0.25">
      <c r="A101" s="14" t="s">
        <v>1067</v>
      </c>
      <c r="B101">
        <v>2050779254</v>
      </c>
      <c r="C101" s="14" t="s">
        <v>6960</v>
      </c>
      <c r="D101">
        <v>151</v>
      </c>
      <c r="E101" s="14" t="s">
        <v>1119</v>
      </c>
      <c r="F101" s="14" t="s">
        <v>6961</v>
      </c>
      <c r="G101" s="14">
        <f>timingTable[[#This Row],[FRT_DEC]]-B100</f>
        <v>536</v>
      </c>
      <c r="H10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INFO]]))),H100)</f>
        <v>288</v>
      </c>
      <c r="I101" s="14">
        <f>IF(timingTable[[#This Row],['[TRACECODE']:.1]]=151,HEX2DEC(LEFT(RIGHT(timingTable[[#This Row],[TRACE INFO]],9),8)),IF(timingTable[[#This Row],['[TRACECODE']:.1]]=6,HEX2DEC(RIGHT(timingTable[[#This Row],[TRACE INFO]],8))))</f>
        <v>2050779143</v>
      </c>
      <c r="J101" s="14">
        <f>HEX2DEC(RIGHT(timingTable[[#This Row],[FRT_HEX]],MIN(LEN(timingTable[[#This Row],[FRT_HEX]])-2,8)))</f>
        <v>2050779254</v>
      </c>
      <c r="K101" s="14" t="str">
        <f>IF(timingTable[[#This Row],['[TRACECODE']:.1]]=140,"afterTx","")</f>
        <v/>
      </c>
      <c r="L101" s="14" t="str">
        <f t="shared" si="9"/>
        <v/>
      </c>
      <c r="M101" s="14" t="str">
        <f>IF(AND(H101=H100,K100="afterTx",timingTable[[#This Row],['[TRACECODE']:.1]]=6),"dc","")</f>
        <v/>
      </c>
      <c r="N101" s="14" t="str">
        <f t="shared" si="10"/>
        <v/>
      </c>
      <c r="O101" s="14" t="str">
        <f>IF(timingTable[[#This Row],['[TRACECODE']:.1]]=141,"afterRx","")</f>
        <v/>
      </c>
      <c r="P101" s="14" t="str">
        <f t="shared" si="11"/>
        <v/>
      </c>
      <c r="Q101" s="14" t="str">
        <f t="shared" si="12"/>
        <v/>
      </c>
      <c r="R101" s="14" t="str">
        <f t="shared" si="13"/>
        <v>EMPTY</v>
      </c>
      <c r="S101" s="14" t="str">
        <f t="shared" si="14"/>
        <v>EMPTY</v>
      </c>
      <c r="T101" s="14" t="str">
        <f t="shared" si="15"/>
        <v>EMPTY</v>
      </c>
      <c r="U101" s="14" t="str">
        <f t="shared" si="16"/>
        <v>EMPTY</v>
      </c>
      <c r="V101" s="14" t="str">
        <f>IF(L101="beforeTx",timingTable[[#This Row],[FRT32_val]]-timingTable[[#This Row],[FRT32_trace]],"EMPTY")</f>
        <v>EMPTY</v>
      </c>
      <c r="W101" s="14" t="str">
        <f>IF(AND(timingTable[[#This Row],[beforeTx]]="beforeTx",K102="afterTx"),J102-timingTable[[#This Row],[FRT32_trace]],"EMPTY")</f>
        <v>EMPTY</v>
      </c>
      <c r="X101" s="14" t="str">
        <f t="shared" si="17"/>
        <v>EMPTY</v>
      </c>
      <c r="Y101" s="14" t="str">
        <f>IF(AND(P101="beforeRx",O102="afterRx"),J102-timingTable[[#This Row],[FRT32_trace]],"EMPTY")</f>
        <v>EMPTY</v>
      </c>
    </row>
    <row r="102" spans="1:25" x14ac:dyDescent="0.25">
      <c r="A102" s="14" t="s">
        <v>1020</v>
      </c>
      <c r="B102">
        <v>2050779367</v>
      </c>
      <c r="C102" s="14" t="s">
        <v>6973</v>
      </c>
      <c r="D102">
        <v>151</v>
      </c>
      <c r="E102" s="14" t="s">
        <v>1119</v>
      </c>
      <c r="F102" s="14" t="s">
        <v>6974</v>
      </c>
      <c r="G102" s="14">
        <f>timingTable[[#This Row],[FRT_DEC]]-B101</f>
        <v>113</v>
      </c>
      <c r="H10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INFO]]))),H101)</f>
        <v>288</v>
      </c>
      <c r="I102" s="14">
        <f>IF(timingTable[[#This Row],['[TRACECODE']:.1]]=151,HEX2DEC(LEFT(RIGHT(timingTable[[#This Row],[TRACE INFO]],9),8)),IF(timingTable[[#This Row],['[TRACECODE']:.1]]=6,HEX2DEC(RIGHT(timingTable[[#This Row],[TRACE INFO]],8))))</f>
        <v>2050780143</v>
      </c>
      <c r="J102" s="14">
        <f>HEX2DEC(RIGHT(timingTable[[#This Row],[FRT_HEX]],MIN(LEN(timingTable[[#This Row],[FRT_HEX]])-2,8)))</f>
        <v>2050779367</v>
      </c>
      <c r="K102" s="14" t="str">
        <f>IF(timingTable[[#This Row],['[TRACECODE']:.1]]=140,"afterTx","")</f>
        <v/>
      </c>
      <c r="L102" s="14" t="str">
        <f t="shared" si="9"/>
        <v>beforeTx</v>
      </c>
      <c r="M102" s="14" t="str">
        <f>IF(AND(H102=H101,K101="afterTx",timingTable[[#This Row],['[TRACECODE']:.1]]=6),"dc","")</f>
        <v/>
      </c>
      <c r="N102" s="14" t="str">
        <f t="shared" si="10"/>
        <v/>
      </c>
      <c r="O102" s="14" t="str">
        <f>IF(timingTable[[#This Row],['[TRACECODE']:.1]]=141,"afterRx","")</f>
        <v/>
      </c>
      <c r="P102" s="14" t="str">
        <f t="shared" si="11"/>
        <v/>
      </c>
      <c r="Q102" s="14" t="str">
        <f t="shared" si="12"/>
        <v/>
      </c>
      <c r="R102" s="14">
        <f t="shared" si="13"/>
        <v>694</v>
      </c>
      <c r="S102" s="14" t="str">
        <f t="shared" si="14"/>
        <v>EMPTY</v>
      </c>
      <c r="T102" s="14" t="str">
        <f t="shared" si="15"/>
        <v>EMPTY</v>
      </c>
      <c r="U102" s="14" t="str">
        <f t="shared" si="16"/>
        <v>EMPTY</v>
      </c>
      <c r="V102" s="14">
        <f>IF(L102="beforeTx",timingTable[[#This Row],[FRT32_val]]-timingTable[[#This Row],[FRT32_trace]],"EMPTY")</f>
        <v>776</v>
      </c>
      <c r="W102" s="14">
        <f>IF(AND(timingTable[[#This Row],[beforeTx]]="beforeTx",K103="afterTx"),J103-timingTable[[#This Row],[FRT32_trace]],"EMPTY")</f>
        <v>793</v>
      </c>
      <c r="X102" s="14" t="str">
        <f t="shared" si="17"/>
        <v>EMPTY</v>
      </c>
      <c r="Y102" s="14" t="str">
        <f>IF(AND(P102="beforeRx",O103="afterRx"),J103-timingTable[[#This Row],[FRT32_trace]],"EMPTY")</f>
        <v>EMPTY</v>
      </c>
    </row>
    <row r="103" spans="1:25" x14ac:dyDescent="0.25">
      <c r="A103" s="14" t="s">
        <v>1021</v>
      </c>
      <c r="B103">
        <v>2050780160</v>
      </c>
      <c r="C103" s="14" t="s">
        <v>6975</v>
      </c>
      <c r="D103">
        <v>140</v>
      </c>
      <c r="E103" s="14" t="s">
        <v>1120</v>
      </c>
      <c r="F103" s="14" t="s">
        <v>281</v>
      </c>
      <c r="G103" s="14">
        <f>timingTable[[#This Row],[FRT_DEC]]-B102</f>
        <v>793</v>
      </c>
      <c r="H10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INFO]]))),H102)</f>
        <v>288</v>
      </c>
      <c r="I10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03" s="14">
        <f>HEX2DEC(RIGHT(timingTable[[#This Row],[FRT_HEX]],MIN(LEN(timingTable[[#This Row],[FRT_HEX]])-2,8)))</f>
        <v>2050780160</v>
      </c>
      <c r="K103" s="14" t="str">
        <f>IF(timingTable[[#This Row],['[TRACECODE']:.1]]=140,"afterTx","")</f>
        <v>afterTx</v>
      </c>
      <c r="L103" s="14" t="str">
        <f t="shared" si="9"/>
        <v/>
      </c>
      <c r="M103" s="14" t="str">
        <f>IF(AND(H103=H102,K102="afterTx",timingTable[[#This Row],['[TRACECODE']:.1]]=6),"dc","")</f>
        <v/>
      </c>
      <c r="N103" s="14" t="str">
        <f t="shared" si="10"/>
        <v/>
      </c>
      <c r="O103" s="14" t="str">
        <f>IF(timingTable[[#This Row],['[TRACECODE']:.1]]=141,"afterRx","")</f>
        <v/>
      </c>
      <c r="P103" s="14" t="str">
        <f t="shared" si="11"/>
        <v/>
      </c>
      <c r="Q103" s="14" t="str">
        <f t="shared" si="12"/>
        <v/>
      </c>
      <c r="R103" s="14" t="str">
        <f t="shared" si="13"/>
        <v>EMPTY</v>
      </c>
      <c r="S103" s="14" t="str">
        <f t="shared" si="14"/>
        <v>EMPTY</v>
      </c>
      <c r="T103" s="14" t="str">
        <f t="shared" si="15"/>
        <v>EMPTY</v>
      </c>
      <c r="U103" s="14" t="str">
        <f t="shared" si="16"/>
        <v>EMPTY</v>
      </c>
      <c r="V103" s="14" t="str">
        <f>IF(L103="beforeTx",timingTable[[#This Row],[FRT32_val]]-timingTable[[#This Row],[FRT32_trace]],"EMPTY")</f>
        <v>EMPTY</v>
      </c>
      <c r="W103" s="14" t="str">
        <f>IF(AND(timingTable[[#This Row],[beforeTx]]="beforeTx",K104="afterTx"),J104-timingTable[[#This Row],[FRT32_trace]],"EMPTY")</f>
        <v>EMPTY</v>
      </c>
      <c r="X103" s="14" t="str">
        <f t="shared" si="17"/>
        <v>EMPTY</v>
      </c>
      <c r="Y103" s="14" t="str">
        <f>IF(AND(P103="beforeRx",O104="afterRx"),J104-timingTable[[#This Row],[FRT32_trace]],"EMPTY")</f>
        <v>EMPTY</v>
      </c>
    </row>
    <row r="104" spans="1:25" x14ac:dyDescent="0.25">
      <c r="A104" s="14" t="s">
        <v>1027</v>
      </c>
      <c r="B104">
        <v>2050782603</v>
      </c>
      <c r="C104" s="14" t="s">
        <v>6981</v>
      </c>
      <c r="D104">
        <v>6</v>
      </c>
      <c r="E104" s="14" t="s">
        <v>1121</v>
      </c>
      <c r="F104" s="14" t="s">
        <v>6982</v>
      </c>
      <c r="G104" s="14">
        <f>timingTable[[#This Row],[FRT_DEC]]-B103</f>
        <v>2443</v>
      </c>
      <c r="H10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INFO]]))),H103)</f>
        <v>288</v>
      </c>
      <c r="I104" s="14">
        <f>IF(timingTable[[#This Row],['[TRACECODE']:.1]]=151,HEX2DEC(LEFT(RIGHT(timingTable[[#This Row],[TRACE INFO]],9),8)),IF(timingTable[[#This Row],['[TRACECODE']:.1]]=6,HEX2DEC(RIGHT(timingTable[[#This Row],[TRACE INFO]],8))))</f>
        <v>2050780837</v>
      </c>
      <c r="J104" s="14">
        <f>HEX2DEC(RIGHT(timingTable[[#This Row],[FRT_HEX]],MIN(LEN(timingTable[[#This Row],[FRT_HEX]])-2,8)))</f>
        <v>2050782603</v>
      </c>
      <c r="K104" s="14" t="str">
        <f>IF(timingTable[[#This Row],['[TRACECODE']:.1]]=140,"afterTx","")</f>
        <v/>
      </c>
      <c r="L104" s="14" t="str">
        <f t="shared" si="9"/>
        <v/>
      </c>
      <c r="M104" s="14" t="str">
        <f>IF(AND(H104=H103,K103="afterTx",timingTable[[#This Row],['[TRACECODE']:.1]]=6),"dc","")</f>
        <v>dc</v>
      </c>
      <c r="N104" s="14" t="str">
        <f t="shared" si="10"/>
        <v/>
      </c>
      <c r="O104" s="14" t="str">
        <f>IF(timingTable[[#This Row],['[TRACECODE']:.1]]=141,"afterRx","")</f>
        <v/>
      </c>
      <c r="P104" s="14" t="str">
        <f t="shared" si="11"/>
        <v/>
      </c>
      <c r="Q104" s="14" t="str">
        <f t="shared" si="12"/>
        <v/>
      </c>
      <c r="R104" s="14" t="str">
        <f t="shared" si="13"/>
        <v>EMPTY</v>
      </c>
      <c r="S104" s="14" t="str">
        <f t="shared" si="14"/>
        <v>EMPTY</v>
      </c>
      <c r="T104" s="14" t="str">
        <f t="shared" si="15"/>
        <v>EMPTY</v>
      </c>
      <c r="U104" s="14" t="str">
        <f t="shared" si="16"/>
        <v>EMPTY</v>
      </c>
      <c r="V104" s="14" t="str">
        <f>IF(L104="beforeTx",timingTable[[#This Row],[FRT32_val]]-timingTable[[#This Row],[FRT32_trace]],"EMPTY")</f>
        <v>EMPTY</v>
      </c>
      <c r="W104" s="14" t="str">
        <f>IF(AND(timingTable[[#This Row],[beforeTx]]="beforeTx",K105="afterTx"),J105-timingTable[[#This Row],[FRT32_trace]],"EMPTY")</f>
        <v>EMPTY</v>
      </c>
      <c r="X104" s="14" t="str">
        <f t="shared" si="17"/>
        <v>EMPTY</v>
      </c>
      <c r="Y104" s="14" t="str">
        <f>IF(AND(P104="beforeRx",O105="afterRx"),J105-timingTable[[#This Row],[FRT32_trace]],"EMPTY")</f>
        <v>EMPTY</v>
      </c>
    </row>
    <row r="105" spans="1:25" x14ac:dyDescent="0.25">
      <c r="A105" s="14" t="s">
        <v>1028</v>
      </c>
      <c r="B105">
        <v>2050782607</v>
      </c>
      <c r="C105" s="14" t="s">
        <v>6983</v>
      </c>
      <c r="D105">
        <v>6</v>
      </c>
      <c r="E105" s="14" t="s">
        <v>1121</v>
      </c>
      <c r="F105" s="14" t="s">
        <v>5995</v>
      </c>
      <c r="G105" s="14">
        <f>timingTable[[#This Row],[FRT_DEC]]-B104</f>
        <v>4</v>
      </c>
      <c r="H10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INFO]]))),H104)</f>
        <v>288</v>
      </c>
      <c r="I105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05" s="14">
        <f>HEX2DEC(RIGHT(timingTable[[#This Row],[FRT_HEX]],MIN(LEN(timingTable[[#This Row],[FRT_HEX]])-2,8)))</f>
        <v>2050782607</v>
      </c>
      <c r="K105" s="14" t="str">
        <f>IF(timingTable[[#This Row],['[TRACECODE']:.1]]=140,"afterTx","")</f>
        <v/>
      </c>
      <c r="L105" s="14" t="str">
        <f t="shared" si="9"/>
        <v/>
      </c>
      <c r="M105" s="14" t="str">
        <f>IF(AND(H105=H104,K104="afterTx",timingTable[[#This Row],['[TRACECODE']:.1]]=6),"dc","")</f>
        <v/>
      </c>
      <c r="N105" s="14" t="str">
        <f t="shared" si="10"/>
        <v/>
      </c>
      <c r="O105" s="14" t="str">
        <f>IF(timingTable[[#This Row],['[TRACECODE']:.1]]=141,"afterRx","")</f>
        <v/>
      </c>
      <c r="P105" s="14" t="str">
        <f t="shared" si="11"/>
        <v/>
      </c>
      <c r="Q105" s="14" t="str">
        <f t="shared" si="12"/>
        <v/>
      </c>
      <c r="R105" s="14" t="str">
        <f t="shared" si="13"/>
        <v>EMPTY</v>
      </c>
      <c r="S105" s="14" t="str">
        <f t="shared" si="14"/>
        <v>EMPTY</v>
      </c>
      <c r="T105" s="14" t="str">
        <f t="shared" si="15"/>
        <v>EMPTY</v>
      </c>
      <c r="U105" s="14" t="str">
        <f t="shared" si="16"/>
        <v>EMPTY</v>
      </c>
      <c r="V105" s="14" t="str">
        <f>IF(L105="beforeTx",timingTable[[#This Row],[FRT32_val]]-timingTable[[#This Row],[FRT32_trace]],"EMPTY")</f>
        <v>EMPTY</v>
      </c>
      <c r="W105" s="14" t="str">
        <f>IF(AND(timingTable[[#This Row],[beforeTx]]="beforeTx",K106="afterTx"),J106-timingTable[[#This Row],[FRT32_trace]],"EMPTY")</f>
        <v>EMPTY</v>
      </c>
      <c r="X105" s="14" t="str">
        <f t="shared" si="17"/>
        <v>EMPTY</v>
      </c>
      <c r="Y105" s="14" t="str">
        <f>IF(AND(P105="beforeRx",O106="afterRx"),J106-timingTable[[#This Row],[FRT32_trace]],"EMPTY")</f>
        <v>EMPTY</v>
      </c>
    </row>
    <row r="106" spans="1:25" x14ac:dyDescent="0.25">
      <c r="A106" s="14" t="s">
        <v>1029</v>
      </c>
      <c r="B106">
        <v>2050782684</v>
      </c>
      <c r="C106" s="14" t="s">
        <v>6984</v>
      </c>
      <c r="D106">
        <v>151</v>
      </c>
      <c r="E106" s="14" t="s">
        <v>1119</v>
      </c>
      <c r="F106" s="14" t="s">
        <v>6985</v>
      </c>
      <c r="G106" s="14">
        <f>timingTable[[#This Row],[FRT_DEC]]-B105</f>
        <v>77</v>
      </c>
      <c r="H10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INFO]]))),H105)</f>
        <v>288</v>
      </c>
      <c r="I106" s="14">
        <f>IF(timingTable[[#This Row],['[TRACECODE']:.1]]=151,HEX2DEC(LEFT(RIGHT(timingTable[[#This Row],[TRACE INFO]],9),8)),IF(timingTable[[#This Row],['[TRACECODE']:.1]]=6,HEX2DEC(RIGHT(timingTable[[#This Row],[TRACE INFO]],8))))</f>
        <v>2050782522</v>
      </c>
      <c r="J106" s="14">
        <f>HEX2DEC(RIGHT(timingTable[[#This Row],[FRT_HEX]],MIN(LEN(timingTable[[#This Row],[FRT_HEX]])-2,8)))</f>
        <v>2050782684</v>
      </c>
      <c r="K106" s="14" t="str">
        <f>IF(timingTable[[#This Row],['[TRACECODE']:.1]]=140,"afterTx","")</f>
        <v/>
      </c>
      <c r="L106" s="14" t="str">
        <f t="shared" si="9"/>
        <v/>
      </c>
      <c r="M106" s="14" t="str">
        <f>IF(AND(H106=H105,K105="afterTx",timingTable[[#This Row],['[TRACECODE']:.1]]=6),"dc","")</f>
        <v/>
      </c>
      <c r="N106" s="14" t="str">
        <f t="shared" si="10"/>
        <v>txEnd</v>
      </c>
      <c r="O106" s="14" t="str">
        <f>IF(timingTable[[#This Row],['[TRACECODE']:.1]]=141,"afterRx","")</f>
        <v/>
      </c>
      <c r="P106" s="14" t="str">
        <f t="shared" si="11"/>
        <v/>
      </c>
      <c r="Q106" s="14" t="str">
        <f t="shared" si="12"/>
        <v/>
      </c>
      <c r="R106" s="14" t="str">
        <f t="shared" si="13"/>
        <v>EMPTY</v>
      </c>
      <c r="S106" s="14">
        <f t="shared" si="14"/>
        <v>541</v>
      </c>
      <c r="T106" s="14" t="str">
        <f t="shared" si="15"/>
        <v>EMPTY</v>
      </c>
      <c r="U106" s="14" t="str">
        <f t="shared" si="16"/>
        <v>EMPTY</v>
      </c>
      <c r="V106" s="14" t="str">
        <f>IF(L106="beforeTx",timingTable[[#This Row],[FRT32_val]]-timingTable[[#This Row],[FRT32_trace]],"EMPTY")</f>
        <v>EMPTY</v>
      </c>
      <c r="W106" s="14" t="str">
        <f>IF(AND(timingTable[[#This Row],[beforeTx]]="beforeTx",K107="afterTx"),J107-timingTable[[#This Row],[FRT32_trace]],"EMPTY")</f>
        <v>EMPTY</v>
      </c>
      <c r="X106" s="14" t="str">
        <f t="shared" si="17"/>
        <v>EMPTY</v>
      </c>
      <c r="Y106" s="14" t="str">
        <f>IF(AND(P106="beforeRx",O107="afterRx"),J107-timingTable[[#This Row],[FRT32_trace]],"EMPTY")</f>
        <v>EMPTY</v>
      </c>
    </row>
    <row r="107" spans="1:25" x14ac:dyDescent="0.25">
      <c r="A107" s="14" t="s">
        <v>1037</v>
      </c>
      <c r="B107">
        <v>2050783063</v>
      </c>
      <c r="C107" s="14" t="s">
        <v>6995</v>
      </c>
      <c r="D107">
        <v>151</v>
      </c>
      <c r="E107" s="14" t="s">
        <v>1119</v>
      </c>
      <c r="F107" s="14" t="s">
        <v>1102</v>
      </c>
      <c r="G107" s="14">
        <f>timingTable[[#This Row],[FRT_DEC]]-B106</f>
        <v>379</v>
      </c>
      <c r="H10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INFO]]))),H106)</f>
        <v>288</v>
      </c>
      <c r="I107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07" s="14">
        <f>HEX2DEC(RIGHT(timingTable[[#This Row],[FRT_HEX]],MIN(LEN(timingTable[[#This Row],[FRT_HEX]])-2,8)))</f>
        <v>2050783063</v>
      </c>
      <c r="K107" s="14" t="str">
        <f>IF(timingTable[[#This Row],['[TRACECODE']:.1]]=140,"afterTx","")</f>
        <v/>
      </c>
      <c r="L107" s="14" t="str">
        <f t="shared" si="9"/>
        <v/>
      </c>
      <c r="M107" s="14" t="str">
        <f>IF(AND(H107=H106,K106="afterTx",timingTable[[#This Row],['[TRACECODE']:.1]]=6),"dc","")</f>
        <v/>
      </c>
      <c r="N107" s="14" t="str">
        <f t="shared" si="10"/>
        <v/>
      </c>
      <c r="O107" s="14" t="str">
        <f>IF(timingTable[[#This Row],['[TRACECODE']:.1]]=141,"afterRx","")</f>
        <v/>
      </c>
      <c r="P107" s="14" t="str">
        <f t="shared" si="11"/>
        <v>beforeRx</v>
      </c>
      <c r="Q107" s="14" t="str">
        <f t="shared" si="12"/>
        <v/>
      </c>
      <c r="R107" s="14" t="str">
        <f t="shared" si="13"/>
        <v>EMPTY</v>
      </c>
      <c r="S107" s="14" t="str">
        <f t="shared" si="14"/>
        <v>EMPTY</v>
      </c>
      <c r="T107" s="14" t="str">
        <f t="shared" si="15"/>
        <v>EMPTY</v>
      </c>
      <c r="U107" s="14" t="str">
        <f t="shared" si="16"/>
        <v>EMPTY</v>
      </c>
      <c r="V107" s="14" t="str">
        <f>IF(L107="beforeTx",timingTable[[#This Row],[FRT32_val]]-timingTable[[#This Row],[FRT32_trace]],"EMPTY")</f>
        <v>EMPTY</v>
      </c>
      <c r="W107" s="14" t="str">
        <f>IF(AND(timingTable[[#This Row],[beforeTx]]="beforeTx",K108="afterTx"),J108-timingTable[[#This Row],[FRT32_trace]],"EMPTY")</f>
        <v>EMPTY</v>
      </c>
      <c r="X107" s="14" t="str">
        <f t="shared" si="17"/>
        <v>EMPTY</v>
      </c>
      <c r="Y107" s="14">
        <f>IF(AND(P107="beforeRx",O108="afterRx"),J108-timingTable[[#This Row],[FRT32_trace]],"EMPTY")</f>
        <v>135</v>
      </c>
    </row>
    <row r="108" spans="1:25" x14ac:dyDescent="0.25">
      <c r="A108" s="14" t="s">
        <v>1038</v>
      </c>
      <c r="B108">
        <v>2050783198</v>
      </c>
      <c r="C108" s="14" t="s">
        <v>6996</v>
      </c>
      <c r="D108">
        <v>141</v>
      </c>
      <c r="E108" s="14" t="s">
        <v>1122</v>
      </c>
      <c r="F108" s="14" t="s">
        <v>296</v>
      </c>
      <c r="G108" s="14">
        <f>timingTable[[#This Row],[FRT_DEC]]-B107</f>
        <v>135</v>
      </c>
      <c r="H10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INFO]]))),H107)</f>
        <v>288</v>
      </c>
      <c r="I10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08" s="14">
        <f>HEX2DEC(RIGHT(timingTable[[#This Row],[FRT_HEX]],MIN(LEN(timingTable[[#This Row],[FRT_HEX]])-2,8)))</f>
        <v>2050783198</v>
      </c>
      <c r="K108" s="14" t="str">
        <f>IF(timingTable[[#This Row],['[TRACECODE']:.1]]=140,"afterTx","")</f>
        <v/>
      </c>
      <c r="L108" s="14" t="str">
        <f t="shared" si="9"/>
        <v/>
      </c>
      <c r="M108" s="14" t="str">
        <f>IF(AND(H108=H107,K107="afterTx",timingTable[[#This Row],['[TRACECODE']:.1]]=6),"dc","")</f>
        <v/>
      </c>
      <c r="N108" s="14" t="str">
        <f t="shared" si="10"/>
        <v/>
      </c>
      <c r="O108" s="14" t="str">
        <f>IF(timingTable[[#This Row],['[TRACECODE']:.1]]=141,"afterRx","")</f>
        <v>afterRx</v>
      </c>
      <c r="P108" s="14" t="str">
        <f t="shared" si="11"/>
        <v/>
      </c>
      <c r="Q108" s="14" t="str">
        <f t="shared" si="12"/>
        <v/>
      </c>
      <c r="R108" s="14" t="str">
        <f t="shared" si="13"/>
        <v>EMPTY</v>
      </c>
      <c r="S108" s="14" t="str">
        <f t="shared" si="14"/>
        <v>EMPTY</v>
      </c>
      <c r="T108" s="14" t="str">
        <f t="shared" si="15"/>
        <v>EMPTY</v>
      </c>
      <c r="U108" s="14" t="str">
        <f t="shared" si="16"/>
        <v>EMPTY</v>
      </c>
      <c r="V108" s="14" t="str">
        <f>IF(L108="beforeTx",timingTable[[#This Row],[FRT32_val]]-timingTable[[#This Row],[FRT32_trace]],"EMPTY")</f>
        <v>EMPTY</v>
      </c>
      <c r="W108" s="14" t="str">
        <f>IF(AND(timingTable[[#This Row],[beforeTx]]="beforeTx",K109="afterTx"),J109-timingTable[[#This Row],[FRT32_trace]],"EMPTY")</f>
        <v>EMPTY</v>
      </c>
      <c r="X108" s="14" t="str">
        <f t="shared" si="17"/>
        <v>EMPTY</v>
      </c>
      <c r="Y108" s="14" t="str">
        <f>IF(AND(P108="beforeRx",O109="afterRx"),J109-timingTable[[#This Row],[FRT32_trace]],"EMPTY")</f>
        <v>EMPTY</v>
      </c>
    </row>
    <row r="109" spans="1:25" x14ac:dyDescent="0.25">
      <c r="A109" s="14" t="s">
        <v>1201</v>
      </c>
      <c r="B109">
        <v>2050797033</v>
      </c>
      <c r="C109" s="14" t="s">
        <v>7020</v>
      </c>
      <c r="D109">
        <v>151</v>
      </c>
      <c r="E109" s="14" t="s">
        <v>1119</v>
      </c>
      <c r="F109" s="14" t="s">
        <v>7021</v>
      </c>
      <c r="G109" s="14">
        <f>timingTable[[#This Row],[FRT_DEC]]-B108</f>
        <v>13835</v>
      </c>
      <c r="H10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INFO]]))),H108)</f>
        <v>288</v>
      </c>
      <c r="I109" s="14">
        <f>IF(timingTable[[#This Row],['[TRACECODE']:.1]]=151,HEX2DEC(LEFT(RIGHT(timingTable[[#This Row],[TRACE INFO]],9),8)),IF(timingTable[[#This Row],['[TRACECODE']:.1]]=6,HEX2DEC(RIGHT(timingTable[[#This Row],[TRACE INFO]],8))))</f>
        <v>2050796942</v>
      </c>
      <c r="J109" s="14">
        <f>HEX2DEC(RIGHT(timingTable[[#This Row],[FRT_HEX]],MIN(LEN(timingTable[[#This Row],[FRT_HEX]])-2,8)))</f>
        <v>2050797033</v>
      </c>
      <c r="K109" s="14" t="str">
        <f>IF(timingTable[[#This Row],['[TRACECODE']:.1]]=140,"afterTx","")</f>
        <v/>
      </c>
      <c r="L109" s="14" t="str">
        <f t="shared" si="9"/>
        <v/>
      </c>
      <c r="M109" s="14" t="str">
        <f>IF(AND(H109=H108,K108="afterTx",timingTable[[#This Row],['[TRACECODE']:.1]]=6),"dc","")</f>
        <v/>
      </c>
      <c r="N109" s="14" t="str">
        <f t="shared" si="10"/>
        <v/>
      </c>
      <c r="O109" s="14" t="str">
        <f>IF(timingTable[[#This Row],['[TRACECODE']:.1]]=141,"afterRx","")</f>
        <v/>
      </c>
      <c r="P109" s="14" t="str">
        <f t="shared" si="11"/>
        <v/>
      </c>
      <c r="Q109" s="14" t="str">
        <f t="shared" si="12"/>
        <v>rxEnd</v>
      </c>
      <c r="R109" s="14" t="str">
        <f t="shared" si="13"/>
        <v>EMPTY</v>
      </c>
      <c r="S109" s="14" t="str">
        <f t="shared" si="14"/>
        <v>EMPTY</v>
      </c>
      <c r="T109" s="14">
        <f t="shared" si="15"/>
        <v>1000</v>
      </c>
      <c r="U109" s="14">
        <f t="shared" si="16"/>
        <v>1698</v>
      </c>
      <c r="V109" s="14" t="str">
        <f>IF(L109="beforeTx",timingTable[[#This Row],[FRT32_val]]-timingTable[[#This Row],[FRT32_trace]],"EMPTY")</f>
        <v>EMPTY</v>
      </c>
      <c r="W109" s="14" t="str">
        <f>IF(AND(timingTable[[#This Row],[beforeTx]]="beforeTx",K110="afterTx"),J110-timingTable[[#This Row],[FRT32_trace]],"EMPTY")</f>
        <v>EMPTY</v>
      </c>
      <c r="X109" s="14">
        <f t="shared" si="17"/>
        <v>195</v>
      </c>
      <c r="Y109" s="14" t="str">
        <f>IF(AND(P109="beforeRx",O110="afterRx"),J110-timingTable[[#This Row],[FRT32_trace]],"EMPTY")</f>
        <v>EMPTY</v>
      </c>
    </row>
    <row r="110" spans="1:25" x14ac:dyDescent="0.25">
      <c r="A110" s="14" t="s">
        <v>1211</v>
      </c>
      <c r="B110">
        <v>2050797137</v>
      </c>
      <c r="C110" s="14" t="s">
        <v>7033</v>
      </c>
      <c r="D110">
        <v>151</v>
      </c>
      <c r="E110" s="14" t="s">
        <v>1119</v>
      </c>
      <c r="F110" s="14" t="s">
        <v>7034</v>
      </c>
      <c r="G110" s="14">
        <f>timingTable[[#This Row],[FRT_DEC]]-B109</f>
        <v>104</v>
      </c>
      <c r="H11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INFO]]))),H109)</f>
        <v>288</v>
      </c>
      <c r="I110" s="14">
        <f>IF(timingTable[[#This Row],['[TRACECODE']:.1]]=151,HEX2DEC(LEFT(RIGHT(timingTable[[#This Row],[TRACE INFO]],9),8)),IF(timingTable[[#This Row],['[TRACECODE']:.1]]=6,HEX2DEC(RIGHT(timingTable[[#This Row],[TRACE INFO]],8))))</f>
        <v>2050797942</v>
      </c>
      <c r="J110" s="14">
        <f>HEX2DEC(RIGHT(timingTable[[#This Row],[FRT_HEX]],MIN(LEN(timingTable[[#This Row],[FRT_HEX]])-2,8)))</f>
        <v>2050797137</v>
      </c>
      <c r="K110" s="14" t="str">
        <f>IF(timingTable[[#This Row],['[TRACECODE']:.1]]=140,"afterTx","")</f>
        <v/>
      </c>
      <c r="L110" s="14" t="str">
        <f t="shared" si="9"/>
        <v>beforeTx</v>
      </c>
      <c r="M110" s="14" t="str">
        <f>IF(AND(H110=H109,K109="afterTx",timingTable[[#This Row],['[TRACECODE']:.1]]=6),"dc","")</f>
        <v/>
      </c>
      <c r="N110" s="14" t="str">
        <f t="shared" si="10"/>
        <v/>
      </c>
      <c r="O110" s="14" t="str">
        <f>IF(timingTable[[#This Row],['[TRACECODE']:.1]]=141,"afterRx","")</f>
        <v/>
      </c>
      <c r="P110" s="14" t="str">
        <f t="shared" si="11"/>
        <v/>
      </c>
      <c r="Q110" s="14" t="str">
        <f t="shared" si="12"/>
        <v/>
      </c>
      <c r="R110" s="14">
        <f t="shared" si="13"/>
        <v>698</v>
      </c>
      <c r="S110" s="14" t="str">
        <f t="shared" si="14"/>
        <v>EMPTY</v>
      </c>
      <c r="T110" s="14" t="str">
        <f t="shared" si="15"/>
        <v>EMPTY</v>
      </c>
      <c r="U110" s="14" t="str">
        <f t="shared" si="16"/>
        <v>EMPTY</v>
      </c>
      <c r="V110" s="14">
        <f>IF(L110="beforeTx",timingTable[[#This Row],[FRT32_val]]-timingTable[[#This Row],[FRT32_trace]],"EMPTY")</f>
        <v>805</v>
      </c>
      <c r="W110" s="14">
        <f>IF(AND(timingTable[[#This Row],[beforeTx]]="beforeTx",K111="afterTx"),J111-timingTable[[#This Row],[FRT32_trace]],"EMPTY")</f>
        <v>823</v>
      </c>
      <c r="X110" s="14" t="str">
        <f t="shared" si="17"/>
        <v>EMPTY</v>
      </c>
      <c r="Y110" s="14" t="str">
        <f>IF(AND(P110="beforeRx",O111="afterRx"),J111-timingTable[[#This Row],[FRT32_trace]],"EMPTY")</f>
        <v>EMPTY</v>
      </c>
    </row>
    <row r="111" spans="1:25" x14ac:dyDescent="0.25">
      <c r="A111" s="14" t="s">
        <v>1212</v>
      </c>
      <c r="B111">
        <v>2050797960</v>
      </c>
      <c r="C111" s="14" t="s">
        <v>7035</v>
      </c>
      <c r="D111">
        <v>140</v>
      </c>
      <c r="E111" s="14" t="s">
        <v>1120</v>
      </c>
      <c r="F111" s="14" t="s">
        <v>281</v>
      </c>
      <c r="G111" s="14">
        <f>timingTable[[#This Row],[FRT_DEC]]-B110</f>
        <v>823</v>
      </c>
      <c r="H11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INFO]]))),H110)</f>
        <v>288</v>
      </c>
      <c r="I11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11" s="14">
        <f>HEX2DEC(RIGHT(timingTable[[#This Row],[FRT_HEX]],MIN(LEN(timingTable[[#This Row],[FRT_HEX]])-2,8)))</f>
        <v>2050797960</v>
      </c>
      <c r="K111" s="14" t="str">
        <f>IF(timingTable[[#This Row],['[TRACECODE']:.1]]=140,"afterTx","")</f>
        <v>afterTx</v>
      </c>
      <c r="L111" s="14" t="str">
        <f t="shared" si="9"/>
        <v/>
      </c>
      <c r="M111" s="14" t="str">
        <f>IF(AND(H111=H110,K110="afterTx",timingTable[[#This Row],['[TRACECODE']:.1]]=6),"dc","")</f>
        <v/>
      </c>
      <c r="N111" s="14" t="str">
        <f t="shared" si="10"/>
        <v/>
      </c>
      <c r="O111" s="14" t="str">
        <f>IF(timingTable[[#This Row],['[TRACECODE']:.1]]=141,"afterRx","")</f>
        <v/>
      </c>
      <c r="P111" s="14" t="str">
        <f t="shared" si="11"/>
        <v/>
      </c>
      <c r="Q111" s="14" t="str">
        <f t="shared" si="12"/>
        <v/>
      </c>
      <c r="R111" s="14" t="str">
        <f t="shared" si="13"/>
        <v>EMPTY</v>
      </c>
      <c r="S111" s="14" t="str">
        <f t="shared" si="14"/>
        <v>EMPTY</v>
      </c>
      <c r="T111" s="14" t="str">
        <f t="shared" si="15"/>
        <v>EMPTY</v>
      </c>
      <c r="U111" s="14" t="str">
        <f t="shared" si="16"/>
        <v>EMPTY</v>
      </c>
      <c r="V111" s="14" t="str">
        <f>IF(L111="beforeTx",timingTable[[#This Row],[FRT32_val]]-timingTable[[#This Row],[FRT32_trace]],"EMPTY")</f>
        <v>EMPTY</v>
      </c>
      <c r="W111" s="14" t="str">
        <f>IF(AND(timingTable[[#This Row],[beforeTx]]="beforeTx",K112="afterTx"),J112-timingTable[[#This Row],[FRT32_trace]],"EMPTY")</f>
        <v>EMPTY</v>
      </c>
      <c r="X111" s="14" t="str">
        <f t="shared" si="17"/>
        <v>EMPTY</v>
      </c>
      <c r="Y111" s="14" t="str">
        <f>IF(AND(P111="beforeRx",O112="afterRx"),J112-timingTable[[#This Row],[FRT32_trace]],"EMPTY")</f>
        <v>EMPTY</v>
      </c>
    </row>
    <row r="112" spans="1:25" x14ac:dyDescent="0.25">
      <c r="A112" s="14" t="s">
        <v>1215</v>
      </c>
      <c r="B112">
        <v>2050800563</v>
      </c>
      <c r="C112" s="14" t="s">
        <v>7038</v>
      </c>
      <c r="D112">
        <v>6</v>
      </c>
      <c r="E112" s="14" t="s">
        <v>1121</v>
      </c>
      <c r="F112" s="14" t="s">
        <v>7039</v>
      </c>
      <c r="G112" s="14">
        <f>timingTable[[#This Row],[FRT_DEC]]-B111</f>
        <v>2603</v>
      </c>
      <c r="H11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INFO]]))),H111)</f>
        <v>288</v>
      </c>
      <c r="I112" s="14">
        <f>IF(timingTable[[#This Row],['[TRACECODE']:.1]]=151,HEX2DEC(LEFT(RIGHT(timingTable[[#This Row],[TRACE INFO]],9),8)),IF(timingTable[[#This Row],['[TRACECODE']:.1]]=6,HEX2DEC(RIGHT(timingTable[[#This Row],[TRACE INFO]],8))))</f>
        <v>2050798640</v>
      </c>
      <c r="J112" s="14">
        <f>HEX2DEC(RIGHT(timingTable[[#This Row],[FRT_HEX]],MIN(LEN(timingTable[[#This Row],[FRT_HEX]])-2,8)))</f>
        <v>2050800563</v>
      </c>
      <c r="K112" s="14" t="str">
        <f>IF(timingTable[[#This Row],['[TRACECODE']:.1]]=140,"afterTx","")</f>
        <v/>
      </c>
      <c r="L112" s="14" t="str">
        <f t="shared" si="9"/>
        <v/>
      </c>
      <c r="M112" s="14" t="str">
        <f>IF(AND(H112=H111,K111="afterTx",timingTable[[#This Row],['[TRACECODE']:.1]]=6),"dc","")</f>
        <v>dc</v>
      </c>
      <c r="N112" s="14" t="str">
        <f t="shared" si="10"/>
        <v/>
      </c>
      <c r="O112" s="14" t="str">
        <f>IF(timingTable[[#This Row],['[TRACECODE']:.1]]=141,"afterRx","")</f>
        <v/>
      </c>
      <c r="P112" s="14" t="str">
        <f t="shared" si="11"/>
        <v/>
      </c>
      <c r="Q112" s="14" t="str">
        <f t="shared" si="12"/>
        <v/>
      </c>
      <c r="R112" s="14" t="str">
        <f t="shared" si="13"/>
        <v>EMPTY</v>
      </c>
      <c r="S112" s="14" t="str">
        <f t="shared" si="14"/>
        <v>EMPTY</v>
      </c>
      <c r="T112" s="14" t="str">
        <f t="shared" si="15"/>
        <v>EMPTY</v>
      </c>
      <c r="U112" s="14" t="str">
        <f t="shared" si="16"/>
        <v>EMPTY</v>
      </c>
      <c r="V112" s="14" t="str">
        <f>IF(L112="beforeTx",timingTable[[#This Row],[FRT32_val]]-timingTable[[#This Row],[FRT32_trace]],"EMPTY")</f>
        <v>EMPTY</v>
      </c>
      <c r="W112" s="14" t="str">
        <f>IF(AND(timingTable[[#This Row],[beforeTx]]="beforeTx",K113="afterTx"),J113-timingTable[[#This Row],[FRT32_trace]],"EMPTY")</f>
        <v>EMPTY</v>
      </c>
      <c r="X112" s="14" t="str">
        <f t="shared" si="17"/>
        <v>EMPTY</v>
      </c>
      <c r="Y112" s="14" t="str">
        <f>IF(AND(P112="beforeRx",O113="afterRx"),J113-timingTable[[#This Row],[FRT32_trace]],"EMPTY")</f>
        <v>EMPTY</v>
      </c>
    </row>
    <row r="113" spans="1:25" x14ac:dyDescent="0.25">
      <c r="A113" s="14" t="s">
        <v>1216</v>
      </c>
      <c r="B113">
        <v>2050800566</v>
      </c>
      <c r="C113" s="14" t="s">
        <v>7040</v>
      </c>
      <c r="D113">
        <v>6</v>
      </c>
      <c r="E113" s="14" t="s">
        <v>1121</v>
      </c>
      <c r="F113" s="14" t="s">
        <v>5995</v>
      </c>
      <c r="G113" s="14">
        <f>timingTable[[#This Row],[FRT_DEC]]-B112</f>
        <v>3</v>
      </c>
      <c r="H11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INFO]]))),H112)</f>
        <v>288</v>
      </c>
      <c r="I113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13" s="14">
        <f>HEX2DEC(RIGHT(timingTable[[#This Row],[FRT_HEX]],MIN(LEN(timingTable[[#This Row],[FRT_HEX]])-2,8)))</f>
        <v>2050800566</v>
      </c>
      <c r="K113" s="14" t="str">
        <f>IF(timingTable[[#This Row],['[TRACECODE']:.1]]=140,"afterTx","")</f>
        <v/>
      </c>
      <c r="L113" s="14" t="str">
        <f t="shared" si="9"/>
        <v/>
      </c>
      <c r="M113" s="14" t="str">
        <f>IF(AND(H113=H112,K112="afterTx",timingTable[[#This Row],['[TRACECODE']:.1]]=6),"dc","")</f>
        <v/>
      </c>
      <c r="N113" s="14" t="str">
        <f t="shared" si="10"/>
        <v/>
      </c>
      <c r="O113" s="14" t="str">
        <f>IF(timingTable[[#This Row],['[TRACECODE']:.1]]=141,"afterRx","")</f>
        <v/>
      </c>
      <c r="P113" s="14" t="str">
        <f t="shared" si="11"/>
        <v/>
      </c>
      <c r="Q113" s="14" t="str">
        <f t="shared" si="12"/>
        <v/>
      </c>
      <c r="R113" s="14" t="str">
        <f t="shared" si="13"/>
        <v>EMPTY</v>
      </c>
      <c r="S113" s="14" t="str">
        <f t="shared" si="14"/>
        <v>EMPTY</v>
      </c>
      <c r="T113" s="14" t="str">
        <f t="shared" si="15"/>
        <v>EMPTY</v>
      </c>
      <c r="U113" s="14" t="str">
        <f t="shared" si="16"/>
        <v>EMPTY</v>
      </c>
      <c r="V113" s="14" t="str">
        <f>IF(L113="beforeTx",timingTable[[#This Row],[FRT32_val]]-timingTable[[#This Row],[FRT32_trace]],"EMPTY")</f>
        <v>EMPTY</v>
      </c>
      <c r="W113" s="14" t="str">
        <f>IF(AND(timingTable[[#This Row],[beforeTx]]="beforeTx",K114="afterTx"),J114-timingTable[[#This Row],[FRT32_trace]],"EMPTY")</f>
        <v>EMPTY</v>
      </c>
      <c r="X113" s="14" t="str">
        <f t="shared" si="17"/>
        <v>EMPTY</v>
      </c>
      <c r="Y113" s="14" t="str">
        <f>IF(AND(P113="beforeRx",O114="afterRx"),J114-timingTable[[#This Row],[FRT32_trace]],"EMPTY")</f>
        <v>EMPTY</v>
      </c>
    </row>
    <row r="114" spans="1:25" x14ac:dyDescent="0.25">
      <c r="A114" s="14" t="s">
        <v>1217</v>
      </c>
      <c r="B114">
        <v>2050800644</v>
      </c>
      <c r="C114" s="14" t="s">
        <v>7041</v>
      </c>
      <c r="D114">
        <v>151</v>
      </c>
      <c r="E114" s="14" t="s">
        <v>1119</v>
      </c>
      <c r="F114" s="14" t="s">
        <v>7042</v>
      </c>
      <c r="G114" s="14">
        <f>timingTable[[#This Row],[FRT_DEC]]-B113</f>
        <v>78</v>
      </c>
      <c r="H11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INFO]]))),H113)</f>
        <v>288</v>
      </c>
      <c r="I114" s="14">
        <f>IF(timingTable[[#This Row],['[TRACECODE']:.1]]=151,HEX2DEC(LEFT(RIGHT(timingTable[[#This Row],[TRACE INFO]],9),8)),IF(timingTable[[#This Row],['[TRACECODE']:.1]]=6,HEX2DEC(RIGHT(timingTable[[#This Row],[TRACE INFO]],8))))</f>
        <v>2050800479</v>
      </c>
      <c r="J114" s="14">
        <f>HEX2DEC(RIGHT(timingTable[[#This Row],[FRT_HEX]],MIN(LEN(timingTable[[#This Row],[FRT_HEX]])-2,8)))</f>
        <v>2050800644</v>
      </c>
      <c r="K114" s="14" t="str">
        <f>IF(timingTable[[#This Row],['[TRACECODE']:.1]]=140,"afterTx","")</f>
        <v/>
      </c>
      <c r="L114" s="14" t="str">
        <f t="shared" si="9"/>
        <v/>
      </c>
      <c r="M114" s="14" t="str">
        <f>IF(AND(H114=H113,K113="afterTx",timingTable[[#This Row],['[TRACECODE']:.1]]=6),"dc","")</f>
        <v/>
      </c>
      <c r="N114" s="14" t="str">
        <f t="shared" si="10"/>
        <v>txEnd</v>
      </c>
      <c r="O114" s="14" t="str">
        <f>IF(timingTable[[#This Row],['[TRACECODE']:.1]]=141,"afterRx","")</f>
        <v/>
      </c>
      <c r="P114" s="14" t="str">
        <f t="shared" si="11"/>
        <v/>
      </c>
      <c r="Q114" s="14" t="str">
        <f t="shared" si="12"/>
        <v/>
      </c>
      <c r="R114" s="14" t="str">
        <f t="shared" si="13"/>
        <v>EMPTY</v>
      </c>
      <c r="S114" s="14" t="str">
        <f t="shared" si="14"/>
        <v>EMPTY</v>
      </c>
      <c r="T114" s="14" t="str">
        <f t="shared" si="15"/>
        <v>EMPTY</v>
      </c>
      <c r="U114" s="14" t="str">
        <f t="shared" si="16"/>
        <v>EMPTY</v>
      </c>
      <c r="V114" s="14" t="str">
        <f>IF(L114="beforeTx",timingTable[[#This Row],[FRT32_val]]-timingTable[[#This Row],[FRT32_trace]],"EMPTY")</f>
        <v>EMPTY</v>
      </c>
      <c r="W114" s="14" t="str">
        <f>IF(AND(timingTable[[#This Row],[beforeTx]]="beforeTx",K115="afterTx"),J115-timingTable[[#This Row],[FRT32_trace]],"EMPTY")</f>
        <v>EMPTY</v>
      </c>
      <c r="X114" s="14" t="str">
        <f t="shared" si="17"/>
        <v>EMPTY</v>
      </c>
      <c r="Y114" s="14" t="str">
        <f>IF(AND(P114="beforeRx",O115="afterRx"),J115-timingTable[[#This Row],[FRT32_trace]],"EMPTY")</f>
        <v>EMPTY</v>
      </c>
    </row>
    <row r="115" spans="1:25" x14ac:dyDescent="0.25">
      <c r="A115" s="14" t="s">
        <v>1269</v>
      </c>
      <c r="B115">
        <v>2050803913</v>
      </c>
      <c r="C115" s="14" t="s">
        <v>7102</v>
      </c>
      <c r="D115">
        <v>131</v>
      </c>
      <c r="E115" s="14" t="s">
        <v>1118</v>
      </c>
      <c r="F115" s="14" t="s">
        <v>7103</v>
      </c>
      <c r="G115" s="14">
        <f>timingTable[[#This Row],[FRT_DEC]]-B114</f>
        <v>3269</v>
      </c>
      <c r="H11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INFO]]))),H114)</f>
        <v>289</v>
      </c>
      <c r="I11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15" s="14">
        <f>HEX2DEC(RIGHT(timingTable[[#This Row],[FRT_HEX]],MIN(LEN(timingTable[[#This Row],[FRT_HEX]])-2,8)))</f>
        <v>2050803913</v>
      </c>
      <c r="K115" s="14" t="str">
        <f>IF(timingTable[[#This Row],['[TRACECODE']:.1]]=140,"afterTx","")</f>
        <v/>
      </c>
      <c r="L115" s="14" t="str">
        <f t="shared" si="9"/>
        <v/>
      </c>
      <c r="M115" s="14" t="str">
        <f>IF(AND(H115=H114,K114="afterTx",timingTable[[#This Row],['[TRACECODE']:.1]]=6),"dc","")</f>
        <v/>
      </c>
      <c r="N115" s="14" t="str">
        <f t="shared" si="10"/>
        <v/>
      </c>
      <c r="O115" s="14" t="str">
        <f>IF(timingTable[[#This Row],['[TRACECODE']:.1]]=141,"afterRx","")</f>
        <v/>
      </c>
      <c r="P115" s="14" t="str">
        <f t="shared" si="11"/>
        <v/>
      </c>
      <c r="Q115" s="14" t="str">
        <f t="shared" si="12"/>
        <v/>
      </c>
      <c r="R115" s="14" t="str">
        <f t="shared" si="13"/>
        <v>EMPTY</v>
      </c>
      <c r="S115" s="14" t="str">
        <f t="shared" si="14"/>
        <v>EMPTY</v>
      </c>
      <c r="T115" s="14" t="str">
        <f t="shared" si="15"/>
        <v>EMPTY</v>
      </c>
      <c r="U115" s="14" t="str">
        <f t="shared" si="16"/>
        <v>EMPTY</v>
      </c>
      <c r="V115" s="14" t="str">
        <f>IF(L115="beforeTx",timingTable[[#This Row],[FRT32_val]]-timingTable[[#This Row],[FRT32_trace]],"EMPTY")</f>
        <v>EMPTY</v>
      </c>
      <c r="W115" s="14" t="str">
        <f>IF(AND(timingTable[[#This Row],[beforeTx]]="beforeTx",K116="afterTx"),J116-timingTable[[#This Row],[FRT32_trace]],"EMPTY")</f>
        <v>EMPTY</v>
      </c>
      <c r="X115" s="14" t="str">
        <f t="shared" si="17"/>
        <v>EMPTY</v>
      </c>
      <c r="Y115" s="14" t="str">
        <f>IF(AND(P115="beforeRx",O116="afterRx"),J116-timingTable[[#This Row],[FRT32_trace]],"EMPTY")</f>
        <v>EMPTY</v>
      </c>
    </row>
    <row r="116" spans="1:25" x14ac:dyDescent="0.25">
      <c r="A116" s="14" t="s">
        <v>1271</v>
      </c>
      <c r="B116">
        <v>2050803952</v>
      </c>
      <c r="C116" s="14" t="s">
        <v>7105</v>
      </c>
      <c r="D116">
        <v>151</v>
      </c>
      <c r="E116" s="14" t="s">
        <v>1119</v>
      </c>
      <c r="F116" s="14" t="s">
        <v>7106</v>
      </c>
      <c r="G116" s="14">
        <f>timingTable[[#This Row],[FRT_DEC]]-B115</f>
        <v>39</v>
      </c>
      <c r="H11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INFO]]))),H115)</f>
        <v>289</v>
      </c>
      <c r="I116" s="14">
        <f>IF(timingTable[[#This Row],['[TRACECODE']:.1]]=151,HEX2DEC(LEFT(RIGHT(timingTable[[#This Row],[TRACE INFO]],9),8)),IF(timingTable[[#This Row],['[TRACECODE']:.1]]=6,HEX2DEC(RIGHT(timingTable[[#This Row],[TRACE INFO]],8))))</f>
        <v>2050804836</v>
      </c>
      <c r="J116" s="14">
        <f>HEX2DEC(RIGHT(timingTable[[#This Row],[FRT_HEX]],MIN(LEN(timingTable[[#This Row],[FRT_HEX]])-2,8)))</f>
        <v>2050803952</v>
      </c>
      <c r="K116" s="14" t="str">
        <f>IF(timingTable[[#This Row],['[TRACECODE']:.1]]=140,"afterTx","")</f>
        <v/>
      </c>
      <c r="L116" s="14" t="str">
        <f t="shared" si="9"/>
        <v>beforeTx</v>
      </c>
      <c r="M116" s="14" t="str">
        <f>IF(AND(H116=H115,K115="afterTx",timingTable[[#This Row],['[TRACECODE']:.1]]=6),"dc","")</f>
        <v/>
      </c>
      <c r="N116" s="14" t="str">
        <f t="shared" si="10"/>
        <v/>
      </c>
      <c r="O116" s="14" t="str">
        <f>IF(timingTable[[#This Row],['[TRACECODE']:.1]]=141,"afterRx","")</f>
        <v/>
      </c>
      <c r="P116" s="14" t="str">
        <f t="shared" si="11"/>
        <v/>
      </c>
      <c r="Q116" s="14" t="str">
        <f t="shared" si="12"/>
        <v/>
      </c>
      <c r="R116" s="14">
        <f t="shared" si="13"/>
        <v>695</v>
      </c>
      <c r="S116" s="14" t="str">
        <f t="shared" si="14"/>
        <v>EMPTY</v>
      </c>
      <c r="T116" s="14" t="str">
        <f t="shared" si="15"/>
        <v>EMPTY</v>
      </c>
      <c r="U116" s="14" t="str">
        <f t="shared" si="16"/>
        <v>EMPTY</v>
      </c>
      <c r="V116" s="14">
        <f>IF(L116="beforeTx",timingTable[[#This Row],[FRT32_val]]-timingTable[[#This Row],[FRT32_trace]],"EMPTY")</f>
        <v>884</v>
      </c>
      <c r="W116" s="14">
        <f>IF(AND(timingTable[[#This Row],[beforeTx]]="beforeTx",K117="afterTx"),J117-timingTable[[#This Row],[FRT32_trace]],"EMPTY")</f>
        <v>902</v>
      </c>
      <c r="X116" s="14" t="str">
        <f t="shared" si="17"/>
        <v>EMPTY</v>
      </c>
      <c r="Y116" s="14" t="str">
        <f>IF(AND(P116="beforeRx",O117="afterRx"),J117-timingTable[[#This Row],[FRT32_trace]],"EMPTY")</f>
        <v>EMPTY</v>
      </c>
    </row>
    <row r="117" spans="1:25" x14ac:dyDescent="0.25">
      <c r="A117" s="14" t="s">
        <v>1272</v>
      </c>
      <c r="B117">
        <v>2050804854</v>
      </c>
      <c r="C117" s="14" t="s">
        <v>7107</v>
      </c>
      <c r="D117">
        <v>140</v>
      </c>
      <c r="E117" s="14" t="s">
        <v>1120</v>
      </c>
      <c r="F117" s="14" t="s">
        <v>281</v>
      </c>
      <c r="G117" s="14">
        <f>timingTable[[#This Row],[FRT_DEC]]-B116</f>
        <v>902</v>
      </c>
      <c r="H11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INFO]]))),H116)</f>
        <v>289</v>
      </c>
      <c r="I11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17" s="14">
        <f>HEX2DEC(RIGHT(timingTable[[#This Row],[FRT_HEX]],MIN(LEN(timingTable[[#This Row],[FRT_HEX]])-2,8)))</f>
        <v>2050804854</v>
      </c>
      <c r="K117" s="14" t="str">
        <f>IF(timingTable[[#This Row],['[TRACECODE']:.1]]=140,"afterTx","")</f>
        <v>afterTx</v>
      </c>
      <c r="L117" s="14" t="str">
        <f t="shared" si="9"/>
        <v/>
      </c>
      <c r="M117" s="14" t="str">
        <f>IF(AND(H117=H116,K116="afterTx",timingTable[[#This Row],['[TRACECODE']:.1]]=6),"dc","")</f>
        <v/>
      </c>
      <c r="N117" s="14" t="str">
        <f t="shared" si="10"/>
        <v/>
      </c>
      <c r="O117" s="14" t="str">
        <f>IF(timingTable[[#This Row],['[TRACECODE']:.1]]=141,"afterRx","")</f>
        <v/>
      </c>
      <c r="P117" s="14" t="str">
        <f t="shared" si="11"/>
        <v/>
      </c>
      <c r="Q117" s="14" t="str">
        <f t="shared" si="12"/>
        <v/>
      </c>
      <c r="R117" s="14" t="str">
        <f t="shared" si="13"/>
        <v>EMPTY</v>
      </c>
      <c r="S117" s="14" t="str">
        <f t="shared" si="14"/>
        <v>EMPTY</v>
      </c>
      <c r="T117" s="14" t="str">
        <f t="shared" si="15"/>
        <v>EMPTY</v>
      </c>
      <c r="U117" s="14" t="str">
        <f t="shared" si="16"/>
        <v>EMPTY</v>
      </c>
      <c r="V117" s="14" t="str">
        <f>IF(L117="beforeTx",timingTable[[#This Row],[FRT32_val]]-timingTable[[#This Row],[FRT32_trace]],"EMPTY")</f>
        <v>EMPTY</v>
      </c>
      <c r="W117" s="14" t="str">
        <f>IF(AND(timingTable[[#This Row],[beforeTx]]="beforeTx",K118="afterTx"),J118-timingTable[[#This Row],[FRT32_trace]],"EMPTY")</f>
        <v>EMPTY</v>
      </c>
      <c r="X117" s="14" t="str">
        <f t="shared" si="17"/>
        <v>EMPTY</v>
      </c>
      <c r="Y117" s="14" t="str">
        <f>IF(AND(P117="beforeRx",O118="afterRx"),J118-timingTable[[#This Row],[FRT32_trace]],"EMPTY")</f>
        <v>EMPTY</v>
      </c>
    </row>
    <row r="118" spans="1:25" x14ac:dyDescent="0.25">
      <c r="A118" s="14" t="s">
        <v>1273</v>
      </c>
      <c r="B118">
        <v>2050807937</v>
      </c>
      <c r="C118" s="14" t="s">
        <v>7108</v>
      </c>
      <c r="D118">
        <v>6</v>
      </c>
      <c r="E118" s="14" t="s">
        <v>1121</v>
      </c>
      <c r="F118" s="14" t="s">
        <v>7109</v>
      </c>
      <c r="G118" s="14">
        <f>timingTable[[#This Row],[FRT_DEC]]-B117</f>
        <v>3083</v>
      </c>
      <c r="H11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INFO]]))),H117)</f>
        <v>289</v>
      </c>
      <c r="I118" s="14">
        <f>IF(timingTable[[#This Row],['[TRACECODE']:.1]]=151,HEX2DEC(LEFT(RIGHT(timingTable[[#This Row],[TRACE INFO]],9),8)),IF(timingTable[[#This Row],['[TRACECODE']:.1]]=6,HEX2DEC(RIGHT(timingTable[[#This Row],[TRACE INFO]],8))))</f>
        <v>2050805531</v>
      </c>
      <c r="J118" s="14">
        <f>HEX2DEC(RIGHT(timingTable[[#This Row],[FRT_HEX]],MIN(LEN(timingTable[[#This Row],[FRT_HEX]])-2,8)))</f>
        <v>2050807937</v>
      </c>
      <c r="K118" s="14" t="str">
        <f>IF(timingTable[[#This Row],['[TRACECODE']:.1]]=140,"afterTx","")</f>
        <v/>
      </c>
      <c r="L118" s="14" t="str">
        <f t="shared" si="9"/>
        <v/>
      </c>
      <c r="M118" s="14" t="str">
        <f>IF(AND(H118=H117,K117="afterTx",timingTable[[#This Row],['[TRACECODE']:.1]]=6),"dc","")</f>
        <v>dc</v>
      </c>
      <c r="N118" s="14" t="str">
        <f t="shared" si="10"/>
        <v/>
      </c>
      <c r="O118" s="14" t="str">
        <f>IF(timingTable[[#This Row],['[TRACECODE']:.1]]=141,"afterRx","")</f>
        <v/>
      </c>
      <c r="P118" s="14" t="str">
        <f t="shared" si="11"/>
        <v/>
      </c>
      <c r="Q118" s="14" t="str">
        <f t="shared" si="12"/>
        <v/>
      </c>
      <c r="R118" s="14" t="str">
        <f t="shared" si="13"/>
        <v>EMPTY</v>
      </c>
      <c r="S118" s="14" t="str">
        <f t="shared" si="14"/>
        <v>EMPTY</v>
      </c>
      <c r="T118" s="14" t="str">
        <f t="shared" si="15"/>
        <v>EMPTY</v>
      </c>
      <c r="U118" s="14" t="str">
        <f t="shared" si="16"/>
        <v>EMPTY</v>
      </c>
      <c r="V118" s="14" t="str">
        <f>IF(L118="beforeTx",timingTable[[#This Row],[FRT32_val]]-timingTable[[#This Row],[FRT32_trace]],"EMPTY")</f>
        <v>EMPTY</v>
      </c>
      <c r="W118" s="14" t="str">
        <f>IF(AND(timingTable[[#This Row],[beforeTx]]="beforeTx",K119="afterTx"),J119-timingTable[[#This Row],[FRT32_trace]],"EMPTY")</f>
        <v>EMPTY</v>
      </c>
      <c r="X118" s="14" t="str">
        <f t="shared" si="17"/>
        <v>EMPTY</v>
      </c>
      <c r="Y118" s="14" t="str">
        <f>IF(AND(P118="beforeRx",O119="afterRx"),J119-timingTable[[#This Row],[FRT32_trace]],"EMPTY")</f>
        <v>EMPTY</v>
      </c>
    </row>
    <row r="119" spans="1:25" x14ac:dyDescent="0.25">
      <c r="A119" s="14" t="s">
        <v>1274</v>
      </c>
      <c r="B119">
        <v>2050807940</v>
      </c>
      <c r="C119" s="14" t="s">
        <v>7110</v>
      </c>
      <c r="D119">
        <v>6</v>
      </c>
      <c r="E119" s="14" t="s">
        <v>1121</v>
      </c>
      <c r="F119" s="14" t="s">
        <v>5995</v>
      </c>
      <c r="G119" s="14">
        <f>timingTable[[#This Row],[FRT_DEC]]-B118</f>
        <v>3</v>
      </c>
      <c r="H11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INFO]]))),H118)</f>
        <v>289</v>
      </c>
      <c r="I119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19" s="14">
        <f>HEX2DEC(RIGHT(timingTable[[#This Row],[FRT_HEX]],MIN(LEN(timingTable[[#This Row],[FRT_HEX]])-2,8)))</f>
        <v>2050807940</v>
      </c>
      <c r="K119" s="14" t="str">
        <f>IF(timingTable[[#This Row],['[TRACECODE']:.1]]=140,"afterTx","")</f>
        <v/>
      </c>
      <c r="L119" s="14" t="str">
        <f t="shared" si="9"/>
        <v/>
      </c>
      <c r="M119" s="14" t="str">
        <f>IF(AND(H119=H118,K118="afterTx",timingTable[[#This Row],['[TRACECODE']:.1]]=6),"dc","")</f>
        <v/>
      </c>
      <c r="N119" s="14" t="str">
        <f t="shared" si="10"/>
        <v/>
      </c>
      <c r="O119" s="14" t="str">
        <f>IF(timingTable[[#This Row],['[TRACECODE']:.1]]=141,"afterRx","")</f>
        <v/>
      </c>
      <c r="P119" s="14" t="str">
        <f t="shared" si="11"/>
        <v/>
      </c>
      <c r="Q119" s="14" t="str">
        <f t="shared" si="12"/>
        <v/>
      </c>
      <c r="R119" s="14" t="str">
        <f t="shared" si="13"/>
        <v>EMPTY</v>
      </c>
      <c r="S119" s="14" t="str">
        <f t="shared" si="14"/>
        <v>EMPTY</v>
      </c>
      <c r="T119" s="14" t="str">
        <f t="shared" si="15"/>
        <v>EMPTY</v>
      </c>
      <c r="U119" s="14" t="str">
        <f t="shared" si="16"/>
        <v>EMPTY</v>
      </c>
      <c r="V119" s="14" t="str">
        <f>IF(L119="beforeTx",timingTable[[#This Row],[FRT32_val]]-timingTable[[#This Row],[FRT32_trace]],"EMPTY")</f>
        <v>EMPTY</v>
      </c>
      <c r="W119" s="14" t="str">
        <f>IF(AND(timingTable[[#This Row],[beforeTx]]="beforeTx",K120="afterTx"),J120-timingTable[[#This Row],[FRT32_trace]],"EMPTY")</f>
        <v>EMPTY</v>
      </c>
      <c r="X119" s="14" t="str">
        <f t="shared" si="17"/>
        <v>EMPTY</v>
      </c>
      <c r="Y119" s="14" t="str">
        <f>IF(AND(P119="beforeRx",O120="afterRx"),J120-timingTable[[#This Row],[FRT32_trace]],"EMPTY")</f>
        <v>EMPTY</v>
      </c>
    </row>
    <row r="120" spans="1:25" x14ac:dyDescent="0.25">
      <c r="A120" s="14" t="s">
        <v>1275</v>
      </c>
      <c r="B120">
        <v>2050808021</v>
      </c>
      <c r="C120" s="14" t="s">
        <v>7111</v>
      </c>
      <c r="D120">
        <v>151</v>
      </c>
      <c r="E120" s="14" t="s">
        <v>1119</v>
      </c>
      <c r="F120" s="14" t="s">
        <v>7112</v>
      </c>
      <c r="G120" s="14">
        <f>timingTable[[#This Row],[FRT_DEC]]-B119</f>
        <v>81</v>
      </c>
      <c r="H12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INFO]]))),H119)</f>
        <v>289</v>
      </c>
      <c r="I120" s="14">
        <f>IF(timingTable[[#This Row],['[TRACECODE']:.1]]=151,HEX2DEC(LEFT(RIGHT(timingTable[[#This Row],[TRACE INFO]],9),8)),IF(timingTable[[#This Row],['[TRACECODE']:.1]]=6,HEX2DEC(RIGHT(timingTable[[#This Row],[TRACE INFO]],8))))</f>
        <v>2050807855</v>
      </c>
      <c r="J120" s="14">
        <f>HEX2DEC(RIGHT(timingTable[[#This Row],[FRT_HEX]],MIN(LEN(timingTable[[#This Row],[FRT_HEX]])-2,8)))</f>
        <v>2050808021</v>
      </c>
      <c r="K120" s="14" t="str">
        <f>IF(timingTable[[#This Row],['[TRACECODE']:.1]]=140,"afterTx","")</f>
        <v/>
      </c>
      <c r="L120" s="14" t="str">
        <f t="shared" si="9"/>
        <v/>
      </c>
      <c r="M120" s="14" t="str">
        <f>IF(AND(H120=H119,K119="afterTx",timingTable[[#This Row],['[TRACECODE']:.1]]=6),"dc","")</f>
        <v/>
      </c>
      <c r="N120" s="14" t="str">
        <f t="shared" si="10"/>
        <v>txEnd</v>
      </c>
      <c r="O120" s="14" t="str">
        <f>IF(timingTable[[#This Row],['[TRACECODE']:.1]]=141,"afterRx","")</f>
        <v/>
      </c>
      <c r="P120" s="14" t="str">
        <f t="shared" si="11"/>
        <v/>
      </c>
      <c r="Q120" s="14" t="str">
        <f t="shared" si="12"/>
        <v/>
      </c>
      <c r="R120" s="14" t="str">
        <f t="shared" si="13"/>
        <v>EMPTY</v>
      </c>
      <c r="S120" s="14">
        <f t="shared" si="14"/>
        <v>556</v>
      </c>
      <c r="T120" s="14" t="str">
        <f t="shared" si="15"/>
        <v>EMPTY</v>
      </c>
      <c r="U120" s="14" t="str">
        <f t="shared" si="16"/>
        <v>EMPTY</v>
      </c>
      <c r="V120" s="14" t="str">
        <f>IF(L120="beforeTx",timingTable[[#This Row],[FRT32_val]]-timingTable[[#This Row],[FRT32_trace]],"EMPTY")</f>
        <v>EMPTY</v>
      </c>
      <c r="W120" s="14" t="str">
        <f>IF(AND(timingTable[[#This Row],[beforeTx]]="beforeTx",K121="afterTx"),J121-timingTable[[#This Row],[FRT32_trace]],"EMPTY")</f>
        <v>EMPTY</v>
      </c>
      <c r="X120" s="14" t="str">
        <f t="shared" si="17"/>
        <v>EMPTY</v>
      </c>
      <c r="Y120" s="14" t="str">
        <f>IF(AND(P120="beforeRx",O121="afterRx"),J121-timingTable[[#This Row],[FRT32_trace]],"EMPTY")</f>
        <v>EMPTY</v>
      </c>
    </row>
    <row r="121" spans="1:25" x14ac:dyDescent="0.25">
      <c r="A121" s="14" t="s">
        <v>1284</v>
      </c>
      <c r="B121">
        <v>2050808411</v>
      </c>
      <c r="C121" s="14" t="s">
        <v>7122</v>
      </c>
      <c r="D121">
        <v>151</v>
      </c>
      <c r="E121" s="14" t="s">
        <v>1119</v>
      </c>
      <c r="F121" s="14" t="s">
        <v>1102</v>
      </c>
      <c r="G121" s="14">
        <f>timingTable[[#This Row],[FRT_DEC]]-B120</f>
        <v>390</v>
      </c>
      <c r="H12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INFO]]))),H120)</f>
        <v>289</v>
      </c>
      <c r="I121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21" s="14">
        <f>HEX2DEC(RIGHT(timingTable[[#This Row],[FRT_HEX]],MIN(LEN(timingTable[[#This Row],[FRT_HEX]])-2,8)))</f>
        <v>2050808411</v>
      </c>
      <c r="K121" s="14" t="str">
        <f>IF(timingTable[[#This Row],['[TRACECODE']:.1]]=140,"afterTx","")</f>
        <v/>
      </c>
      <c r="L121" s="14" t="str">
        <f t="shared" si="9"/>
        <v/>
      </c>
      <c r="M121" s="14" t="str">
        <f>IF(AND(H121=H120,K120="afterTx",timingTable[[#This Row],['[TRACECODE']:.1]]=6),"dc","")</f>
        <v/>
      </c>
      <c r="N121" s="14" t="str">
        <f t="shared" si="10"/>
        <v/>
      </c>
      <c r="O121" s="14" t="str">
        <f>IF(timingTable[[#This Row],['[TRACECODE']:.1]]=141,"afterRx","")</f>
        <v/>
      </c>
      <c r="P121" s="14" t="str">
        <f t="shared" si="11"/>
        <v>beforeRx</v>
      </c>
      <c r="Q121" s="14" t="str">
        <f t="shared" si="12"/>
        <v/>
      </c>
      <c r="R121" s="14" t="str">
        <f t="shared" si="13"/>
        <v>EMPTY</v>
      </c>
      <c r="S121" s="14" t="str">
        <f t="shared" si="14"/>
        <v>EMPTY</v>
      </c>
      <c r="T121" s="14" t="str">
        <f t="shared" si="15"/>
        <v>EMPTY</v>
      </c>
      <c r="U121" s="14" t="str">
        <f t="shared" si="16"/>
        <v>EMPTY</v>
      </c>
      <c r="V121" s="14" t="str">
        <f>IF(L121="beforeTx",timingTable[[#This Row],[FRT32_val]]-timingTable[[#This Row],[FRT32_trace]],"EMPTY")</f>
        <v>EMPTY</v>
      </c>
      <c r="W121" s="14" t="str">
        <f>IF(AND(timingTable[[#This Row],[beforeTx]]="beforeTx",K122="afterTx"),J122-timingTable[[#This Row],[FRT32_trace]],"EMPTY")</f>
        <v>EMPTY</v>
      </c>
      <c r="X121" s="14" t="str">
        <f t="shared" si="17"/>
        <v>EMPTY</v>
      </c>
      <c r="Y121" s="14">
        <f>IF(AND(P121="beforeRx",O122="afterRx"),J122-timingTable[[#This Row],[FRT32_trace]],"EMPTY")</f>
        <v>135</v>
      </c>
    </row>
    <row r="122" spans="1:25" x14ac:dyDescent="0.25">
      <c r="A122" s="14" t="s">
        <v>1285</v>
      </c>
      <c r="B122">
        <v>2050808546</v>
      </c>
      <c r="C122" s="14" t="s">
        <v>7123</v>
      </c>
      <c r="D122">
        <v>141</v>
      </c>
      <c r="E122" s="14" t="s">
        <v>1122</v>
      </c>
      <c r="F122" s="14" t="s">
        <v>296</v>
      </c>
      <c r="G122" s="14">
        <f>timingTable[[#This Row],[FRT_DEC]]-B121</f>
        <v>135</v>
      </c>
      <c r="H12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INFO]]))),H121)</f>
        <v>289</v>
      </c>
      <c r="I12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22" s="14">
        <f>HEX2DEC(RIGHT(timingTable[[#This Row],[FRT_HEX]],MIN(LEN(timingTable[[#This Row],[FRT_HEX]])-2,8)))</f>
        <v>2050808546</v>
      </c>
      <c r="K122" s="14" t="str">
        <f>IF(timingTable[[#This Row],['[TRACECODE']:.1]]=140,"afterTx","")</f>
        <v/>
      </c>
      <c r="L122" s="14" t="str">
        <f t="shared" si="9"/>
        <v/>
      </c>
      <c r="M122" s="14" t="str">
        <f>IF(AND(H122=H121,K121="afterTx",timingTable[[#This Row],['[TRACECODE']:.1]]=6),"dc","")</f>
        <v/>
      </c>
      <c r="N122" s="14" t="str">
        <f t="shared" si="10"/>
        <v/>
      </c>
      <c r="O122" s="14" t="str">
        <f>IF(timingTable[[#This Row],['[TRACECODE']:.1]]=141,"afterRx","")</f>
        <v>afterRx</v>
      </c>
      <c r="P122" s="14" t="str">
        <f t="shared" si="11"/>
        <v/>
      </c>
      <c r="Q122" s="14" t="str">
        <f t="shared" si="12"/>
        <v/>
      </c>
      <c r="R122" s="14" t="str">
        <f t="shared" si="13"/>
        <v>EMPTY</v>
      </c>
      <c r="S122" s="14" t="str">
        <f t="shared" si="14"/>
        <v>EMPTY</v>
      </c>
      <c r="T122" s="14" t="str">
        <f t="shared" si="15"/>
        <v>EMPTY</v>
      </c>
      <c r="U122" s="14" t="str">
        <f t="shared" si="16"/>
        <v>EMPTY</v>
      </c>
      <c r="V122" s="14" t="str">
        <f>IF(L122="beforeTx",timingTable[[#This Row],[FRT32_val]]-timingTable[[#This Row],[FRT32_trace]],"EMPTY")</f>
        <v>EMPTY</v>
      </c>
      <c r="W122" s="14" t="str">
        <f>IF(AND(timingTable[[#This Row],[beforeTx]]="beforeTx",K123="afterTx"),J123-timingTable[[#This Row],[FRT32_trace]],"EMPTY")</f>
        <v>EMPTY</v>
      </c>
      <c r="X122" s="14" t="str">
        <f t="shared" si="17"/>
        <v>EMPTY</v>
      </c>
      <c r="Y122" s="14" t="str">
        <f>IF(AND(P122="beforeRx",O123="afterRx"),J123-timingTable[[#This Row],[FRT32_trace]],"EMPTY")</f>
        <v>EMPTY</v>
      </c>
    </row>
    <row r="123" spans="1:25" x14ac:dyDescent="0.25">
      <c r="A123" s="14" t="s">
        <v>1309</v>
      </c>
      <c r="B123">
        <v>2050811431</v>
      </c>
      <c r="C123" s="14" t="s">
        <v>7148</v>
      </c>
      <c r="D123">
        <v>151</v>
      </c>
      <c r="E123" s="14" t="s">
        <v>1119</v>
      </c>
      <c r="F123" s="14" t="s">
        <v>7149</v>
      </c>
      <c r="G123" s="14">
        <f>timingTable[[#This Row],[FRT_DEC]]-B122</f>
        <v>2885</v>
      </c>
      <c r="H12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INFO]]))),H122)</f>
        <v>289</v>
      </c>
      <c r="I123" s="14">
        <f>IF(timingTable[[#This Row],['[TRACECODE']:.1]]=151,HEX2DEC(LEFT(RIGHT(timingTable[[#This Row],[TRACE INFO]],9),8)),IF(timingTable[[#This Row],['[TRACECODE']:.1]]=6,HEX2DEC(RIGHT(timingTable[[#This Row],[TRACE INFO]],8))))</f>
        <v>2050811344</v>
      </c>
      <c r="J123" s="14">
        <f>HEX2DEC(RIGHT(timingTable[[#This Row],[FRT_HEX]],MIN(LEN(timingTable[[#This Row],[FRT_HEX]])-2,8)))</f>
        <v>2050811431</v>
      </c>
      <c r="K123" s="14" t="str">
        <f>IF(timingTable[[#This Row],['[TRACECODE']:.1]]=140,"afterTx","")</f>
        <v/>
      </c>
      <c r="L123" s="14" t="str">
        <f t="shared" si="9"/>
        <v/>
      </c>
      <c r="M123" s="14" t="str">
        <f>IF(AND(H123=H122,K122="afterTx",timingTable[[#This Row],['[TRACECODE']:.1]]=6),"dc","")</f>
        <v/>
      </c>
      <c r="N123" s="14" t="str">
        <f t="shared" si="10"/>
        <v/>
      </c>
      <c r="O123" s="14" t="str">
        <f>IF(timingTable[[#This Row],['[TRACECODE']:.1]]=141,"afterRx","")</f>
        <v/>
      </c>
      <c r="P123" s="14" t="str">
        <f t="shared" si="11"/>
        <v/>
      </c>
      <c r="Q123" s="14" t="str">
        <f t="shared" si="12"/>
        <v>rxEnd</v>
      </c>
      <c r="R123" s="14" t="str">
        <f t="shared" si="13"/>
        <v>EMPTY</v>
      </c>
      <c r="S123" s="14" t="str">
        <f t="shared" si="14"/>
        <v>EMPTY</v>
      </c>
      <c r="T123" s="14">
        <f t="shared" si="15"/>
        <v>1000</v>
      </c>
      <c r="U123" s="14">
        <f t="shared" si="16"/>
        <v>1696</v>
      </c>
      <c r="V123" s="14" t="str">
        <f>IF(L123="beforeTx",timingTable[[#This Row],[FRT32_val]]-timingTable[[#This Row],[FRT32_trace]],"EMPTY")</f>
        <v>EMPTY</v>
      </c>
      <c r="W123" s="14" t="str">
        <f>IF(AND(timingTable[[#This Row],[beforeTx]]="beforeTx",K124="afterTx"),J124-timingTable[[#This Row],[FRT32_trace]],"EMPTY")</f>
        <v>EMPTY</v>
      </c>
      <c r="X123" s="14">
        <f t="shared" si="17"/>
        <v>212</v>
      </c>
      <c r="Y123" s="14" t="str">
        <f>IF(AND(P123="beforeRx",O124="afterRx"),J124-timingTable[[#This Row],[FRT32_trace]],"EMPTY")</f>
        <v>EMPTY</v>
      </c>
    </row>
    <row r="124" spans="1:25" x14ac:dyDescent="0.25">
      <c r="A124" s="14" t="s">
        <v>1319</v>
      </c>
      <c r="B124">
        <v>2050811556</v>
      </c>
      <c r="C124" s="14" t="s">
        <v>7160</v>
      </c>
      <c r="D124">
        <v>151</v>
      </c>
      <c r="E124" s="14" t="s">
        <v>1119</v>
      </c>
      <c r="F124" s="14" t="s">
        <v>7161</v>
      </c>
      <c r="G124" s="14">
        <f>timingTable[[#This Row],[FRT_DEC]]-B123</f>
        <v>125</v>
      </c>
      <c r="H12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INFO]]))),H123)</f>
        <v>289</v>
      </c>
      <c r="I124" s="14">
        <f>IF(timingTable[[#This Row],['[TRACECODE']:.1]]=151,HEX2DEC(LEFT(RIGHT(timingTable[[#This Row],[TRACE INFO]],9),8)),IF(timingTable[[#This Row],['[TRACECODE']:.1]]=6,HEX2DEC(RIGHT(timingTable[[#This Row],[TRACE INFO]],8))))</f>
        <v>2050812344</v>
      </c>
      <c r="J124" s="14">
        <f>HEX2DEC(RIGHT(timingTable[[#This Row],[FRT_HEX]],MIN(LEN(timingTable[[#This Row],[FRT_HEX]])-2,8)))</f>
        <v>2050811556</v>
      </c>
      <c r="K124" s="14" t="str">
        <f>IF(timingTable[[#This Row],['[TRACECODE']:.1]]=140,"afterTx","")</f>
        <v/>
      </c>
      <c r="L124" s="14" t="str">
        <f t="shared" si="9"/>
        <v>beforeTx</v>
      </c>
      <c r="M124" s="14" t="str">
        <f>IF(AND(H124=H123,K123="afterTx",timingTable[[#This Row],['[TRACECODE']:.1]]=6),"dc","")</f>
        <v/>
      </c>
      <c r="N124" s="14" t="str">
        <f t="shared" si="10"/>
        <v/>
      </c>
      <c r="O124" s="14" t="str">
        <f>IF(timingTable[[#This Row],['[TRACECODE']:.1]]=141,"afterRx","")</f>
        <v/>
      </c>
      <c r="P124" s="14" t="str">
        <f t="shared" si="11"/>
        <v/>
      </c>
      <c r="Q124" s="14" t="str">
        <f t="shared" si="12"/>
        <v/>
      </c>
      <c r="R124" s="14">
        <f t="shared" si="13"/>
        <v>696</v>
      </c>
      <c r="S124" s="14" t="str">
        <f t="shared" si="14"/>
        <v>EMPTY</v>
      </c>
      <c r="T124" s="14" t="str">
        <f t="shared" si="15"/>
        <v>EMPTY</v>
      </c>
      <c r="U124" s="14" t="str">
        <f t="shared" si="16"/>
        <v>EMPTY</v>
      </c>
      <c r="V124" s="14">
        <f>IF(L124="beforeTx",timingTable[[#This Row],[FRT32_val]]-timingTable[[#This Row],[FRT32_trace]],"EMPTY")</f>
        <v>788</v>
      </c>
      <c r="W124" s="14">
        <f>IF(AND(timingTable[[#This Row],[beforeTx]]="beforeTx",K125="afterTx"),J125-timingTable[[#This Row],[FRT32_trace]],"EMPTY")</f>
        <v>805</v>
      </c>
      <c r="X124" s="14" t="str">
        <f t="shared" si="17"/>
        <v>EMPTY</v>
      </c>
      <c r="Y124" s="14" t="str">
        <f>IF(AND(P124="beforeRx",O125="afterRx"),J125-timingTable[[#This Row],[FRT32_trace]],"EMPTY")</f>
        <v>EMPTY</v>
      </c>
    </row>
    <row r="125" spans="1:25" x14ac:dyDescent="0.25">
      <c r="A125" s="14" t="s">
        <v>1320</v>
      </c>
      <c r="B125">
        <v>2050812361</v>
      </c>
      <c r="C125" s="14" t="s">
        <v>7162</v>
      </c>
      <c r="D125">
        <v>140</v>
      </c>
      <c r="E125" s="14" t="s">
        <v>1120</v>
      </c>
      <c r="F125" s="14" t="s">
        <v>281</v>
      </c>
      <c r="G125" s="14">
        <f>timingTable[[#This Row],[FRT_DEC]]-B124</f>
        <v>805</v>
      </c>
      <c r="H12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INFO]]))),H124)</f>
        <v>289</v>
      </c>
      <c r="I12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25" s="14">
        <f>HEX2DEC(RIGHT(timingTable[[#This Row],[FRT_HEX]],MIN(LEN(timingTable[[#This Row],[FRT_HEX]])-2,8)))</f>
        <v>2050812361</v>
      </c>
      <c r="K125" s="14" t="str">
        <f>IF(timingTable[[#This Row],['[TRACECODE']:.1]]=140,"afterTx","")</f>
        <v>afterTx</v>
      </c>
      <c r="L125" s="14" t="str">
        <f t="shared" si="9"/>
        <v/>
      </c>
      <c r="M125" s="14" t="str">
        <f>IF(AND(H125=H124,K124="afterTx",timingTable[[#This Row],['[TRACECODE']:.1]]=6),"dc","")</f>
        <v/>
      </c>
      <c r="N125" s="14" t="str">
        <f t="shared" si="10"/>
        <v/>
      </c>
      <c r="O125" s="14" t="str">
        <f>IF(timingTable[[#This Row],['[TRACECODE']:.1]]=141,"afterRx","")</f>
        <v/>
      </c>
      <c r="P125" s="14" t="str">
        <f t="shared" si="11"/>
        <v/>
      </c>
      <c r="Q125" s="14" t="str">
        <f t="shared" si="12"/>
        <v/>
      </c>
      <c r="R125" s="14" t="str">
        <f t="shared" si="13"/>
        <v>EMPTY</v>
      </c>
      <c r="S125" s="14" t="str">
        <f t="shared" si="14"/>
        <v>EMPTY</v>
      </c>
      <c r="T125" s="14" t="str">
        <f t="shared" si="15"/>
        <v>EMPTY</v>
      </c>
      <c r="U125" s="14" t="str">
        <f t="shared" si="16"/>
        <v>EMPTY</v>
      </c>
      <c r="V125" s="14" t="str">
        <f>IF(L125="beforeTx",timingTable[[#This Row],[FRT32_val]]-timingTable[[#This Row],[FRT32_trace]],"EMPTY")</f>
        <v>EMPTY</v>
      </c>
      <c r="W125" s="14" t="str">
        <f>IF(AND(timingTable[[#This Row],[beforeTx]]="beforeTx",K126="afterTx"),J126-timingTable[[#This Row],[FRT32_trace]],"EMPTY")</f>
        <v>EMPTY</v>
      </c>
      <c r="X125" s="14" t="str">
        <f t="shared" si="17"/>
        <v>EMPTY</v>
      </c>
      <c r="Y125" s="14" t="str">
        <f>IF(AND(P125="beforeRx",O126="afterRx"),J126-timingTable[[#This Row],[FRT32_trace]],"EMPTY")</f>
        <v>EMPTY</v>
      </c>
    </row>
    <row r="126" spans="1:25" x14ac:dyDescent="0.25">
      <c r="A126" s="14" t="s">
        <v>1323</v>
      </c>
      <c r="B126">
        <v>2050821285</v>
      </c>
      <c r="C126" s="14" t="s">
        <v>7165</v>
      </c>
      <c r="D126">
        <v>6</v>
      </c>
      <c r="E126" s="14" t="s">
        <v>1121</v>
      </c>
      <c r="F126" s="14" t="s">
        <v>7166</v>
      </c>
      <c r="G126" s="14">
        <f>timingTable[[#This Row],[FRT_DEC]]-B125</f>
        <v>8924</v>
      </c>
      <c r="H12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INFO]]))),H125)</f>
        <v>289</v>
      </c>
      <c r="I126" s="14">
        <f>IF(timingTable[[#This Row],['[TRACECODE']:.1]]=151,HEX2DEC(LEFT(RIGHT(timingTable[[#This Row],[TRACE INFO]],9),8)),IF(timingTable[[#This Row],['[TRACECODE']:.1]]=6,HEX2DEC(RIGHT(timingTable[[#This Row],[TRACE INFO]],8))))</f>
        <v>2050813040</v>
      </c>
      <c r="J126" s="14">
        <f>HEX2DEC(RIGHT(timingTable[[#This Row],[FRT_HEX]],MIN(LEN(timingTable[[#This Row],[FRT_HEX]])-2,8)))</f>
        <v>2050821285</v>
      </c>
      <c r="K126" s="14" t="str">
        <f>IF(timingTable[[#This Row],['[TRACECODE']:.1]]=140,"afterTx","")</f>
        <v/>
      </c>
      <c r="L126" s="14" t="str">
        <f t="shared" si="9"/>
        <v/>
      </c>
      <c r="M126" s="14" t="str">
        <f>IF(AND(H126=H125,K125="afterTx",timingTable[[#This Row],['[TRACECODE']:.1]]=6),"dc","")</f>
        <v>dc</v>
      </c>
      <c r="N126" s="14" t="str">
        <f t="shared" si="10"/>
        <v/>
      </c>
      <c r="O126" s="14" t="str">
        <f>IF(timingTable[[#This Row],['[TRACECODE']:.1]]=141,"afterRx","")</f>
        <v/>
      </c>
      <c r="P126" s="14" t="str">
        <f t="shared" si="11"/>
        <v/>
      </c>
      <c r="Q126" s="14" t="str">
        <f t="shared" si="12"/>
        <v/>
      </c>
      <c r="R126" s="14" t="str">
        <f t="shared" si="13"/>
        <v>EMPTY</v>
      </c>
      <c r="S126" s="14" t="str">
        <f t="shared" si="14"/>
        <v>EMPTY</v>
      </c>
      <c r="T126" s="14" t="str">
        <f t="shared" si="15"/>
        <v>EMPTY</v>
      </c>
      <c r="U126" s="14" t="str">
        <f t="shared" si="16"/>
        <v>EMPTY</v>
      </c>
      <c r="V126" s="14" t="str">
        <f>IF(L126="beforeTx",timingTable[[#This Row],[FRT32_val]]-timingTable[[#This Row],[FRT32_trace]],"EMPTY")</f>
        <v>EMPTY</v>
      </c>
      <c r="W126" s="14" t="str">
        <f>IF(AND(timingTable[[#This Row],[beforeTx]]="beforeTx",K127="afterTx"),J127-timingTable[[#This Row],[FRT32_trace]],"EMPTY")</f>
        <v>EMPTY</v>
      </c>
      <c r="X126" s="14" t="str">
        <f t="shared" si="17"/>
        <v>EMPTY</v>
      </c>
      <c r="Y126" s="14" t="str">
        <f>IF(AND(P126="beforeRx",O127="afterRx"),J127-timingTable[[#This Row],[FRT32_trace]],"EMPTY")</f>
        <v>EMPTY</v>
      </c>
    </row>
    <row r="127" spans="1:25" x14ac:dyDescent="0.25">
      <c r="A127" s="14" t="s">
        <v>1324</v>
      </c>
      <c r="B127">
        <v>2050821288</v>
      </c>
      <c r="C127" s="14" t="s">
        <v>7167</v>
      </c>
      <c r="D127">
        <v>6</v>
      </c>
      <c r="E127" s="14" t="s">
        <v>1121</v>
      </c>
      <c r="F127" s="14" t="s">
        <v>5995</v>
      </c>
      <c r="G127" s="14">
        <f>timingTable[[#This Row],[FRT_DEC]]-B126</f>
        <v>3</v>
      </c>
      <c r="H12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INFO]]))),H126)</f>
        <v>289</v>
      </c>
      <c r="I127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27" s="14">
        <f>HEX2DEC(RIGHT(timingTable[[#This Row],[FRT_HEX]],MIN(LEN(timingTable[[#This Row],[FRT_HEX]])-2,8)))</f>
        <v>2050821288</v>
      </c>
      <c r="K127" s="14" t="str">
        <f>IF(timingTable[[#This Row],['[TRACECODE']:.1]]=140,"afterTx","")</f>
        <v/>
      </c>
      <c r="L127" s="14" t="str">
        <f t="shared" si="9"/>
        <v/>
      </c>
      <c r="M127" s="14" t="str">
        <f>IF(AND(H127=H126,K126="afterTx",timingTable[[#This Row],['[TRACECODE']:.1]]=6),"dc","")</f>
        <v/>
      </c>
      <c r="N127" s="14" t="str">
        <f t="shared" si="10"/>
        <v/>
      </c>
      <c r="O127" s="14" t="str">
        <f>IF(timingTable[[#This Row],['[TRACECODE']:.1]]=141,"afterRx","")</f>
        <v/>
      </c>
      <c r="P127" s="14" t="str">
        <f t="shared" si="11"/>
        <v/>
      </c>
      <c r="Q127" s="14" t="str">
        <f t="shared" si="12"/>
        <v/>
      </c>
      <c r="R127" s="14" t="str">
        <f t="shared" si="13"/>
        <v>EMPTY</v>
      </c>
      <c r="S127" s="14" t="str">
        <f t="shared" si="14"/>
        <v>EMPTY</v>
      </c>
      <c r="T127" s="14" t="str">
        <f t="shared" si="15"/>
        <v>EMPTY</v>
      </c>
      <c r="U127" s="14" t="str">
        <f t="shared" si="16"/>
        <v>EMPTY</v>
      </c>
      <c r="V127" s="14" t="str">
        <f>IF(L127="beforeTx",timingTable[[#This Row],[FRT32_val]]-timingTable[[#This Row],[FRT32_trace]],"EMPTY")</f>
        <v>EMPTY</v>
      </c>
      <c r="W127" s="14" t="str">
        <f>IF(AND(timingTable[[#This Row],[beforeTx]]="beforeTx",K128="afterTx"),J128-timingTable[[#This Row],[FRT32_trace]],"EMPTY")</f>
        <v>EMPTY</v>
      </c>
      <c r="X127" s="14" t="str">
        <f t="shared" si="17"/>
        <v>EMPTY</v>
      </c>
      <c r="Y127" s="14" t="str">
        <f>IF(AND(P127="beforeRx",O128="afterRx"),J128-timingTable[[#This Row],[FRT32_trace]],"EMPTY")</f>
        <v>EMPTY</v>
      </c>
    </row>
    <row r="128" spans="1:25" x14ac:dyDescent="0.25">
      <c r="A128" s="14" t="s">
        <v>1325</v>
      </c>
      <c r="B128">
        <v>2050821370</v>
      </c>
      <c r="C128" s="14" t="s">
        <v>7168</v>
      </c>
      <c r="D128">
        <v>151</v>
      </c>
      <c r="E128" s="14" t="s">
        <v>1119</v>
      </c>
      <c r="F128" s="14" t="s">
        <v>7169</v>
      </c>
      <c r="G128" s="14">
        <f>timingTable[[#This Row],[FRT_DEC]]-B127</f>
        <v>82</v>
      </c>
      <c r="H12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INFO]]))),H127)</f>
        <v>289</v>
      </c>
      <c r="I128" s="14">
        <f>IF(timingTable[[#This Row],['[TRACECODE']:.1]]=151,HEX2DEC(LEFT(RIGHT(timingTable[[#This Row],[TRACE INFO]],9),8)),IF(timingTable[[#This Row],['[TRACECODE']:.1]]=6,HEX2DEC(RIGHT(timingTable[[#This Row],[TRACE INFO]],8))))</f>
        <v>2050821201</v>
      </c>
      <c r="J128" s="14">
        <f>HEX2DEC(RIGHT(timingTable[[#This Row],[FRT_HEX]],MIN(LEN(timingTable[[#This Row],[FRT_HEX]])-2,8)))</f>
        <v>2050821370</v>
      </c>
      <c r="K128" s="14" t="str">
        <f>IF(timingTable[[#This Row],['[TRACECODE']:.1]]=140,"afterTx","")</f>
        <v/>
      </c>
      <c r="L128" s="14" t="str">
        <f t="shared" si="9"/>
        <v/>
      </c>
      <c r="M128" s="14" t="str">
        <f>IF(AND(H128=H127,K127="afterTx",timingTable[[#This Row],['[TRACECODE']:.1]]=6),"dc","")</f>
        <v/>
      </c>
      <c r="N128" s="14" t="str">
        <f t="shared" si="10"/>
        <v>txEnd</v>
      </c>
      <c r="O128" s="14" t="str">
        <f>IF(timingTable[[#This Row],['[TRACECODE']:.1]]=141,"afterRx","")</f>
        <v/>
      </c>
      <c r="P128" s="14" t="str">
        <f t="shared" si="11"/>
        <v/>
      </c>
      <c r="Q128" s="14" t="str">
        <f t="shared" si="12"/>
        <v/>
      </c>
      <c r="R128" s="14" t="str">
        <f t="shared" si="13"/>
        <v>EMPTY</v>
      </c>
      <c r="S128" s="14">
        <f t="shared" si="14"/>
        <v>544</v>
      </c>
      <c r="T128" s="14" t="str">
        <f t="shared" si="15"/>
        <v>EMPTY</v>
      </c>
      <c r="U128" s="14" t="str">
        <f t="shared" si="16"/>
        <v>EMPTY</v>
      </c>
      <c r="V128" s="14" t="str">
        <f>IF(L128="beforeTx",timingTable[[#This Row],[FRT32_val]]-timingTable[[#This Row],[FRT32_trace]],"EMPTY")</f>
        <v>EMPTY</v>
      </c>
      <c r="W128" s="14" t="str">
        <f>IF(AND(timingTable[[#This Row],[beforeTx]]="beforeTx",K129="afterTx"),J129-timingTable[[#This Row],[FRT32_trace]],"EMPTY")</f>
        <v>EMPTY</v>
      </c>
      <c r="X128" s="14" t="str">
        <f t="shared" si="17"/>
        <v>EMPTY</v>
      </c>
      <c r="Y128" s="14" t="str">
        <f>IF(AND(P128="beforeRx",O129="afterRx"),J129-timingTable[[#This Row],[FRT32_trace]],"EMPTY")</f>
        <v>EMPTY</v>
      </c>
    </row>
    <row r="129" spans="1:25" x14ac:dyDescent="0.25">
      <c r="A129" s="14" t="s">
        <v>1334</v>
      </c>
      <c r="B129">
        <v>2050821745</v>
      </c>
      <c r="C129" s="14" t="s">
        <v>7179</v>
      </c>
      <c r="D129">
        <v>151</v>
      </c>
      <c r="E129" s="14" t="s">
        <v>1119</v>
      </c>
      <c r="F129" s="14" t="s">
        <v>1102</v>
      </c>
      <c r="G129" s="14">
        <f>timingTable[[#This Row],[FRT_DEC]]-B128</f>
        <v>375</v>
      </c>
      <c r="H12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INFO]]))),H128)</f>
        <v>289</v>
      </c>
      <c r="I129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29" s="14">
        <f>HEX2DEC(RIGHT(timingTable[[#This Row],[FRT_HEX]],MIN(LEN(timingTable[[#This Row],[FRT_HEX]])-2,8)))</f>
        <v>2050821745</v>
      </c>
      <c r="K129" s="14" t="str">
        <f>IF(timingTable[[#This Row],['[TRACECODE']:.1]]=140,"afterTx","")</f>
        <v/>
      </c>
      <c r="L129" s="14" t="str">
        <f t="shared" si="9"/>
        <v/>
      </c>
      <c r="M129" s="14" t="str">
        <f>IF(AND(H129=H128,K128="afterTx",timingTable[[#This Row],['[TRACECODE']:.1]]=6),"dc","")</f>
        <v/>
      </c>
      <c r="N129" s="14" t="str">
        <f t="shared" si="10"/>
        <v/>
      </c>
      <c r="O129" s="14" t="str">
        <f>IF(timingTable[[#This Row],['[TRACECODE']:.1]]=141,"afterRx","")</f>
        <v/>
      </c>
      <c r="P129" s="14" t="str">
        <f t="shared" si="11"/>
        <v>beforeRx</v>
      </c>
      <c r="Q129" s="14" t="str">
        <f t="shared" si="12"/>
        <v/>
      </c>
      <c r="R129" s="14" t="str">
        <f t="shared" si="13"/>
        <v>EMPTY</v>
      </c>
      <c r="S129" s="14" t="str">
        <f t="shared" si="14"/>
        <v>EMPTY</v>
      </c>
      <c r="T129" s="14" t="str">
        <f t="shared" si="15"/>
        <v>EMPTY</v>
      </c>
      <c r="U129" s="14" t="str">
        <f t="shared" si="16"/>
        <v>EMPTY</v>
      </c>
      <c r="V129" s="14" t="str">
        <f>IF(L129="beforeTx",timingTable[[#This Row],[FRT32_val]]-timingTable[[#This Row],[FRT32_trace]],"EMPTY")</f>
        <v>EMPTY</v>
      </c>
      <c r="W129" s="14" t="str">
        <f>IF(AND(timingTable[[#This Row],[beforeTx]]="beforeTx",K130="afterTx"),J130-timingTable[[#This Row],[FRT32_trace]],"EMPTY")</f>
        <v>EMPTY</v>
      </c>
      <c r="X129" s="14" t="str">
        <f t="shared" si="17"/>
        <v>EMPTY</v>
      </c>
      <c r="Y129" s="14">
        <f>IF(AND(P129="beforeRx",O130="afterRx"),J130-timingTable[[#This Row],[FRT32_trace]],"EMPTY")</f>
        <v>16</v>
      </c>
    </row>
    <row r="130" spans="1:25" x14ac:dyDescent="0.25">
      <c r="A130" s="14" t="s">
        <v>1335</v>
      </c>
      <c r="B130">
        <v>2050821761</v>
      </c>
      <c r="C130" s="14" t="s">
        <v>7180</v>
      </c>
      <c r="D130">
        <v>141</v>
      </c>
      <c r="E130" s="14" t="s">
        <v>1122</v>
      </c>
      <c r="F130" s="14" t="s">
        <v>296</v>
      </c>
      <c r="G130" s="14">
        <f>timingTable[[#This Row],[FRT_DEC]]-B129</f>
        <v>16</v>
      </c>
      <c r="H13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INFO]]))),H129)</f>
        <v>289</v>
      </c>
      <c r="I13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30" s="14">
        <f>HEX2DEC(RIGHT(timingTable[[#This Row],[FRT_HEX]],MIN(LEN(timingTable[[#This Row],[FRT_HEX]])-2,8)))</f>
        <v>2050821761</v>
      </c>
      <c r="K130" s="14" t="str">
        <f>IF(timingTable[[#This Row],['[TRACECODE']:.1]]=140,"afterTx","")</f>
        <v/>
      </c>
      <c r="L130" s="14" t="str">
        <f t="shared" si="9"/>
        <v/>
      </c>
      <c r="M130" s="14" t="str">
        <f>IF(AND(H130=H129,K129="afterTx",timingTable[[#This Row],['[TRACECODE']:.1]]=6),"dc","")</f>
        <v/>
      </c>
      <c r="N130" s="14" t="str">
        <f t="shared" si="10"/>
        <v/>
      </c>
      <c r="O130" s="14" t="str">
        <f>IF(timingTable[[#This Row],['[TRACECODE']:.1]]=141,"afterRx","")</f>
        <v>afterRx</v>
      </c>
      <c r="P130" s="14" t="str">
        <f t="shared" si="11"/>
        <v/>
      </c>
      <c r="Q130" s="14" t="str">
        <f t="shared" si="12"/>
        <v/>
      </c>
      <c r="R130" s="14" t="str">
        <f t="shared" si="13"/>
        <v>EMPTY</v>
      </c>
      <c r="S130" s="14" t="str">
        <f t="shared" si="14"/>
        <v>EMPTY</v>
      </c>
      <c r="T130" s="14" t="str">
        <f t="shared" si="15"/>
        <v>EMPTY</v>
      </c>
      <c r="U130" s="14" t="str">
        <f t="shared" si="16"/>
        <v>EMPTY</v>
      </c>
      <c r="V130" s="14" t="str">
        <f>IF(L130="beforeTx",timingTable[[#This Row],[FRT32_val]]-timingTable[[#This Row],[FRT32_trace]],"EMPTY")</f>
        <v>EMPTY</v>
      </c>
      <c r="W130" s="14" t="str">
        <f>IF(AND(timingTable[[#This Row],[beforeTx]]="beforeTx",K131="afterTx"),J131-timingTable[[#This Row],[FRT32_trace]],"EMPTY")</f>
        <v>EMPTY</v>
      </c>
      <c r="X130" s="14" t="str">
        <f t="shared" si="17"/>
        <v>EMPTY</v>
      </c>
      <c r="Y130" s="14" t="str">
        <f>IF(AND(P130="beforeRx",O131="afterRx"),J131-timingTable[[#This Row],[FRT32_trace]],"EMPTY")</f>
        <v>EMPTY</v>
      </c>
    </row>
    <row r="131" spans="1:25" x14ac:dyDescent="0.25">
      <c r="A131" s="14" t="s">
        <v>1394</v>
      </c>
      <c r="B131">
        <v>2050858797</v>
      </c>
      <c r="C131" s="14" t="s">
        <v>7246</v>
      </c>
      <c r="D131">
        <v>131</v>
      </c>
      <c r="E131" s="14" t="s">
        <v>1118</v>
      </c>
      <c r="F131" s="14" t="s">
        <v>7247</v>
      </c>
      <c r="G131" s="14">
        <f>timingTable[[#This Row],[FRT_DEC]]-B130</f>
        <v>37036</v>
      </c>
      <c r="H13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INFO]]))),H130)</f>
        <v>290</v>
      </c>
      <c r="I13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31" s="14">
        <f>HEX2DEC(RIGHT(timingTable[[#This Row],[FRT_HEX]],MIN(LEN(timingTable[[#This Row],[FRT_HEX]])-2,8)))</f>
        <v>2050858797</v>
      </c>
      <c r="K131" s="14" t="str">
        <f>IF(timingTable[[#This Row],['[TRACECODE']:.1]]=140,"afterTx","")</f>
        <v/>
      </c>
      <c r="L131" s="14" t="str">
        <f t="shared" si="9"/>
        <v/>
      </c>
      <c r="M131" s="14" t="str">
        <f>IF(AND(H131=H130,K130="afterTx",timingTable[[#This Row],['[TRACECODE']:.1]]=6),"dc","")</f>
        <v/>
      </c>
      <c r="N131" s="14" t="str">
        <f t="shared" si="10"/>
        <v/>
      </c>
      <c r="O131" s="14" t="str">
        <f>IF(timingTable[[#This Row],['[TRACECODE']:.1]]=141,"afterRx","")</f>
        <v/>
      </c>
      <c r="P131" s="14" t="str">
        <f t="shared" si="11"/>
        <v/>
      </c>
      <c r="Q131" s="14" t="str">
        <f t="shared" si="12"/>
        <v/>
      </c>
      <c r="R131" s="14" t="str">
        <f t="shared" si="13"/>
        <v>EMPTY</v>
      </c>
      <c r="S131" s="14" t="str">
        <f t="shared" si="14"/>
        <v>EMPTY</v>
      </c>
      <c r="T131" s="14" t="str">
        <f t="shared" si="15"/>
        <v>EMPTY</v>
      </c>
      <c r="U131" s="14" t="str">
        <f t="shared" si="16"/>
        <v>EMPTY</v>
      </c>
      <c r="V131" s="14" t="str">
        <f>IF(L131="beforeTx",timingTable[[#This Row],[FRT32_val]]-timingTable[[#This Row],[FRT32_trace]],"EMPTY")</f>
        <v>EMPTY</v>
      </c>
      <c r="W131" s="14" t="str">
        <f>IF(AND(timingTable[[#This Row],[beforeTx]]="beforeTx",K132="afterTx"),J132-timingTable[[#This Row],[FRT32_trace]],"EMPTY")</f>
        <v>EMPTY</v>
      </c>
      <c r="X131" s="14" t="str">
        <f t="shared" si="17"/>
        <v>EMPTY</v>
      </c>
      <c r="Y131" s="14" t="str">
        <f>IF(AND(P131="beforeRx",O132="afterRx"),J132-timingTable[[#This Row],[FRT32_trace]],"EMPTY")</f>
        <v>EMPTY</v>
      </c>
    </row>
    <row r="132" spans="1:25" x14ac:dyDescent="0.25">
      <c r="A132" s="14" t="s">
        <v>1406</v>
      </c>
      <c r="B132">
        <v>2050859332</v>
      </c>
      <c r="C132" s="14" t="s">
        <v>7260</v>
      </c>
      <c r="D132">
        <v>151</v>
      </c>
      <c r="E132" s="14" t="s">
        <v>1119</v>
      </c>
      <c r="F132" s="14" t="s">
        <v>7261</v>
      </c>
      <c r="G132" s="14">
        <f>timingTable[[#This Row],[FRT_DEC]]-B131</f>
        <v>535</v>
      </c>
      <c r="H13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INFO]]))),H131)</f>
        <v>290</v>
      </c>
      <c r="I132" s="14">
        <f>IF(timingTable[[#This Row],['[TRACECODE']:.1]]=151,HEX2DEC(LEFT(RIGHT(timingTable[[#This Row],[TRACE INFO]],9),8)),IF(timingTable[[#This Row],['[TRACECODE']:.1]]=6,HEX2DEC(RIGHT(timingTable[[#This Row],[TRACE INFO]],8))))</f>
        <v>2050859222</v>
      </c>
      <c r="J132" s="14">
        <f>HEX2DEC(RIGHT(timingTable[[#This Row],[FRT_HEX]],MIN(LEN(timingTable[[#This Row],[FRT_HEX]])-2,8)))</f>
        <v>2050859332</v>
      </c>
      <c r="K132" s="14" t="str">
        <f>IF(timingTable[[#This Row],['[TRACECODE']:.1]]=140,"afterTx","")</f>
        <v/>
      </c>
      <c r="L132" s="14" t="str">
        <f t="shared" si="9"/>
        <v/>
      </c>
      <c r="M132" s="14" t="str">
        <f>IF(AND(H132=H131,K131="afterTx",timingTable[[#This Row],['[TRACECODE']:.1]]=6),"dc","")</f>
        <v/>
      </c>
      <c r="N132" s="14" t="str">
        <f t="shared" si="10"/>
        <v/>
      </c>
      <c r="O132" s="14" t="str">
        <f>IF(timingTable[[#This Row],['[TRACECODE']:.1]]=141,"afterRx","")</f>
        <v/>
      </c>
      <c r="P132" s="14" t="str">
        <f t="shared" si="11"/>
        <v/>
      </c>
      <c r="Q132" s="14" t="str">
        <f t="shared" si="12"/>
        <v/>
      </c>
      <c r="R132" s="14" t="str">
        <f t="shared" si="13"/>
        <v>EMPTY</v>
      </c>
      <c r="S132" s="14" t="str">
        <f t="shared" si="14"/>
        <v>EMPTY</v>
      </c>
      <c r="T132" s="14" t="str">
        <f t="shared" si="15"/>
        <v>EMPTY</v>
      </c>
      <c r="U132" s="14" t="str">
        <f t="shared" si="16"/>
        <v>EMPTY</v>
      </c>
      <c r="V132" s="14" t="str">
        <f>IF(L132="beforeTx",timingTable[[#This Row],[FRT32_val]]-timingTable[[#This Row],[FRT32_trace]],"EMPTY")</f>
        <v>EMPTY</v>
      </c>
      <c r="W132" s="14" t="str">
        <f>IF(AND(timingTable[[#This Row],[beforeTx]]="beforeTx",K133="afterTx"),J133-timingTable[[#This Row],[FRT32_trace]],"EMPTY")</f>
        <v>EMPTY</v>
      </c>
      <c r="X132" s="14" t="str">
        <f t="shared" si="17"/>
        <v>EMPTY</v>
      </c>
      <c r="Y132" s="14" t="str">
        <f>IF(AND(P132="beforeRx",O133="afterRx"),J133-timingTable[[#This Row],[FRT32_trace]],"EMPTY")</f>
        <v>EMPTY</v>
      </c>
    </row>
    <row r="133" spans="1:25" x14ac:dyDescent="0.25">
      <c r="A133" s="14" t="s">
        <v>1417</v>
      </c>
      <c r="B133">
        <v>2050859457</v>
      </c>
      <c r="C133" s="14" t="s">
        <v>7273</v>
      </c>
      <c r="D133">
        <v>151</v>
      </c>
      <c r="E133" s="14" t="s">
        <v>1119</v>
      </c>
      <c r="F133" s="14" t="s">
        <v>7274</v>
      </c>
      <c r="G133" s="14">
        <f>timingTable[[#This Row],[FRT_DEC]]-B132</f>
        <v>125</v>
      </c>
      <c r="H13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INFO]]))),H132)</f>
        <v>290</v>
      </c>
      <c r="I133" s="14">
        <f>IF(timingTable[[#This Row],['[TRACECODE']:.1]]=151,HEX2DEC(LEFT(RIGHT(timingTable[[#This Row],[TRACE INFO]],9),8)),IF(timingTable[[#This Row],['[TRACECODE']:.1]]=6,HEX2DEC(RIGHT(timingTable[[#This Row],[TRACE INFO]],8))))</f>
        <v>2050860222</v>
      </c>
      <c r="J133" s="14">
        <f>HEX2DEC(RIGHT(timingTable[[#This Row],[FRT_HEX]],MIN(LEN(timingTable[[#This Row],[FRT_HEX]])-2,8)))</f>
        <v>2050859457</v>
      </c>
      <c r="K133" s="14" t="str">
        <f>IF(timingTable[[#This Row],['[TRACECODE']:.1]]=140,"afterTx","")</f>
        <v/>
      </c>
      <c r="L133" s="14" t="str">
        <f t="shared" ref="L133:L196" si="18">IF(AND(H134=H133,K134="afterTx"),"beforeTx","")</f>
        <v>beforeTx</v>
      </c>
      <c r="M133" s="14" t="str">
        <f>IF(AND(H133=H132,K132="afterTx",timingTable[[#This Row],['[TRACECODE']:.1]]=6),"dc","")</f>
        <v/>
      </c>
      <c r="N133" s="14" t="str">
        <f t="shared" ref="N133:N196" si="19">IF(AND(H133=H131,M131="dc"),"txEnd","")</f>
        <v/>
      </c>
      <c r="O133" s="14" t="str">
        <f>IF(timingTable[[#This Row],['[TRACECODE']:.1]]=141,"afterRx","")</f>
        <v/>
      </c>
      <c r="P133" s="14" t="str">
        <f t="shared" ref="P133:P196" si="20">IF(AND(H133=H134,O134="afterRx"),"beforeRx","")</f>
        <v/>
      </c>
      <c r="Q133" s="14" t="str">
        <f t="shared" ref="Q133:Q196" si="21">IF(AND(H133=H132,O132="afterRx"),"rxEnd","")</f>
        <v/>
      </c>
      <c r="R133" s="14">
        <f t="shared" ref="R133:R196" si="22">IF(AND(H135=H133,M135="dc",L133="beforeTx"),I135-I133,"EMPTY")</f>
        <v>698</v>
      </c>
      <c r="S133" s="14" t="str">
        <f t="shared" ref="S133:S196" si="23">IF(AND(N133="txEnd",P134="beforeRx",O135="afterRx"),J134-I133,"EMPTY")</f>
        <v>EMPTY</v>
      </c>
      <c r="T133" s="14" t="str">
        <f t="shared" ref="T133:T196" si="24">IF(AND(L134="beforeTx",Q133="rxEnd",H134=H133),I134-I133,"EMPTY")</f>
        <v>EMPTY</v>
      </c>
      <c r="U133" s="14" t="str">
        <f t="shared" ref="U133:U196" si="25">IF(AND(Q133="rxEnd",M136="dc",H133=H136),I136-I133,"EMPTY")</f>
        <v>EMPTY</v>
      </c>
      <c r="V133" s="14">
        <f>IF(L133="beforeTx",timingTable[[#This Row],[FRT32_val]]-timingTable[[#This Row],[FRT32_trace]],"EMPTY")</f>
        <v>765</v>
      </c>
      <c r="W133" s="14">
        <f>IF(AND(timingTable[[#This Row],[beforeTx]]="beforeTx",K134="afterTx"),J134-timingTable[[#This Row],[FRT32_trace]],"EMPTY")</f>
        <v>782</v>
      </c>
      <c r="X133" s="14" t="str">
        <f t="shared" ref="X133:X196" si="26">IF(AND(Q133="rxEnd",L134="beforeTx"),J134-I133,"EMPTY")</f>
        <v>EMPTY</v>
      </c>
      <c r="Y133" s="14" t="str">
        <f>IF(AND(P133="beforeRx",O134="afterRx"),J134-timingTable[[#This Row],[FRT32_trace]],"EMPTY")</f>
        <v>EMPTY</v>
      </c>
    </row>
    <row r="134" spans="1:25" x14ac:dyDescent="0.25">
      <c r="A134" s="14" t="s">
        <v>1418</v>
      </c>
      <c r="B134">
        <v>2050860239</v>
      </c>
      <c r="C134" s="14" t="s">
        <v>7275</v>
      </c>
      <c r="D134">
        <v>140</v>
      </c>
      <c r="E134" s="14" t="s">
        <v>1120</v>
      </c>
      <c r="F134" s="14" t="s">
        <v>281</v>
      </c>
      <c r="G134" s="14">
        <f>timingTable[[#This Row],[FRT_DEC]]-B133</f>
        <v>782</v>
      </c>
      <c r="H13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INFO]]))),H133)</f>
        <v>290</v>
      </c>
      <c r="I134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34" s="14">
        <f>HEX2DEC(RIGHT(timingTable[[#This Row],[FRT_HEX]],MIN(LEN(timingTable[[#This Row],[FRT_HEX]])-2,8)))</f>
        <v>2050860239</v>
      </c>
      <c r="K134" s="14" t="str">
        <f>IF(timingTable[[#This Row],['[TRACECODE']:.1]]=140,"afterTx","")</f>
        <v>afterTx</v>
      </c>
      <c r="L134" s="14" t="str">
        <f t="shared" si="18"/>
        <v/>
      </c>
      <c r="M134" s="14" t="str">
        <f>IF(AND(H134=H133,K133="afterTx",timingTable[[#This Row],['[TRACECODE']:.1]]=6),"dc","")</f>
        <v/>
      </c>
      <c r="N134" s="14" t="str">
        <f t="shared" si="19"/>
        <v/>
      </c>
      <c r="O134" s="14" t="str">
        <f>IF(timingTable[[#This Row],['[TRACECODE']:.1]]=141,"afterRx","")</f>
        <v/>
      </c>
      <c r="P134" s="14" t="str">
        <f t="shared" si="20"/>
        <v/>
      </c>
      <c r="Q134" s="14" t="str">
        <f t="shared" si="21"/>
        <v/>
      </c>
      <c r="R134" s="14" t="str">
        <f t="shared" si="22"/>
        <v>EMPTY</v>
      </c>
      <c r="S134" s="14" t="str">
        <f t="shared" si="23"/>
        <v>EMPTY</v>
      </c>
      <c r="T134" s="14" t="str">
        <f t="shared" si="24"/>
        <v>EMPTY</v>
      </c>
      <c r="U134" s="14" t="str">
        <f t="shared" si="25"/>
        <v>EMPTY</v>
      </c>
      <c r="V134" s="14" t="str">
        <f>IF(L134="beforeTx",timingTable[[#This Row],[FRT32_val]]-timingTable[[#This Row],[FRT32_trace]],"EMPTY")</f>
        <v>EMPTY</v>
      </c>
      <c r="W134" s="14" t="str">
        <f>IF(AND(timingTable[[#This Row],[beforeTx]]="beforeTx",K135="afterTx"),J135-timingTable[[#This Row],[FRT32_trace]],"EMPTY")</f>
        <v>EMPTY</v>
      </c>
      <c r="X134" s="14" t="str">
        <f t="shared" si="26"/>
        <v>EMPTY</v>
      </c>
      <c r="Y134" s="14" t="str">
        <f>IF(AND(P134="beforeRx",O135="afterRx"),J135-timingTable[[#This Row],[FRT32_trace]],"EMPTY")</f>
        <v>EMPTY</v>
      </c>
    </row>
    <row r="135" spans="1:25" x14ac:dyDescent="0.25">
      <c r="A135" s="14" t="s">
        <v>1424</v>
      </c>
      <c r="B135">
        <v>2050862683</v>
      </c>
      <c r="C135" s="14" t="s">
        <v>7281</v>
      </c>
      <c r="D135">
        <v>6</v>
      </c>
      <c r="E135" s="14" t="s">
        <v>1121</v>
      </c>
      <c r="F135" s="14" t="s">
        <v>7282</v>
      </c>
      <c r="G135" s="14">
        <f>timingTable[[#This Row],[FRT_DEC]]-B134</f>
        <v>2444</v>
      </c>
      <c r="H13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INFO]]))),H134)</f>
        <v>290</v>
      </c>
      <c r="I135" s="14">
        <f>IF(timingTable[[#This Row],['[TRACECODE']:.1]]=151,HEX2DEC(LEFT(RIGHT(timingTable[[#This Row],[TRACE INFO]],9),8)),IF(timingTable[[#This Row],['[TRACECODE']:.1]]=6,HEX2DEC(RIGHT(timingTable[[#This Row],[TRACE INFO]],8))))</f>
        <v>2050860920</v>
      </c>
      <c r="J135" s="14">
        <f>HEX2DEC(RIGHT(timingTable[[#This Row],[FRT_HEX]],MIN(LEN(timingTable[[#This Row],[FRT_HEX]])-2,8)))</f>
        <v>2050862683</v>
      </c>
      <c r="K135" s="14" t="str">
        <f>IF(timingTable[[#This Row],['[TRACECODE']:.1]]=140,"afterTx","")</f>
        <v/>
      </c>
      <c r="L135" s="14" t="str">
        <f t="shared" si="18"/>
        <v/>
      </c>
      <c r="M135" s="14" t="str">
        <f>IF(AND(H135=H134,K134="afterTx",timingTable[[#This Row],['[TRACECODE']:.1]]=6),"dc","")</f>
        <v>dc</v>
      </c>
      <c r="N135" s="14" t="str">
        <f t="shared" si="19"/>
        <v/>
      </c>
      <c r="O135" s="14" t="str">
        <f>IF(timingTable[[#This Row],['[TRACECODE']:.1]]=141,"afterRx","")</f>
        <v/>
      </c>
      <c r="P135" s="14" t="str">
        <f t="shared" si="20"/>
        <v/>
      </c>
      <c r="Q135" s="14" t="str">
        <f t="shared" si="21"/>
        <v/>
      </c>
      <c r="R135" s="14" t="str">
        <f t="shared" si="22"/>
        <v>EMPTY</v>
      </c>
      <c r="S135" s="14" t="str">
        <f t="shared" si="23"/>
        <v>EMPTY</v>
      </c>
      <c r="T135" s="14" t="str">
        <f t="shared" si="24"/>
        <v>EMPTY</v>
      </c>
      <c r="U135" s="14" t="str">
        <f t="shared" si="25"/>
        <v>EMPTY</v>
      </c>
      <c r="V135" s="14" t="str">
        <f>IF(L135="beforeTx",timingTable[[#This Row],[FRT32_val]]-timingTable[[#This Row],[FRT32_trace]],"EMPTY")</f>
        <v>EMPTY</v>
      </c>
      <c r="W135" s="14" t="str">
        <f>IF(AND(timingTable[[#This Row],[beforeTx]]="beforeTx",K136="afterTx"),J136-timingTable[[#This Row],[FRT32_trace]],"EMPTY")</f>
        <v>EMPTY</v>
      </c>
      <c r="X135" s="14" t="str">
        <f t="shared" si="26"/>
        <v>EMPTY</v>
      </c>
      <c r="Y135" s="14" t="str">
        <f>IF(AND(P135="beforeRx",O136="afterRx"),J136-timingTable[[#This Row],[FRT32_trace]],"EMPTY")</f>
        <v>EMPTY</v>
      </c>
    </row>
    <row r="136" spans="1:25" x14ac:dyDescent="0.25">
      <c r="A136" s="14" t="s">
        <v>1425</v>
      </c>
      <c r="B136">
        <v>2050862686</v>
      </c>
      <c r="C136" s="14" t="s">
        <v>7283</v>
      </c>
      <c r="D136">
        <v>6</v>
      </c>
      <c r="E136" s="14" t="s">
        <v>1121</v>
      </c>
      <c r="F136" s="14" t="s">
        <v>5995</v>
      </c>
      <c r="G136" s="14">
        <f>timingTable[[#This Row],[FRT_DEC]]-B135</f>
        <v>3</v>
      </c>
      <c r="H13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INFO]]))),H135)</f>
        <v>290</v>
      </c>
      <c r="I136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36" s="14">
        <f>HEX2DEC(RIGHT(timingTable[[#This Row],[FRT_HEX]],MIN(LEN(timingTable[[#This Row],[FRT_HEX]])-2,8)))</f>
        <v>2050862686</v>
      </c>
      <c r="K136" s="14" t="str">
        <f>IF(timingTable[[#This Row],['[TRACECODE']:.1]]=140,"afterTx","")</f>
        <v/>
      </c>
      <c r="L136" s="14" t="str">
        <f t="shared" si="18"/>
        <v/>
      </c>
      <c r="M136" s="14" t="str">
        <f>IF(AND(H136=H135,K135="afterTx",timingTable[[#This Row],['[TRACECODE']:.1]]=6),"dc","")</f>
        <v/>
      </c>
      <c r="N136" s="14" t="str">
        <f t="shared" si="19"/>
        <v/>
      </c>
      <c r="O136" s="14" t="str">
        <f>IF(timingTable[[#This Row],['[TRACECODE']:.1]]=141,"afterRx","")</f>
        <v/>
      </c>
      <c r="P136" s="14" t="str">
        <f t="shared" si="20"/>
        <v/>
      </c>
      <c r="Q136" s="14" t="str">
        <f t="shared" si="21"/>
        <v/>
      </c>
      <c r="R136" s="14" t="str">
        <f t="shared" si="22"/>
        <v>EMPTY</v>
      </c>
      <c r="S136" s="14" t="str">
        <f t="shared" si="23"/>
        <v>EMPTY</v>
      </c>
      <c r="T136" s="14" t="str">
        <f t="shared" si="24"/>
        <v>EMPTY</v>
      </c>
      <c r="U136" s="14" t="str">
        <f t="shared" si="25"/>
        <v>EMPTY</v>
      </c>
      <c r="V136" s="14" t="str">
        <f>IF(L136="beforeTx",timingTable[[#This Row],[FRT32_val]]-timingTable[[#This Row],[FRT32_trace]],"EMPTY")</f>
        <v>EMPTY</v>
      </c>
      <c r="W136" s="14" t="str">
        <f>IF(AND(timingTable[[#This Row],[beforeTx]]="beforeTx",K137="afterTx"),J137-timingTable[[#This Row],[FRT32_trace]],"EMPTY")</f>
        <v>EMPTY</v>
      </c>
      <c r="X136" s="14" t="str">
        <f t="shared" si="26"/>
        <v>EMPTY</v>
      </c>
      <c r="Y136" s="14" t="str">
        <f>IF(AND(P136="beforeRx",O137="afterRx"),J137-timingTable[[#This Row],[FRT32_trace]],"EMPTY")</f>
        <v>EMPTY</v>
      </c>
    </row>
    <row r="137" spans="1:25" x14ac:dyDescent="0.25">
      <c r="A137" s="14" t="s">
        <v>1426</v>
      </c>
      <c r="B137">
        <v>2050862763</v>
      </c>
      <c r="C137" s="14" t="s">
        <v>7284</v>
      </c>
      <c r="D137">
        <v>151</v>
      </c>
      <c r="E137" s="14" t="s">
        <v>1119</v>
      </c>
      <c r="F137" s="14" t="s">
        <v>7285</v>
      </c>
      <c r="G137" s="14">
        <f>timingTable[[#This Row],[FRT_DEC]]-B136</f>
        <v>77</v>
      </c>
      <c r="H13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INFO]]))),H136)</f>
        <v>290</v>
      </c>
      <c r="I137" s="14">
        <f>IF(timingTable[[#This Row],['[TRACECODE']:.1]]=151,HEX2DEC(LEFT(RIGHT(timingTable[[#This Row],[TRACE INFO]],9),8)),IF(timingTable[[#This Row],['[TRACECODE']:.1]]=6,HEX2DEC(RIGHT(timingTable[[#This Row],[TRACE INFO]],8))))</f>
        <v>2050862602</v>
      </c>
      <c r="J137" s="14">
        <f>HEX2DEC(RIGHT(timingTable[[#This Row],[FRT_HEX]],MIN(LEN(timingTable[[#This Row],[FRT_HEX]])-2,8)))</f>
        <v>2050862763</v>
      </c>
      <c r="K137" s="14" t="str">
        <f>IF(timingTable[[#This Row],['[TRACECODE']:.1]]=140,"afterTx","")</f>
        <v/>
      </c>
      <c r="L137" s="14" t="str">
        <f t="shared" si="18"/>
        <v/>
      </c>
      <c r="M137" s="14" t="str">
        <f>IF(AND(H137=H136,K136="afterTx",timingTable[[#This Row],['[TRACECODE']:.1]]=6),"dc","")</f>
        <v/>
      </c>
      <c r="N137" s="14" t="str">
        <f t="shared" si="19"/>
        <v>txEnd</v>
      </c>
      <c r="O137" s="14" t="str">
        <f>IF(timingTable[[#This Row],['[TRACECODE']:.1]]=141,"afterRx","")</f>
        <v/>
      </c>
      <c r="P137" s="14" t="str">
        <f t="shared" si="20"/>
        <v/>
      </c>
      <c r="Q137" s="14" t="str">
        <f t="shared" si="21"/>
        <v/>
      </c>
      <c r="R137" s="14" t="str">
        <f t="shared" si="22"/>
        <v>EMPTY</v>
      </c>
      <c r="S137" s="14">
        <f t="shared" si="23"/>
        <v>545</v>
      </c>
      <c r="T137" s="14" t="str">
        <f t="shared" si="24"/>
        <v>EMPTY</v>
      </c>
      <c r="U137" s="14" t="str">
        <f t="shared" si="25"/>
        <v>EMPTY</v>
      </c>
      <c r="V137" s="14" t="str">
        <f>IF(L137="beforeTx",timingTable[[#This Row],[FRT32_val]]-timingTable[[#This Row],[FRT32_trace]],"EMPTY")</f>
        <v>EMPTY</v>
      </c>
      <c r="W137" s="14" t="str">
        <f>IF(AND(timingTable[[#This Row],[beforeTx]]="beforeTx",K138="afterTx"),J138-timingTable[[#This Row],[FRT32_trace]],"EMPTY")</f>
        <v>EMPTY</v>
      </c>
      <c r="X137" s="14" t="str">
        <f t="shared" si="26"/>
        <v>EMPTY</v>
      </c>
      <c r="Y137" s="14" t="str">
        <f>IF(AND(P137="beforeRx",O138="afterRx"),J138-timingTable[[#This Row],[FRT32_trace]],"EMPTY")</f>
        <v>EMPTY</v>
      </c>
    </row>
    <row r="138" spans="1:25" x14ac:dyDescent="0.25">
      <c r="A138" s="14" t="s">
        <v>1435</v>
      </c>
      <c r="B138">
        <v>2050863147</v>
      </c>
      <c r="C138" s="14" t="s">
        <v>7295</v>
      </c>
      <c r="D138">
        <v>151</v>
      </c>
      <c r="E138" s="14" t="s">
        <v>1119</v>
      </c>
      <c r="F138" s="14" t="s">
        <v>1102</v>
      </c>
      <c r="G138" s="14">
        <f>timingTable[[#This Row],[FRT_DEC]]-B137</f>
        <v>384</v>
      </c>
      <c r="H13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INFO]]))),H137)</f>
        <v>290</v>
      </c>
      <c r="I138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38" s="14">
        <f>HEX2DEC(RIGHT(timingTable[[#This Row],[FRT_HEX]],MIN(LEN(timingTable[[#This Row],[FRT_HEX]])-2,8)))</f>
        <v>2050863147</v>
      </c>
      <c r="K138" s="14" t="str">
        <f>IF(timingTable[[#This Row],['[TRACECODE']:.1]]=140,"afterTx","")</f>
        <v/>
      </c>
      <c r="L138" s="14" t="str">
        <f t="shared" si="18"/>
        <v/>
      </c>
      <c r="M138" s="14" t="str">
        <f>IF(AND(H138=H137,K137="afterTx",timingTable[[#This Row],['[TRACECODE']:.1]]=6),"dc","")</f>
        <v/>
      </c>
      <c r="N138" s="14" t="str">
        <f t="shared" si="19"/>
        <v/>
      </c>
      <c r="O138" s="14" t="str">
        <f>IF(timingTable[[#This Row],['[TRACECODE']:.1]]=141,"afterRx","")</f>
        <v/>
      </c>
      <c r="P138" s="14" t="str">
        <f t="shared" si="20"/>
        <v>beforeRx</v>
      </c>
      <c r="Q138" s="14" t="str">
        <f t="shared" si="21"/>
        <v/>
      </c>
      <c r="R138" s="14" t="str">
        <f t="shared" si="22"/>
        <v>EMPTY</v>
      </c>
      <c r="S138" s="14" t="str">
        <f t="shared" si="23"/>
        <v>EMPTY</v>
      </c>
      <c r="T138" s="14" t="str">
        <f t="shared" si="24"/>
        <v>EMPTY</v>
      </c>
      <c r="U138" s="14" t="str">
        <f t="shared" si="25"/>
        <v>EMPTY</v>
      </c>
      <c r="V138" s="14" t="str">
        <f>IF(L138="beforeTx",timingTable[[#This Row],[FRT32_val]]-timingTable[[#This Row],[FRT32_trace]],"EMPTY")</f>
        <v>EMPTY</v>
      </c>
      <c r="W138" s="14" t="str">
        <f>IF(AND(timingTable[[#This Row],[beforeTx]]="beforeTx",K139="afterTx"),J139-timingTable[[#This Row],[FRT32_trace]],"EMPTY")</f>
        <v>EMPTY</v>
      </c>
      <c r="X138" s="14" t="str">
        <f t="shared" si="26"/>
        <v>EMPTY</v>
      </c>
      <c r="Y138" s="14">
        <f>IF(AND(P138="beforeRx",O139="afterRx"),J139-timingTable[[#This Row],[FRT32_trace]],"EMPTY")</f>
        <v>134</v>
      </c>
    </row>
    <row r="139" spans="1:25" x14ac:dyDescent="0.25">
      <c r="A139" s="14" t="s">
        <v>1436</v>
      </c>
      <c r="B139">
        <v>2050863281</v>
      </c>
      <c r="C139" s="14" t="s">
        <v>7296</v>
      </c>
      <c r="D139">
        <v>141</v>
      </c>
      <c r="E139" s="14" t="s">
        <v>1122</v>
      </c>
      <c r="F139" s="14" t="s">
        <v>296</v>
      </c>
      <c r="G139" s="14">
        <f>timingTable[[#This Row],[FRT_DEC]]-B138</f>
        <v>134</v>
      </c>
      <c r="H13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INFO]]))),H138)</f>
        <v>290</v>
      </c>
      <c r="I139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39" s="14">
        <f>HEX2DEC(RIGHT(timingTable[[#This Row],[FRT_HEX]],MIN(LEN(timingTable[[#This Row],[FRT_HEX]])-2,8)))</f>
        <v>2050863281</v>
      </c>
      <c r="K139" s="14" t="str">
        <f>IF(timingTable[[#This Row],['[TRACECODE']:.1]]=140,"afterTx","")</f>
        <v/>
      </c>
      <c r="L139" s="14" t="str">
        <f t="shared" si="18"/>
        <v/>
      </c>
      <c r="M139" s="14" t="str">
        <f>IF(AND(H139=H138,K138="afterTx",timingTable[[#This Row],['[TRACECODE']:.1]]=6),"dc","")</f>
        <v/>
      </c>
      <c r="N139" s="14" t="str">
        <f t="shared" si="19"/>
        <v/>
      </c>
      <c r="O139" s="14" t="str">
        <f>IF(timingTable[[#This Row],['[TRACECODE']:.1]]=141,"afterRx","")</f>
        <v>afterRx</v>
      </c>
      <c r="P139" s="14" t="str">
        <f t="shared" si="20"/>
        <v/>
      </c>
      <c r="Q139" s="14" t="str">
        <f t="shared" si="21"/>
        <v/>
      </c>
      <c r="R139" s="14" t="str">
        <f t="shared" si="22"/>
        <v>EMPTY</v>
      </c>
      <c r="S139" s="14" t="str">
        <f t="shared" si="23"/>
        <v>EMPTY</v>
      </c>
      <c r="T139" s="14" t="str">
        <f t="shared" si="24"/>
        <v>EMPTY</v>
      </c>
      <c r="U139" s="14" t="str">
        <f t="shared" si="25"/>
        <v>EMPTY</v>
      </c>
      <c r="V139" s="14" t="str">
        <f>IF(L139="beforeTx",timingTable[[#This Row],[FRT32_val]]-timingTable[[#This Row],[FRT32_trace]],"EMPTY")</f>
        <v>EMPTY</v>
      </c>
      <c r="W139" s="14" t="str">
        <f>IF(AND(timingTable[[#This Row],[beforeTx]]="beforeTx",K140="afterTx"),J140-timingTable[[#This Row],[FRT32_trace]],"EMPTY")</f>
        <v>EMPTY</v>
      </c>
      <c r="X139" s="14" t="str">
        <f t="shared" si="26"/>
        <v>EMPTY</v>
      </c>
      <c r="Y139" s="14" t="str">
        <f>IF(AND(P139="beforeRx",O140="afterRx"),J140-timingTable[[#This Row],[FRT32_trace]],"EMPTY")</f>
        <v>EMPTY</v>
      </c>
    </row>
    <row r="140" spans="1:25" x14ac:dyDescent="0.25">
      <c r="A140" s="14" t="s">
        <v>1460</v>
      </c>
      <c r="B140">
        <v>2050875191</v>
      </c>
      <c r="C140" s="14" t="s">
        <v>7320</v>
      </c>
      <c r="D140">
        <v>151</v>
      </c>
      <c r="E140" s="14" t="s">
        <v>1119</v>
      </c>
      <c r="F140" s="14" t="s">
        <v>7321</v>
      </c>
      <c r="G140" s="14">
        <f>timingTable[[#This Row],[FRT_DEC]]-B139</f>
        <v>11910</v>
      </c>
      <c r="H14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INFO]]))),H139)</f>
        <v>290</v>
      </c>
      <c r="I140" s="14">
        <f>IF(timingTable[[#This Row],['[TRACECODE']:.1]]=151,HEX2DEC(LEFT(RIGHT(timingTable[[#This Row],[TRACE INFO]],9),8)),IF(timingTable[[#This Row],['[TRACECODE']:.1]]=6,HEX2DEC(RIGHT(timingTable[[#This Row],[TRACE INFO]],8))))</f>
        <v>2050875102</v>
      </c>
      <c r="J140" s="14">
        <f>HEX2DEC(RIGHT(timingTable[[#This Row],[FRT_HEX]],MIN(LEN(timingTable[[#This Row],[FRT_HEX]])-2,8)))</f>
        <v>2050875191</v>
      </c>
      <c r="K140" s="14" t="str">
        <f>IF(timingTable[[#This Row],['[TRACECODE']:.1]]=140,"afterTx","")</f>
        <v/>
      </c>
      <c r="L140" s="14" t="str">
        <f t="shared" si="18"/>
        <v/>
      </c>
      <c r="M140" s="14" t="str">
        <f>IF(AND(H140=H139,K139="afterTx",timingTable[[#This Row],['[TRACECODE']:.1]]=6),"dc","")</f>
        <v/>
      </c>
      <c r="N140" s="14" t="str">
        <f t="shared" si="19"/>
        <v/>
      </c>
      <c r="O140" s="14" t="str">
        <f>IF(timingTable[[#This Row],['[TRACECODE']:.1]]=141,"afterRx","")</f>
        <v/>
      </c>
      <c r="P140" s="14" t="str">
        <f t="shared" si="20"/>
        <v/>
      </c>
      <c r="Q140" s="14" t="str">
        <f t="shared" si="21"/>
        <v>rxEnd</v>
      </c>
      <c r="R140" s="14" t="str">
        <f t="shared" si="22"/>
        <v>EMPTY</v>
      </c>
      <c r="S140" s="14" t="str">
        <f t="shared" si="23"/>
        <v>EMPTY</v>
      </c>
      <c r="T140" s="14">
        <f t="shared" si="24"/>
        <v>1000</v>
      </c>
      <c r="U140" s="14">
        <f t="shared" si="25"/>
        <v>1695</v>
      </c>
      <c r="V140" s="14" t="str">
        <f>IF(L140="beforeTx",timingTable[[#This Row],[FRT32_val]]-timingTable[[#This Row],[FRT32_trace]],"EMPTY")</f>
        <v>EMPTY</v>
      </c>
      <c r="W140" s="14" t="str">
        <f>IF(AND(timingTable[[#This Row],[beforeTx]]="beforeTx",K141="afterTx"),J141-timingTable[[#This Row],[FRT32_trace]],"EMPTY")</f>
        <v>EMPTY</v>
      </c>
      <c r="X140" s="14">
        <f t="shared" si="26"/>
        <v>208</v>
      </c>
      <c r="Y140" s="14" t="str">
        <f>IF(AND(P140="beforeRx",O141="afterRx"),J141-timingTable[[#This Row],[FRT32_trace]],"EMPTY")</f>
        <v>EMPTY</v>
      </c>
    </row>
    <row r="141" spans="1:25" x14ac:dyDescent="0.25">
      <c r="A141" s="14" t="s">
        <v>1470</v>
      </c>
      <c r="B141">
        <v>2050875310</v>
      </c>
      <c r="C141" s="14" t="s">
        <v>7333</v>
      </c>
      <c r="D141">
        <v>151</v>
      </c>
      <c r="E141" s="14" t="s">
        <v>1119</v>
      </c>
      <c r="F141" s="14" t="s">
        <v>7334</v>
      </c>
      <c r="G141" s="14">
        <f>timingTable[[#This Row],[FRT_DEC]]-B140</f>
        <v>119</v>
      </c>
      <c r="H14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INFO]]))),H140)</f>
        <v>290</v>
      </c>
      <c r="I141" s="14">
        <f>IF(timingTable[[#This Row],['[TRACECODE']:.1]]=151,HEX2DEC(LEFT(RIGHT(timingTable[[#This Row],[TRACE INFO]],9),8)),IF(timingTable[[#This Row],['[TRACECODE']:.1]]=6,HEX2DEC(RIGHT(timingTable[[#This Row],[TRACE INFO]],8))))</f>
        <v>2050876102</v>
      </c>
      <c r="J141" s="14">
        <f>HEX2DEC(RIGHT(timingTable[[#This Row],[FRT_HEX]],MIN(LEN(timingTable[[#This Row],[FRT_HEX]])-2,8)))</f>
        <v>2050875310</v>
      </c>
      <c r="K141" s="14" t="str">
        <f>IF(timingTable[[#This Row],['[TRACECODE']:.1]]=140,"afterTx","")</f>
        <v/>
      </c>
      <c r="L141" s="14" t="str">
        <f t="shared" si="18"/>
        <v>beforeTx</v>
      </c>
      <c r="M141" s="14" t="str">
        <f>IF(AND(H141=H140,K140="afterTx",timingTable[[#This Row],['[TRACECODE']:.1]]=6),"dc","")</f>
        <v/>
      </c>
      <c r="N141" s="14" t="str">
        <f t="shared" si="19"/>
        <v/>
      </c>
      <c r="O141" s="14" t="str">
        <f>IF(timingTable[[#This Row],['[TRACECODE']:.1]]=141,"afterRx","")</f>
        <v/>
      </c>
      <c r="P141" s="14" t="str">
        <f t="shared" si="20"/>
        <v/>
      </c>
      <c r="Q141" s="14" t="str">
        <f t="shared" si="21"/>
        <v/>
      </c>
      <c r="R141" s="14">
        <f t="shared" si="22"/>
        <v>695</v>
      </c>
      <c r="S141" s="14" t="str">
        <f t="shared" si="23"/>
        <v>EMPTY</v>
      </c>
      <c r="T141" s="14" t="str">
        <f t="shared" si="24"/>
        <v>EMPTY</v>
      </c>
      <c r="U141" s="14" t="str">
        <f t="shared" si="25"/>
        <v>EMPTY</v>
      </c>
      <c r="V141" s="14">
        <f>IF(L141="beforeTx",timingTable[[#This Row],[FRT32_val]]-timingTable[[#This Row],[FRT32_trace]],"EMPTY")</f>
        <v>792</v>
      </c>
      <c r="W141" s="14">
        <f>IF(AND(timingTable[[#This Row],[beforeTx]]="beforeTx",K142="afterTx"),J142-timingTable[[#This Row],[FRT32_trace]],"EMPTY")</f>
        <v>809</v>
      </c>
      <c r="X141" s="14" t="str">
        <f t="shared" si="26"/>
        <v>EMPTY</v>
      </c>
      <c r="Y141" s="14" t="str">
        <f>IF(AND(P141="beforeRx",O142="afterRx"),J142-timingTable[[#This Row],[FRT32_trace]],"EMPTY")</f>
        <v>EMPTY</v>
      </c>
    </row>
    <row r="142" spans="1:25" x14ac:dyDescent="0.25">
      <c r="A142" s="14" t="s">
        <v>1471</v>
      </c>
      <c r="B142">
        <v>2050876119</v>
      </c>
      <c r="C142" s="14" t="s">
        <v>7335</v>
      </c>
      <c r="D142">
        <v>140</v>
      </c>
      <c r="E142" s="14" t="s">
        <v>1120</v>
      </c>
      <c r="F142" s="14" t="s">
        <v>281</v>
      </c>
      <c r="G142" s="14">
        <f>timingTable[[#This Row],[FRT_DEC]]-B141</f>
        <v>809</v>
      </c>
      <c r="H14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INFO]]))),H141)</f>
        <v>290</v>
      </c>
      <c r="I14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42" s="14">
        <f>HEX2DEC(RIGHT(timingTable[[#This Row],[FRT_HEX]],MIN(LEN(timingTable[[#This Row],[FRT_HEX]])-2,8)))</f>
        <v>2050876119</v>
      </c>
      <c r="K142" s="14" t="str">
        <f>IF(timingTable[[#This Row],['[TRACECODE']:.1]]=140,"afterTx","")</f>
        <v>afterTx</v>
      </c>
      <c r="L142" s="14" t="str">
        <f t="shared" si="18"/>
        <v/>
      </c>
      <c r="M142" s="14" t="str">
        <f>IF(AND(H142=H141,K141="afterTx",timingTable[[#This Row],['[TRACECODE']:.1]]=6),"dc","")</f>
        <v/>
      </c>
      <c r="N142" s="14" t="str">
        <f t="shared" si="19"/>
        <v/>
      </c>
      <c r="O142" s="14" t="str">
        <f>IF(timingTable[[#This Row],['[TRACECODE']:.1]]=141,"afterRx","")</f>
        <v/>
      </c>
      <c r="P142" s="14" t="str">
        <f t="shared" si="20"/>
        <v/>
      </c>
      <c r="Q142" s="14" t="str">
        <f t="shared" si="21"/>
        <v/>
      </c>
      <c r="R142" s="14" t="str">
        <f t="shared" si="22"/>
        <v>EMPTY</v>
      </c>
      <c r="S142" s="14" t="str">
        <f t="shared" si="23"/>
        <v>EMPTY</v>
      </c>
      <c r="T142" s="14" t="str">
        <f t="shared" si="24"/>
        <v>EMPTY</v>
      </c>
      <c r="U142" s="14" t="str">
        <f t="shared" si="25"/>
        <v>EMPTY</v>
      </c>
      <c r="V142" s="14" t="str">
        <f>IF(L142="beforeTx",timingTable[[#This Row],[FRT32_val]]-timingTable[[#This Row],[FRT32_trace]],"EMPTY")</f>
        <v>EMPTY</v>
      </c>
      <c r="W142" s="14" t="str">
        <f>IF(AND(timingTable[[#This Row],[beforeTx]]="beforeTx",K143="afterTx"),J143-timingTable[[#This Row],[FRT32_trace]],"EMPTY")</f>
        <v>EMPTY</v>
      </c>
      <c r="X142" s="14" t="str">
        <f t="shared" si="26"/>
        <v>EMPTY</v>
      </c>
      <c r="Y142" s="14" t="str">
        <f>IF(AND(P142="beforeRx",O143="afterRx"),J143-timingTable[[#This Row],[FRT32_trace]],"EMPTY")</f>
        <v>EMPTY</v>
      </c>
    </row>
    <row r="143" spans="1:25" x14ac:dyDescent="0.25">
      <c r="A143" s="14" t="s">
        <v>1474</v>
      </c>
      <c r="B143">
        <v>2050878723</v>
      </c>
      <c r="C143" s="14" t="s">
        <v>7338</v>
      </c>
      <c r="D143">
        <v>6</v>
      </c>
      <c r="E143" s="14" t="s">
        <v>1121</v>
      </c>
      <c r="F143" s="14" t="s">
        <v>7339</v>
      </c>
      <c r="G143" s="14">
        <f>timingTable[[#This Row],[FRT_DEC]]-B142</f>
        <v>2604</v>
      </c>
      <c r="H14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INFO]]))),H142)</f>
        <v>290</v>
      </c>
      <c r="I143" s="14">
        <f>IF(timingTable[[#This Row],['[TRACECODE']:.1]]=151,HEX2DEC(LEFT(RIGHT(timingTable[[#This Row],[TRACE INFO]],9),8)),IF(timingTable[[#This Row],['[TRACECODE']:.1]]=6,HEX2DEC(RIGHT(timingTable[[#This Row],[TRACE INFO]],8))))</f>
        <v>2050876797</v>
      </c>
      <c r="J143" s="14">
        <f>HEX2DEC(RIGHT(timingTable[[#This Row],[FRT_HEX]],MIN(LEN(timingTable[[#This Row],[FRT_HEX]])-2,8)))</f>
        <v>2050878723</v>
      </c>
      <c r="K143" s="14" t="str">
        <f>IF(timingTable[[#This Row],['[TRACECODE']:.1]]=140,"afterTx","")</f>
        <v/>
      </c>
      <c r="L143" s="14" t="str">
        <f t="shared" si="18"/>
        <v/>
      </c>
      <c r="M143" s="14" t="str">
        <f>IF(AND(H143=H142,K142="afterTx",timingTable[[#This Row],['[TRACECODE']:.1]]=6),"dc","")</f>
        <v>dc</v>
      </c>
      <c r="N143" s="14" t="str">
        <f t="shared" si="19"/>
        <v/>
      </c>
      <c r="O143" s="14" t="str">
        <f>IF(timingTable[[#This Row],['[TRACECODE']:.1]]=141,"afterRx","")</f>
        <v/>
      </c>
      <c r="P143" s="14" t="str">
        <f t="shared" si="20"/>
        <v/>
      </c>
      <c r="Q143" s="14" t="str">
        <f t="shared" si="21"/>
        <v/>
      </c>
      <c r="R143" s="14" t="str">
        <f t="shared" si="22"/>
        <v>EMPTY</v>
      </c>
      <c r="S143" s="14" t="str">
        <f t="shared" si="23"/>
        <v>EMPTY</v>
      </c>
      <c r="T143" s="14" t="str">
        <f t="shared" si="24"/>
        <v>EMPTY</v>
      </c>
      <c r="U143" s="14" t="str">
        <f t="shared" si="25"/>
        <v>EMPTY</v>
      </c>
      <c r="V143" s="14" t="str">
        <f>IF(L143="beforeTx",timingTable[[#This Row],[FRT32_val]]-timingTable[[#This Row],[FRT32_trace]],"EMPTY")</f>
        <v>EMPTY</v>
      </c>
      <c r="W143" s="14" t="str">
        <f>IF(AND(timingTable[[#This Row],[beforeTx]]="beforeTx",K144="afterTx"),J144-timingTable[[#This Row],[FRT32_trace]],"EMPTY")</f>
        <v>EMPTY</v>
      </c>
      <c r="X143" s="14" t="str">
        <f t="shared" si="26"/>
        <v>EMPTY</v>
      </c>
      <c r="Y143" s="14" t="str">
        <f>IF(AND(P143="beforeRx",O144="afterRx"),J144-timingTable[[#This Row],[FRT32_trace]],"EMPTY")</f>
        <v>EMPTY</v>
      </c>
    </row>
    <row r="144" spans="1:25" x14ac:dyDescent="0.25">
      <c r="A144" s="14" t="s">
        <v>1475</v>
      </c>
      <c r="B144">
        <v>2050878726</v>
      </c>
      <c r="C144" s="14" t="s">
        <v>7340</v>
      </c>
      <c r="D144">
        <v>6</v>
      </c>
      <c r="E144" s="14" t="s">
        <v>1121</v>
      </c>
      <c r="F144" s="14" t="s">
        <v>5995</v>
      </c>
      <c r="G144" s="14">
        <f>timingTable[[#This Row],[FRT_DEC]]-B143</f>
        <v>3</v>
      </c>
      <c r="H14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INFO]]))),H143)</f>
        <v>290</v>
      </c>
      <c r="I144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44" s="14">
        <f>HEX2DEC(RIGHT(timingTable[[#This Row],[FRT_HEX]],MIN(LEN(timingTable[[#This Row],[FRT_HEX]])-2,8)))</f>
        <v>2050878726</v>
      </c>
      <c r="K144" s="14" t="str">
        <f>IF(timingTable[[#This Row],['[TRACECODE']:.1]]=140,"afterTx","")</f>
        <v/>
      </c>
      <c r="L144" s="14" t="str">
        <f t="shared" si="18"/>
        <v/>
      </c>
      <c r="M144" s="14" t="str">
        <f>IF(AND(H144=H143,K143="afterTx",timingTable[[#This Row],['[TRACECODE']:.1]]=6),"dc","")</f>
        <v/>
      </c>
      <c r="N144" s="14" t="str">
        <f t="shared" si="19"/>
        <v/>
      </c>
      <c r="O144" s="14" t="str">
        <f>IF(timingTable[[#This Row],['[TRACECODE']:.1]]=141,"afterRx","")</f>
        <v/>
      </c>
      <c r="P144" s="14" t="str">
        <f t="shared" si="20"/>
        <v/>
      </c>
      <c r="Q144" s="14" t="str">
        <f t="shared" si="21"/>
        <v/>
      </c>
      <c r="R144" s="14" t="str">
        <f t="shared" si="22"/>
        <v>EMPTY</v>
      </c>
      <c r="S144" s="14" t="str">
        <f t="shared" si="23"/>
        <v>EMPTY</v>
      </c>
      <c r="T144" s="14" t="str">
        <f t="shared" si="24"/>
        <v>EMPTY</v>
      </c>
      <c r="U144" s="14" t="str">
        <f t="shared" si="25"/>
        <v>EMPTY</v>
      </c>
      <c r="V144" s="14" t="str">
        <f>IF(L144="beforeTx",timingTable[[#This Row],[FRT32_val]]-timingTable[[#This Row],[FRT32_trace]],"EMPTY")</f>
        <v>EMPTY</v>
      </c>
      <c r="W144" s="14" t="str">
        <f>IF(AND(timingTable[[#This Row],[beforeTx]]="beforeTx",K145="afterTx"),J145-timingTable[[#This Row],[FRT32_trace]],"EMPTY")</f>
        <v>EMPTY</v>
      </c>
      <c r="X144" s="14" t="str">
        <f t="shared" si="26"/>
        <v>EMPTY</v>
      </c>
      <c r="Y144" s="14" t="str">
        <f>IF(AND(P144="beforeRx",O145="afterRx"),J145-timingTable[[#This Row],[FRT32_trace]],"EMPTY")</f>
        <v>EMPTY</v>
      </c>
    </row>
    <row r="145" spans="1:25" x14ac:dyDescent="0.25">
      <c r="A145" s="14" t="s">
        <v>1476</v>
      </c>
      <c r="B145">
        <v>2050878808</v>
      </c>
      <c r="C145" s="14" t="s">
        <v>7341</v>
      </c>
      <c r="D145">
        <v>151</v>
      </c>
      <c r="E145" s="14" t="s">
        <v>1119</v>
      </c>
      <c r="F145" s="14" t="s">
        <v>7342</v>
      </c>
      <c r="G145" s="14">
        <f>timingTable[[#This Row],[FRT_DEC]]-B144</f>
        <v>82</v>
      </c>
      <c r="H14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INFO]]))),H144)</f>
        <v>290</v>
      </c>
      <c r="I145" s="14">
        <f>IF(timingTable[[#This Row],['[TRACECODE']:.1]]=151,HEX2DEC(LEFT(RIGHT(timingTable[[#This Row],[TRACE INFO]],9),8)),IF(timingTable[[#This Row],['[TRACECODE']:.1]]=6,HEX2DEC(RIGHT(timingTable[[#This Row],[TRACE INFO]],8))))</f>
        <v>2050878639</v>
      </c>
      <c r="J145" s="14">
        <f>HEX2DEC(RIGHT(timingTable[[#This Row],[FRT_HEX]],MIN(LEN(timingTable[[#This Row],[FRT_HEX]])-2,8)))</f>
        <v>2050878808</v>
      </c>
      <c r="K145" s="14" t="str">
        <f>IF(timingTable[[#This Row],['[TRACECODE']:.1]]=140,"afterTx","")</f>
        <v/>
      </c>
      <c r="L145" s="14" t="str">
        <f t="shared" si="18"/>
        <v/>
      </c>
      <c r="M145" s="14" t="str">
        <f>IF(AND(H145=H144,K144="afterTx",timingTable[[#This Row],['[TRACECODE']:.1]]=6),"dc","")</f>
        <v/>
      </c>
      <c r="N145" s="14" t="str">
        <f t="shared" si="19"/>
        <v>txEnd</v>
      </c>
      <c r="O145" s="14" t="str">
        <f>IF(timingTable[[#This Row],['[TRACECODE']:.1]]=141,"afterRx","")</f>
        <v/>
      </c>
      <c r="P145" s="14" t="str">
        <f t="shared" si="20"/>
        <v/>
      </c>
      <c r="Q145" s="14" t="str">
        <f t="shared" si="21"/>
        <v/>
      </c>
      <c r="R145" s="14" t="str">
        <f t="shared" si="22"/>
        <v>EMPTY</v>
      </c>
      <c r="S145" s="14" t="str">
        <f t="shared" si="23"/>
        <v>EMPTY</v>
      </c>
      <c r="T145" s="14" t="str">
        <f t="shared" si="24"/>
        <v>EMPTY</v>
      </c>
      <c r="U145" s="14" t="str">
        <f t="shared" si="25"/>
        <v>EMPTY</v>
      </c>
      <c r="V145" s="14" t="str">
        <f>IF(L145="beforeTx",timingTable[[#This Row],[FRT32_val]]-timingTable[[#This Row],[FRT32_trace]],"EMPTY")</f>
        <v>EMPTY</v>
      </c>
      <c r="W145" s="14" t="str">
        <f>IF(AND(timingTable[[#This Row],[beforeTx]]="beforeTx",K146="afterTx"),J146-timingTable[[#This Row],[FRT32_trace]],"EMPTY")</f>
        <v>EMPTY</v>
      </c>
      <c r="X145" s="14" t="str">
        <f t="shared" si="26"/>
        <v>EMPTY</v>
      </c>
      <c r="Y145" s="14" t="str">
        <f>IF(AND(P145="beforeRx",O146="afterRx"),J146-timingTable[[#This Row],[FRT32_trace]],"EMPTY")</f>
        <v>EMPTY</v>
      </c>
    </row>
    <row r="146" spans="1:25" x14ac:dyDescent="0.25">
      <c r="A146" s="14" t="s">
        <v>1528</v>
      </c>
      <c r="B146">
        <v>2050882916</v>
      </c>
      <c r="C146" s="14" t="s">
        <v>7403</v>
      </c>
      <c r="D146">
        <v>131</v>
      </c>
      <c r="E146" s="14" t="s">
        <v>1118</v>
      </c>
      <c r="F146" s="14" t="s">
        <v>7404</v>
      </c>
      <c r="G146" s="14">
        <f>timingTable[[#This Row],[FRT_DEC]]-B145</f>
        <v>4108</v>
      </c>
      <c r="H14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INFO]]))),H145)</f>
        <v>291</v>
      </c>
      <c r="I14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46" s="14">
        <f>HEX2DEC(RIGHT(timingTable[[#This Row],[FRT_HEX]],MIN(LEN(timingTable[[#This Row],[FRT_HEX]])-2,8)))</f>
        <v>2050882916</v>
      </c>
      <c r="K146" s="14" t="str">
        <f>IF(timingTable[[#This Row],['[TRACECODE']:.1]]=140,"afterTx","")</f>
        <v/>
      </c>
      <c r="L146" s="14" t="str">
        <f t="shared" si="18"/>
        <v/>
      </c>
      <c r="M146" s="14" t="str">
        <f>IF(AND(H146=H145,K145="afterTx",timingTable[[#This Row],['[TRACECODE']:.1]]=6),"dc","")</f>
        <v/>
      </c>
      <c r="N146" s="14" t="str">
        <f t="shared" si="19"/>
        <v/>
      </c>
      <c r="O146" s="14" t="str">
        <f>IF(timingTable[[#This Row],['[TRACECODE']:.1]]=141,"afterRx","")</f>
        <v/>
      </c>
      <c r="P146" s="14" t="str">
        <f t="shared" si="20"/>
        <v/>
      </c>
      <c r="Q146" s="14" t="str">
        <f t="shared" si="21"/>
        <v/>
      </c>
      <c r="R146" s="14" t="str">
        <f t="shared" si="22"/>
        <v>EMPTY</v>
      </c>
      <c r="S146" s="14" t="str">
        <f t="shared" si="23"/>
        <v>EMPTY</v>
      </c>
      <c r="T146" s="14" t="str">
        <f t="shared" si="24"/>
        <v>EMPTY</v>
      </c>
      <c r="U146" s="14" t="str">
        <f t="shared" si="25"/>
        <v>EMPTY</v>
      </c>
      <c r="V146" s="14" t="str">
        <f>IF(L146="beforeTx",timingTable[[#This Row],[FRT32_val]]-timingTable[[#This Row],[FRT32_trace]],"EMPTY")</f>
        <v>EMPTY</v>
      </c>
      <c r="W146" s="14" t="str">
        <f>IF(AND(timingTable[[#This Row],[beforeTx]]="beforeTx",K147="afterTx"),J147-timingTable[[#This Row],[FRT32_trace]],"EMPTY")</f>
        <v>EMPTY</v>
      </c>
      <c r="X146" s="14" t="str">
        <f t="shared" si="26"/>
        <v>EMPTY</v>
      </c>
      <c r="Y146" s="14" t="str">
        <f>IF(AND(P146="beforeRx",O147="afterRx"),J147-timingTable[[#This Row],[FRT32_trace]],"EMPTY")</f>
        <v>EMPTY</v>
      </c>
    </row>
    <row r="147" spans="1:25" x14ac:dyDescent="0.25">
      <c r="A147" s="14" t="s">
        <v>1530</v>
      </c>
      <c r="B147">
        <v>2050882953</v>
      </c>
      <c r="C147" s="14" t="s">
        <v>7406</v>
      </c>
      <c r="D147">
        <v>151</v>
      </c>
      <c r="E147" s="14" t="s">
        <v>1119</v>
      </c>
      <c r="F147" s="14" t="s">
        <v>7407</v>
      </c>
      <c r="G147" s="14">
        <f>timingTable[[#This Row],[FRT_DEC]]-B146</f>
        <v>37</v>
      </c>
      <c r="H14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INFO]]))),H146)</f>
        <v>291</v>
      </c>
      <c r="I147" s="14">
        <f>IF(timingTable[[#This Row],['[TRACECODE']:.1]]=151,HEX2DEC(LEFT(RIGHT(timingTable[[#This Row],[TRACE INFO]],9),8)),IF(timingTable[[#This Row],['[TRACECODE']:.1]]=6,HEX2DEC(RIGHT(timingTable[[#This Row],[TRACE INFO]],8))))</f>
        <v>2050883831</v>
      </c>
      <c r="J147" s="14">
        <f>HEX2DEC(RIGHT(timingTable[[#This Row],[FRT_HEX]],MIN(LEN(timingTable[[#This Row],[FRT_HEX]])-2,8)))</f>
        <v>2050882953</v>
      </c>
      <c r="K147" s="14" t="str">
        <f>IF(timingTable[[#This Row],['[TRACECODE']:.1]]=140,"afterTx","")</f>
        <v/>
      </c>
      <c r="L147" s="14" t="str">
        <f t="shared" si="18"/>
        <v>beforeTx</v>
      </c>
      <c r="M147" s="14" t="str">
        <f>IF(AND(H147=H146,K146="afterTx",timingTable[[#This Row],['[TRACECODE']:.1]]=6),"dc","")</f>
        <v/>
      </c>
      <c r="N147" s="14" t="str">
        <f t="shared" si="19"/>
        <v/>
      </c>
      <c r="O147" s="14" t="str">
        <f>IF(timingTable[[#This Row],['[TRACECODE']:.1]]=141,"afterRx","")</f>
        <v/>
      </c>
      <c r="P147" s="14" t="str">
        <f t="shared" si="20"/>
        <v/>
      </c>
      <c r="Q147" s="14" t="str">
        <f t="shared" si="21"/>
        <v/>
      </c>
      <c r="R147" s="14">
        <f t="shared" si="22"/>
        <v>694</v>
      </c>
      <c r="S147" s="14" t="str">
        <f t="shared" si="23"/>
        <v>EMPTY</v>
      </c>
      <c r="T147" s="14" t="str">
        <f t="shared" si="24"/>
        <v>EMPTY</v>
      </c>
      <c r="U147" s="14" t="str">
        <f t="shared" si="25"/>
        <v>EMPTY</v>
      </c>
      <c r="V147" s="14">
        <f>IF(L147="beforeTx",timingTable[[#This Row],[FRT32_val]]-timingTable[[#This Row],[FRT32_trace]],"EMPTY")</f>
        <v>878</v>
      </c>
      <c r="W147" s="14">
        <f>IF(AND(timingTable[[#This Row],[beforeTx]]="beforeTx",K148="afterTx"),J148-timingTable[[#This Row],[FRT32_trace]],"EMPTY")</f>
        <v>895</v>
      </c>
      <c r="X147" s="14" t="str">
        <f t="shared" si="26"/>
        <v>EMPTY</v>
      </c>
      <c r="Y147" s="14" t="str">
        <f>IF(AND(P147="beforeRx",O148="afterRx"),J148-timingTable[[#This Row],[FRT32_trace]],"EMPTY")</f>
        <v>EMPTY</v>
      </c>
    </row>
    <row r="148" spans="1:25" x14ac:dyDescent="0.25">
      <c r="A148" s="14" t="s">
        <v>1531</v>
      </c>
      <c r="B148">
        <v>2050883848</v>
      </c>
      <c r="C148" s="14" t="s">
        <v>7408</v>
      </c>
      <c r="D148">
        <v>140</v>
      </c>
      <c r="E148" s="14" t="s">
        <v>1120</v>
      </c>
      <c r="F148" s="14" t="s">
        <v>281</v>
      </c>
      <c r="G148" s="14">
        <f>timingTable[[#This Row],[FRT_DEC]]-B147</f>
        <v>895</v>
      </c>
      <c r="H14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INFO]]))),H147)</f>
        <v>291</v>
      </c>
      <c r="I14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48" s="14">
        <f>HEX2DEC(RIGHT(timingTable[[#This Row],[FRT_HEX]],MIN(LEN(timingTable[[#This Row],[FRT_HEX]])-2,8)))</f>
        <v>2050883848</v>
      </c>
      <c r="K148" s="14" t="str">
        <f>IF(timingTable[[#This Row],['[TRACECODE']:.1]]=140,"afterTx","")</f>
        <v>afterTx</v>
      </c>
      <c r="L148" s="14" t="str">
        <f t="shared" si="18"/>
        <v/>
      </c>
      <c r="M148" s="14" t="str">
        <f>IF(AND(H148=H147,K147="afterTx",timingTable[[#This Row],['[TRACECODE']:.1]]=6),"dc","")</f>
        <v/>
      </c>
      <c r="N148" s="14" t="str">
        <f t="shared" si="19"/>
        <v/>
      </c>
      <c r="O148" s="14" t="str">
        <f>IF(timingTable[[#This Row],['[TRACECODE']:.1]]=141,"afterRx","")</f>
        <v/>
      </c>
      <c r="P148" s="14" t="str">
        <f t="shared" si="20"/>
        <v/>
      </c>
      <c r="Q148" s="14" t="str">
        <f t="shared" si="21"/>
        <v/>
      </c>
      <c r="R148" s="14" t="str">
        <f t="shared" si="22"/>
        <v>EMPTY</v>
      </c>
      <c r="S148" s="14" t="str">
        <f t="shared" si="23"/>
        <v>EMPTY</v>
      </c>
      <c r="T148" s="14" t="str">
        <f t="shared" si="24"/>
        <v>EMPTY</v>
      </c>
      <c r="U148" s="14" t="str">
        <f t="shared" si="25"/>
        <v>EMPTY</v>
      </c>
      <c r="V148" s="14" t="str">
        <f>IF(L148="beforeTx",timingTable[[#This Row],[FRT32_val]]-timingTable[[#This Row],[FRT32_trace]],"EMPTY")</f>
        <v>EMPTY</v>
      </c>
      <c r="W148" s="14" t="str">
        <f>IF(AND(timingTable[[#This Row],[beforeTx]]="beforeTx",K149="afterTx"),J149-timingTable[[#This Row],[FRT32_trace]],"EMPTY")</f>
        <v>EMPTY</v>
      </c>
      <c r="X148" s="14" t="str">
        <f t="shared" si="26"/>
        <v>EMPTY</v>
      </c>
      <c r="Y148" s="14" t="str">
        <f>IF(AND(P148="beforeRx",O149="afterRx"),J149-timingTable[[#This Row],[FRT32_trace]],"EMPTY")</f>
        <v>EMPTY</v>
      </c>
    </row>
    <row r="149" spans="1:25" x14ac:dyDescent="0.25">
      <c r="A149" s="14" t="s">
        <v>1532</v>
      </c>
      <c r="B149">
        <v>2050886931</v>
      </c>
      <c r="C149" s="14" t="s">
        <v>7409</v>
      </c>
      <c r="D149">
        <v>6</v>
      </c>
      <c r="E149" s="14" t="s">
        <v>1121</v>
      </c>
      <c r="F149" s="14" t="s">
        <v>7410</v>
      </c>
      <c r="G149" s="14">
        <f>timingTable[[#This Row],[FRT_DEC]]-B148</f>
        <v>3083</v>
      </c>
      <c r="H14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INFO]]))),H148)</f>
        <v>291</v>
      </c>
      <c r="I149" s="14">
        <f>IF(timingTable[[#This Row],['[TRACECODE']:.1]]=151,HEX2DEC(LEFT(RIGHT(timingTable[[#This Row],[TRACE INFO]],9),8)),IF(timingTable[[#This Row],['[TRACECODE']:.1]]=6,HEX2DEC(RIGHT(timingTable[[#This Row],[TRACE INFO]],8))))</f>
        <v>2050884525</v>
      </c>
      <c r="J149" s="14">
        <f>HEX2DEC(RIGHT(timingTable[[#This Row],[FRT_HEX]],MIN(LEN(timingTable[[#This Row],[FRT_HEX]])-2,8)))</f>
        <v>2050886931</v>
      </c>
      <c r="K149" s="14" t="str">
        <f>IF(timingTable[[#This Row],['[TRACECODE']:.1]]=140,"afterTx","")</f>
        <v/>
      </c>
      <c r="L149" s="14" t="str">
        <f t="shared" si="18"/>
        <v/>
      </c>
      <c r="M149" s="14" t="str">
        <f>IF(AND(H149=H148,K148="afterTx",timingTable[[#This Row],['[TRACECODE']:.1]]=6),"dc","")</f>
        <v>dc</v>
      </c>
      <c r="N149" s="14" t="str">
        <f t="shared" si="19"/>
        <v/>
      </c>
      <c r="O149" s="14" t="str">
        <f>IF(timingTable[[#This Row],['[TRACECODE']:.1]]=141,"afterRx","")</f>
        <v/>
      </c>
      <c r="P149" s="14" t="str">
        <f t="shared" si="20"/>
        <v/>
      </c>
      <c r="Q149" s="14" t="str">
        <f t="shared" si="21"/>
        <v/>
      </c>
      <c r="R149" s="14" t="str">
        <f t="shared" si="22"/>
        <v>EMPTY</v>
      </c>
      <c r="S149" s="14" t="str">
        <f t="shared" si="23"/>
        <v>EMPTY</v>
      </c>
      <c r="T149" s="14" t="str">
        <f t="shared" si="24"/>
        <v>EMPTY</v>
      </c>
      <c r="U149" s="14" t="str">
        <f t="shared" si="25"/>
        <v>EMPTY</v>
      </c>
      <c r="V149" s="14" t="str">
        <f>IF(L149="beforeTx",timingTable[[#This Row],[FRT32_val]]-timingTable[[#This Row],[FRT32_trace]],"EMPTY")</f>
        <v>EMPTY</v>
      </c>
      <c r="W149" s="14" t="str">
        <f>IF(AND(timingTable[[#This Row],[beforeTx]]="beforeTx",K150="afterTx"),J150-timingTable[[#This Row],[FRT32_trace]],"EMPTY")</f>
        <v>EMPTY</v>
      </c>
      <c r="X149" s="14" t="str">
        <f t="shared" si="26"/>
        <v>EMPTY</v>
      </c>
      <c r="Y149" s="14" t="str">
        <f>IF(AND(P149="beforeRx",O150="afterRx"),J150-timingTable[[#This Row],[FRT32_trace]],"EMPTY")</f>
        <v>EMPTY</v>
      </c>
    </row>
    <row r="150" spans="1:25" x14ac:dyDescent="0.25">
      <c r="A150" s="14" t="s">
        <v>1533</v>
      </c>
      <c r="B150">
        <v>2050886934</v>
      </c>
      <c r="C150" s="14" t="s">
        <v>7411</v>
      </c>
      <c r="D150">
        <v>6</v>
      </c>
      <c r="E150" s="14" t="s">
        <v>1121</v>
      </c>
      <c r="F150" s="14" t="s">
        <v>5995</v>
      </c>
      <c r="G150" s="14">
        <f>timingTable[[#This Row],[FRT_DEC]]-B149</f>
        <v>3</v>
      </c>
      <c r="H15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INFO]]))),H149)</f>
        <v>291</v>
      </c>
      <c r="I150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50" s="14">
        <f>HEX2DEC(RIGHT(timingTable[[#This Row],[FRT_HEX]],MIN(LEN(timingTable[[#This Row],[FRT_HEX]])-2,8)))</f>
        <v>2050886934</v>
      </c>
      <c r="K150" s="14" t="str">
        <f>IF(timingTable[[#This Row],['[TRACECODE']:.1]]=140,"afterTx","")</f>
        <v/>
      </c>
      <c r="L150" s="14" t="str">
        <f t="shared" si="18"/>
        <v/>
      </c>
      <c r="M150" s="14" t="str">
        <f>IF(AND(H150=H149,K149="afterTx",timingTable[[#This Row],['[TRACECODE']:.1]]=6),"dc","")</f>
        <v/>
      </c>
      <c r="N150" s="14" t="str">
        <f t="shared" si="19"/>
        <v/>
      </c>
      <c r="O150" s="14" t="str">
        <f>IF(timingTable[[#This Row],['[TRACECODE']:.1]]=141,"afterRx","")</f>
        <v/>
      </c>
      <c r="P150" s="14" t="str">
        <f t="shared" si="20"/>
        <v/>
      </c>
      <c r="Q150" s="14" t="str">
        <f t="shared" si="21"/>
        <v/>
      </c>
      <c r="R150" s="14" t="str">
        <f t="shared" si="22"/>
        <v>EMPTY</v>
      </c>
      <c r="S150" s="14" t="str">
        <f t="shared" si="23"/>
        <v>EMPTY</v>
      </c>
      <c r="T150" s="14" t="str">
        <f t="shared" si="24"/>
        <v>EMPTY</v>
      </c>
      <c r="U150" s="14" t="str">
        <f t="shared" si="25"/>
        <v>EMPTY</v>
      </c>
      <c r="V150" s="14" t="str">
        <f>IF(L150="beforeTx",timingTable[[#This Row],[FRT32_val]]-timingTable[[#This Row],[FRT32_trace]],"EMPTY")</f>
        <v>EMPTY</v>
      </c>
      <c r="W150" s="14" t="str">
        <f>IF(AND(timingTable[[#This Row],[beforeTx]]="beforeTx",K151="afterTx"),J151-timingTable[[#This Row],[FRT32_trace]],"EMPTY")</f>
        <v>EMPTY</v>
      </c>
      <c r="X150" s="14" t="str">
        <f t="shared" si="26"/>
        <v>EMPTY</v>
      </c>
      <c r="Y150" s="14" t="str">
        <f>IF(AND(P150="beforeRx",O151="afterRx"),J151-timingTable[[#This Row],[FRT32_trace]],"EMPTY")</f>
        <v>EMPTY</v>
      </c>
    </row>
    <row r="151" spans="1:25" x14ac:dyDescent="0.25">
      <c r="A151" s="14" t="s">
        <v>1534</v>
      </c>
      <c r="B151">
        <v>2050887016</v>
      </c>
      <c r="C151" s="14" t="s">
        <v>7412</v>
      </c>
      <c r="D151">
        <v>151</v>
      </c>
      <c r="E151" s="14" t="s">
        <v>1119</v>
      </c>
      <c r="F151" s="14" t="s">
        <v>7413</v>
      </c>
      <c r="G151" s="14">
        <f>timingTable[[#This Row],[FRT_DEC]]-B150</f>
        <v>82</v>
      </c>
      <c r="H15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INFO]]))),H150)</f>
        <v>291</v>
      </c>
      <c r="I151" s="14">
        <f>IF(timingTable[[#This Row],['[TRACECODE']:.1]]=151,HEX2DEC(LEFT(RIGHT(timingTable[[#This Row],[TRACE INFO]],9),8)),IF(timingTable[[#This Row],['[TRACECODE']:.1]]=6,HEX2DEC(RIGHT(timingTable[[#This Row],[TRACE INFO]],8))))</f>
        <v>2050886848</v>
      </c>
      <c r="J151" s="14">
        <f>HEX2DEC(RIGHT(timingTable[[#This Row],[FRT_HEX]],MIN(LEN(timingTable[[#This Row],[FRT_HEX]])-2,8)))</f>
        <v>2050887016</v>
      </c>
      <c r="K151" s="14" t="str">
        <f>IF(timingTable[[#This Row],['[TRACECODE']:.1]]=140,"afterTx","")</f>
        <v/>
      </c>
      <c r="L151" s="14" t="str">
        <f t="shared" si="18"/>
        <v/>
      </c>
      <c r="M151" s="14" t="str">
        <f>IF(AND(H151=H150,K150="afterTx",timingTable[[#This Row],['[TRACECODE']:.1]]=6),"dc","")</f>
        <v/>
      </c>
      <c r="N151" s="14" t="str">
        <f t="shared" si="19"/>
        <v>txEnd</v>
      </c>
      <c r="O151" s="14" t="str">
        <f>IF(timingTable[[#This Row],['[TRACECODE']:.1]]=141,"afterRx","")</f>
        <v/>
      </c>
      <c r="P151" s="14" t="str">
        <f t="shared" si="20"/>
        <v/>
      </c>
      <c r="Q151" s="14" t="str">
        <f t="shared" si="21"/>
        <v/>
      </c>
      <c r="R151" s="14" t="str">
        <f t="shared" si="22"/>
        <v>EMPTY</v>
      </c>
      <c r="S151" s="14">
        <f t="shared" si="23"/>
        <v>543</v>
      </c>
      <c r="T151" s="14" t="str">
        <f t="shared" si="24"/>
        <v>EMPTY</v>
      </c>
      <c r="U151" s="14" t="str">
        <f t="shared" si="25"/>
        <v>EMPTY</v>
      </c>
      <c r="V151" s="14" t="str">
        <f>IF(L151="beforeTx",timingTable[[#This Row],[FRT32_val]]-timingTable[[#This Row],[FRT32_trace]],"EMPTY")</f>
        <v>EMPTY</v>
      </c>
      <c r="W151" s="14" t="str">
        <f>IF(AND(timingTable[[#This Row],[beforeTx]]="beforeTx",K152="afterTx"),J152-timingTable[[#This Row],[FRT32_trace]],"EMPTY")</f>
        <v>EMPTY</v>
      </c>
      <c r="X151" s="14" t="str">
        <f t="shared" si="26"/>
        <v>EMPTY</v>
      </c>
      <c r="Y151" s="14" t="str">
        <f>IF(AND(P151="beforeRx",O152="afterRx"),J152-timingTable[[#This Row],[FRT32_trace]],"EMPTY")</f>
        <v>EMPTY</v>
      </c>
    </row>
    <row r="152" spans="1:25" x14ac:dyDescent="0.25">
      <c r="A152" s="14" t="s">
        <v>1543</v>
      </c>
      <c r="B152">
        <v>2050887391</v>
      </c>
      <c r="C152" s="14" t="s">
        <v>7423</v>
      </c>
      <c r="D152">
        <v>151</v>
      </c>
      <c r="E152" s="14" t="s">
        <v>1119</v>
      </c>
      <c r="F152" s="14" t="s">
        <v>1102</v>
      </c>
      <c r="G152" s="14">
        <f>timingTable[[#This Row],[FRT_DEC]]-B151</f>
        <v>375</v>
      </c>
      <c r="H15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INFO]]))),H151)</f>
        <v>291</v>
      </c>
      <c r="I152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52" s="14">
        <f>HEX2DEC(RIGHT(timingTable[[#This Row],[FRT_HEX]],MIN(LEN(timingTable[[#This Row],[FRT_HEX]])-2,8)))</f>
        <v>2050887391</v>
      </c>
      <c r="K152" s="14" t="str">
        <f>IF(timingTable[[#This Row],['[TRACECODE']:.1]]=140,"afterTx","")</f>
        <v/>
      </c>
      <c r="L152" s="14" t="str">
        <f t="shared" si="18"/>
        <v/>
      </c>
      <c r="M152" s="14" t="str">
        <f>IF(AND(H152=H151,K151="afterTx",timingTable[[#This Row],['[TRACECODE']:.1]]=6),"dc","")</f>
        <v/>
      </c>
      <c r="N152" s="14" t="str">
        <f t="shared" si="19"/>
        <v/>
      </c>
      <c r="O152" s="14" t="str">
        <f>IF(timingTable[[#This Row],['[TRACECODE']:.1]]=141,"afterRx","")</f>
        <v/>
      </c>
      <c r="P152" s="14" t="str">
        <f t="shared" si="20"/>
        <v>beforeRx</v>
      </c>
      <c r="Q152" s="14" t="str">
        <f t="shared" si="21"/>
        <v/>
      </c>
      <c r="R152" s="14" t="str">
        <f t="shared" si="22"/>
        <v>EMPTY</v>
      </c>
      <c r="S152" s="14" t="str">
        <f t="shared" si="23"/>
        <v>EMPTY</v>
      </c>
      <c r="T152" s="14" t="str">
        <f t="shared" si="24"/>
        <v>EMPTY</v>
      </c>
      <c r="U152" s="14" t="str">
        <f t="shared" si="25"/>
        <v>EMPTY</v>
      </c>
      <c r="V152" s="14" t="str">
        <f>IF(L152="beforeTx",timingTable[[#This Row],[FRT32_val]]-timingTable[[#This Row],[FRT32_trace]],"EMPTY")</f>
        <v>EMPTY</v>
      </c>
      <c r="W152" s="14" t="str">
        <f>IF(AND(timingTable[[#This Row],[beforeTx]]="beforeTx",K153="afterTx"),J153-timingTable[[#This Row],[FRT32_trace]],"EMPTY")</f>
        <v>EMPTY</v>
      </c>
      <c r="X152" s="14" t="str">
        <f t="shared" si="26"/>
        <v>EMPTY</v>
      </c>
      <c r="Y152" s="14">
        <f>IF(AND(P152="beforeRx",O153="afterRx"),J153-timingTable[[#This Row],[FRT32_trace]],"EMPTY")</f>
        <v>147</v>
      </c>
    </row>
    <row r="153" spans="1:25" x14ac:dyDescent="0.25">
      <c r="A153" s="14" t="s">
        <v>1544</v>
      </c>
      <c r="B153">
        <v>2050887538</v>
      </c>
      <c r="C153" s="14" t="s">
        <v>7424</v>
      </c>
      <c r="D153">
        <v>141</v>
      </c>
      <c r="E153" s="14" t="s">
        <v>1122</v>
      </c>
      <c r="F153" s="14" t="s">
        <v>296</v>
      </c>
      <c r="G153" s="14">
        <f>timingTable[[#This Row],[FRT_DEC]]-B152</f>
        <v>147</v>
      </c>
      <c r="H15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INFO]]))),H152)</f>
        <v>291</v>
      </c>
      <c r="I15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53" s="14">
        <f>HEX2DEC(RIGHT(timingTable[[#This Row],[FRT_HEX]],MIN(LEN(timingTable[[#This Row],[FRT_HEX]])-2,8)))</f>
        <v>2050887538</v>
      </c>
      <c r="K153" s="14" t="str">
        <f>IF(timingTable[[#This Row],['[TRACECODE']:.1]]=140,"afterTx","")</f>
        <v/>
      </c>
      <c r="L153" s="14" t="str">
        <f t="shared" si="18"/>
        <v/>
      </c>
      <c r="M153" s="14" t="str">
        <f>IF(AND(H153=H152,K152="afterTx",timingTable[[#This Row],['[TRACECODE']:.1]]=6),"dc","")</f>
        <v/>
      </c>
      <c r="N153" s="14" t="str">
        <f t="shared" si="19"/>
        <v/>
      </c>
      <c r="O153" s="14" t="str">
        <f>IF(timingTable[[#This Row],['[TRACECODE']:.1]]=141,"afterRx","")</f>
        <v>afterRx</v>
      </c>
      <c r="P153" s="14" t="str">
        <f t="shared" si="20"/>
        <v/>
      </c>
      <c r="Q153" s="14" t="str">
        <f t="shared" si="21"/>
        <v/>
      </c>
      <c r="R153" s="14" t="str">
        <f t="shared" si="22"/>
        <v>EMPTY</v>
      </c>
      <c r="S153" s="14" t="str">
        <f t="shared" si="23"/>
        <v>EMPTY</v>
      </c>
      <c r="T153" s="14" t="str">
        <f t="shared" si="24"/>
        <v>EMPTY</v>
      </c>
      <c r="U153" s="14" t="str">
        <f t="shared" si="25"/>
        <v>EMPTY</v>
      </c>
      <c r="V153" s="14" t="str">
        <f>IF(L153="beforeTx",timingTable[[#This Row],[FRT32_val]]-timingTable[[#This Row],[FRT32_trace]],"EMPTY")</f>
        <v>EMPTY</v>
      </c>
      <c r="W153" s="14" t="str">
        <f>IF(AND(timingTable[[#This Row],[beforeTx]]="beforeTx",K154="afterTx"),J154-timingTable[[#This Row],[FRT32_trace]],"EMPTY")</f>
        <v>EMPTY</v>
      </c>
      <c r="X153" s="14" t="str">
        <f t="shared" si="26"/>
        <v>EMPTY</v>
      </c>
      <c r="Y153" s="14" t="str">
        <f>IF(AND(P153="beforeRx",O154="afterRx"),J154-timingTable[[#This Row],[FRT32_trace]],"EMPTY")</f>
        <v>EMPTY</v>
      </c>
    </row>
    <row r="154" spans="1:25" x14ac:dyDescent="0.25">
      <c r="A154" s="14" t="s">
        <v>1568</v>
      </c>
      <c r="B154">
        <v>2050890389</v>
      </c>
      <c r="C154" s="14" t="s">
        <v>7449</v>
      </c>
      <c r="D154">
        <v>151</v>
      </c>
      <c r="E154" s="14" t="s">
        <v>1119</v>
      </c>
      <c r="F154" s="14" t="s">
        <v>7450</v>
      </c>
      <c r="G154" s="14">
        <f>timingTable[[#This Row],[FRT_DEC]]-B153</f>
        <v>2851</v>
      </c>
      <c r="H15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INFO]]))),H153)</f>
        <v>291</v>
      </c>
      <c r="I154" s="14">
        <f>IF(timingTable[[#This Row],['[TRACECODE']:.1]]=151,HEX2DEC(LEFT(RIGHT(timingTable[[#This Row],[TRACE INFO]],9),8)),IF(timingTable[[#This Row],['[TRACECODE']:.1]]=6,HEX2DEC(RIGHT(timingTable[[#This Row],[TRACE INFO]],8))))</f>
        <v>2050890302</v>
      </c>
      <c r="J154" s="14">
        <f>HEX2DEC(RIGHT(timingTable[[#This Row],[FRT_HEX]],MIN(LEN(timingTable[[#This Row],[FRT_HEX]])-2,8)))</f>
        <v>2050890389</v>
      </c>
      <c r="K154" s="14" t="str">
        <f>IF(timingTable[[#This Row],['[TRACECODE']:.1]]=140,"afterTx","")</f>
        <v/>
      </c>
      <c r="L154" s="14" t="str">
        <f t="shared" si="18"/>
        <v/>
      </c>
      <c r="M154" s="14" t="str">
        <f>IF(AND(H154=H153,K153="afterTx",timingTable[[#This Row],['[TRACECODE']:.1]]=6),"dc","")</f>
        <v/>
      </c>
      <c r="N154" s="14" t="str">
        <f t="shared" si="19"/>
        <v/>
      </c>
      <c r="O154" s="14" t="str">
        <f>IF(timingTable[[#This Row],['[TRACECODE']:.1]]=141,"afterRx","")</f>
        <v/>
      </c>
      <c r="P154" s="14" t="str">
        <f t="shared" si="20"/>
        <v/>
      </c>
      <c r="Q154" s="14" t="str">
        <f t="shared" si="21"/>
        <v>rxEnd</v>
      </c>
      <c r="R154" s="14" t="str">
        <f t="shared" si="22"/>
        <v>EMPTY</v>
      </c>
      <c r="S154" s="14" t="str">
        <f t="shared" si="23"/>
        <v>EMPTY</v>
      </c>
      <c r="T154" s="14">
        <f t="shared" si="24"/>
        <v>1000</v>
      </c>
      <c r="U154" s="14">
        <f t="shared" si="25"/>
        <v>1697</v>
      </c>
      <c r="V154" s="14" t="str">
        <f>IF(L154="beforeTx",timingTable[[#This Row],[FRT32_val]]-timingTable[[#This Row],[FRT32_trace]],"EMPTY")</f>
        <v>EMPTY</v>
      </c>
      <c r="W154" s="14" t="str">
        <f>IF(AND(timingTable[[#This Row],[beforeTx]]="beforeTx",K155="afterTx"),J155-timingTable[[#This Row],[FRT32_trace]],"EMPTY")</f>
        <v>EMPTY</v>
      </c>
      <c r="X154" s="14">
        <f t="shared" si="26"/>
        <v>224</v>
      </c>
      <c r="Y154" s="14" t="str">
        <f>IF(AND(P154="beforeRx",O155="afterRx"),J155-timingTable[[#This Row],[FRT32_trace]],"EMPTY")</f>
        <v>EMPTY</v>
      </c>
    </row>
    <row r="155" spans="1:25" x14ac:dyDescent="0.25">
      <c r="A155" s="14" t="s">
        <v>1578</v>
      </c>
      <c r="B155">
        <v>2050890526</v>
      </c>
      <c r="C155" s="14" t="s">
        <v>7461</v>
      </c>
      <c r="D155">
        <v>151</v>
      </c>
      <c r="E155" s="14" t="s">
        <v>1119</v>
      </c>
      <c r="F155" s="14" t="s">
        <v>7462</v>
      </c>
      <c r="G155" s="14">
        <f>timingTable[[#This Row],[FRT_DEC]]-B154</f>
        <v>137</v>
      </c>
      <c r="H15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INFO]]))),H154)</f>
        <v>291</v>
      </c>
      <c r="I155" s="14">
        <f>IF(timingTable[[#This Row],['[TRACECODE']:.1]]=151,HEX2DEC(LEFT(RIGHT(timingTable[[#This Row],[TRACE INFO]],9),8)),IF(timingTable[[#This Row],['[TRACECODE']:.1]]=6,HEX2DEC(RIGHT(timingTable[[#This Row],[TRACE INFO]],8))))</f>
        <v>2050891302</v>
      </c>
      <c r="J155" s="14">
        <f>HEX2DEC(RIGHT(timingTable[[#This Row],[FRT_HEX]],MIN(LEN(timingTable[[#This Row],[FRT_HEX]])-2,8)))</f>
        <v>2050890526</v>
      </c>
      <c r="K155" s="14" t="str">
        <f>IF(timingTable[[#This Row],['[TRACECODE']:.1]]=140,"afterTx","")</f>
        <v/>
      </c>
      <c r="L155" s="14" t="str">
        <f t="shared" si="18"/>
        <v>beforeTx</v>
      </c>
      <c r="M155" s="14" t="str">
        <f>IF(AND(H155=H154,K154="afterTx",timingTable[[#This Row],['[TRACECODE']:.1]]=6),"dc","")</f>
        <v/>
      </c>
      <c r="N155" s="14" t="str">
        <f t="shared" si="19"/>
        <v/>
      </c>
      <c r="O155" s="14" t="str">
        <f>IF(timingTable[[#This Row],['[TRACECODE']:.1]]=141,"afterRx","")</f>
        <v/>
      </c>
      <c r="P155" s="14" t="str">
        <f t="shared" si="20"/>
        <v/>
      </c>
      <c r="Q155" s="14" t="str">
        <f t="shared" si="21"/>
        <v/>
      </c>
      <c r="R155" s="14">
        <f t="shared" si="22"/>
        <v>697</v>
      </c>
      <c r="S155" s="14" t="str">
        <f t="shared" si="23"/>
        <v>EMPTY</v>
      </c>
      <c r="T155" s="14" t="str">
        <f t="shared" si="24"/>
        <v>EMPTY</v>
      </c>
      <c r="U155" s="14" t="str">
        <f t="shared" si="25"/>
        <v>EMPTY</v>
      </c>
      <c r="V155" s="14">
        <f>IF(L155="beforeTx",timingTable[[#This Row],[FRT32_val]]-timingTable[[#This Row],[FRT32_trace]],"EMPTY")</f>
        <v>776</v>
      </c>
      <c r="W155" s="14">
        <f>IF(AND(timingTable[[#This Row],[beforeTx]]="beforeTx",K156="afterTx"),J156-timingTable[[#This Row],[FRT32_trace]],"EMPTY")</f>
        <v>794</v>
      </c>
      <c r="X155" s="14" t="str">
        <f t="shared" si="26"/>
        <v>EMPTY</v>
      </c>
      <c r="Y155" s="14" t="str">
        <f>IF(AND(P155="beforeRx",O156="afterRx"),J156-timingTable[[#This Row],[FRT32_trace]],"EMPTY")</f>
        <v>EMPTY</v>
      </c>
    </row>
    <row r="156" spans="1:25" x14ac:dyDescent="0.25">
      <c r="A156" s="14" t="s">
        <v>1579</v>
      </c>
      <c r="B156">
        <v>2050891320</v>
      </c>
      <c r="C156" s="14" t="s">
        <v>7463</v>
      </c>
      <c r="D156">
        <v>140</v>
      </c>
      <c r="E156" s="14" t="s">
        <v>1120</v>
      </c>
      <c r="F156" s="14" t="s">
        <v>281</v>
      </c>
      <c r="G156" s="14">
        <f>timingTable[[#This Row],[FRT_DEC]]-B155</f>
        <v>794</v>
      </c>
      <c r="H15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INFO]]))),H155)</f>
        <v>291</v>
      </c>
      <c r="I15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56" s="14">
        <f>HEX2DEC(RIGHT(timingTable[[#This Row],[FRT_HEX]],MIN(LEN(timingTable[[#This Row],[FRT_HEX]])-2,8)))</f>
        <v>2050891320</v>
      </c>
      <c r="K156" s="14" t="str">
        <f>IF(timingTable[[#This Row],['[TRACECODE']:.1]]=140,"afterTx","")</f>
        <v>afterTx</v>
      </c>
      <c r="L156" s="14" t="str">
        <f t="shared" si="18"/>
        <v/>
      </c>
      <c r="M156" s="14" t="str">
        <f>IF(AND(H156=H155,K155="afterTx",timingTable[[#This Row],['[TRACECODE']:.1]]=6),"dc","")</f>
        <v/>
      </c>
      <c r="N156" s="14" t="str">
        <f t="shared" si="19"/>
        <v/>
      </c>
      <c r="O156" s="14" t="str">
        <f>IF(timingTable[[#This Row],['[TRACECODE']:.1]]=141,"afterRx","")</f>
        <v/>
      </c>
      <c r="P156" s="14" t="str">
        <f t="shared" si="20"/>
        <v/>
      </c>
      <c r="Q156" s="14" t="str">
        <f t="shared" si="21"/>
        <v/>
      </c>
      <c r="R156" s="14" t="str">
        <f t="shared" si="22"/>
        <v>EMPTY</v>
      </c>
      <c r="S156" s="14" t="str">
        <f t="shared" si="23"/>
        <v>EMPTY</v>
      </c>
      <c r="T156" s="14" t="str">
        <f t="shared" si="24"/>
        <v>EMPTY</v>
      </c>
      <c r="U156" s="14" t="str">
        <f t="shared" si="25"/>
        <v>EMPTY</v>
      </c>
      <c r="V156" s="14" t="str">
        <f>IF(L156="beforeTx",timingTable[[#This Row],[FRT32_val]]-timingTable[[#This Row],[FRT32_trace]],"EMPTY")</f>
        <v>EMPTY</v>
      </c>
      <c r="W156" s="14" t="str">
        <f>IF(AND(timingTable[[#This Row],[beforeTx]]="beforeTx",K157="afterTx"),J157-timingTable[[#This Row],[FRT32_trace]],"EMPTY")</f>
        <v>EMPTY</v>
      </c>
      <c r="X156" s="14" t="str">
        <f t="shared" si="26"/>
        <v>EMPTY</v>
      </c>
      <c r="Y156" s="14" t="str">
        <f>IF(AND(P156="beforeRx",O157="afterRx"),J157-timingTable[[#This Row],[FRT32_trace]],"EMPTY")</f>
        <v>EMPTY</v>
      </c>
    </row>
    <row r="157" spans="1:25" x14ac:dyDescent="0.25">
      <c r="A157" s="14" t="s">
        <v>1582</v>
      </c>
      <c r="B157">
        <v>2050909523</v>
      </c>
      <c r="C157" s="14" t="s">
        <v>7466</v>
      </c>
      <c r="D157">
        <v>6</v>
      </c>
      <c r="E157" s="14" t="s">
        <v>1121</v>
      </c>
      <c r="F157" s="14" t="s">
        <v>7467</v>
      </c>
      <c r="G157" s="14">
        <f>timingTable[[#This Row],[FRT_DEC]]-B156</f>
        <v>18203</v>
      </c>
      <c r="H15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INFO]]))),H156)</f>
        <v>291</v>
      </c>
      <c r="I157" s="14">
        <f>IF(timingTable[[#This Row],['[TRACECODE']:.1]]=151,HEX2DEC(LEFT(RIGHT(timingTable[[#This Row],[TRACE INFO]],9),8)),IF(timingTable[[#This Row],['[TRACECODE']:.1]]=6,HEX2DEC(RIGHT(timingTable[[#This Row],[TRACE INFO]],8))))</f>
        <v>2050891999</v>
      </c>
      <c r="J157" s="14">
        <f>HEX2DEC(RIGHT(timingTable[[#This Row],[FRT_HEX]],MIN(LEN(timingTable[[#This Row],[FRT_HEX]])-2,8)))</f>
        <v>2050909523</v>
      </c>
      <c r="K157" s="14" t="str">
        <f>IF(timingTable[[#This Row],['[TRACECODE']:.1]]=140,"afterTx","")</f>
        <v/>
      </c>
      <c r="L157" s="14" t="str">
        <f t="shared" si="18"/>
        <v/>
      </c>
      <c r="M157" s="14" t="str">
        <f>IF(AND(H157=H156,K156="afterTx",timingTable[[#This Row],['[TRACECODE']:.1]]=6),"dc","")</f>
        <v>dc</v>
      </c>
      <c r="N157" s="14" t="str">
        <f t="shared" si="19"/>
        <v/>
      </c>
      <c r="O157" s="14" t="str">
        <f>IF(timingTable[[#This Row],['[TRACECODE']:.1]]=141,"afterRx","")</f>
        <v/>
      </c>
      <c r="P157" s="14" t="str">
        <f t="shared" si="20"/>
        <v/>
      </c>
      <c r="Q157" s="14" t="str">
        <f t="shared" si="21"/>
        <v/>
      </c>
      <c r="R157" s="14" t="str">
        <f t="shared" si="22"/>
        <v>EMPTY</v>
      </c>
      <c r="S157" s="14" t="str">
        <f t="shared" si="23"/>
        <v>EMPTY</v>
      </c>
      <c r="T157" s="14" t="str">
        <f t="shared" si="24"/>
        <v>EMPTY</v>
      </c>
      <c r="U157" s="14" t="str">
        <f t="shared" si="25"/>
        <v>EMPTY</v>
      </c>
      <c r="V157" s="14" t="str">
        <f>IF(L157="beforeTx",timingTable[[#This Row],[FRT32_val]]-timingTable[[#This Row],[FRT32_trace]],"EMPTY")</f>
        <v>EMPTY</v>
      </c>
      <c r="W157" s="14" t="str">
        <f>IF(AND(timingTable[[#This Row],[beforeTx]]="beforeTx",K158="afterTx"),J158-timingTable[[#This Row],[FRT32_trace]],"EMPTY")</f>
        <v>EMPTY</v>
      </c>
      <c r="X157" s="14" t="str">
        <f t="shared" si="26"/>
        <v>EMPTY</v>
      </c>
      <c r="Y157" s="14" t="str">
        <f>IF(AND(P157="beforeRx",O158="afterRx"),J158-timingTable[[#This Row],[FRT32_trace]],"EMPTY")</f>
        <v>EMPTY</v>
      </c>
    </row>
    <row r="158" spans="1:25" x14ac:dyDescent="0.25">
      <c r="A158" s="14" t="s">
        <v>1583</v>
      </c>
      <c r="B158">
        <v>2050909528</v>
      </c>
      <c r="C158" s="14" t="s">
        <v>7468</v>
      </c>
      <c r="D158">
        <v>6</v>
      </c>
      <c r="E158" s="14" t="s">
        <v>1121</v>
      </c>
      <c r="F158" s="14" t="s">
        <v>5995</v>
      </c>
      <c r="G158" s="14">
        <f>timingTable[[#This Row],[FRT_DEC]]-B157</f>
        <v>5</v>
      </c>
      <c r="H15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INFO]]))),H157)</f>
        <v>291</v>
      </c>
      <c r="I158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58" s="14">
        <f>HEX2DEC(RIGHT(timingTable[[#This Row],[FRT_HEX]],MIN(LEN(timingTable[[#This Row],[FRT_HEX]])-2,8)))</f>
        <v>2050909528</v>
      </c>
      <c r="K158" s="14" t="str">
        <f>IF(timingTable[[#This Row],['[TRACECODE']:.1]]=140,"afterTx","")</f>
        <v/>
      </c>
      <c r="L158" s="14" t="str">
        <f t="shared" si="18"/>
        <v/>
      </c>
      <c r="M158" s="14" t="str">
        <f>IF(AND(H158=H157,K157="afterTx",timingTable[[#This Row],['[TRACECODE']:.1]]=6),"dc","")</f>
        <v/>
      </c>
      <c r="N158" s="14" t="str">
        <f t="shared" si="19"/>
        <v/>
      </c>
      <c r="O158" s="14" t="str">
        <f>IF(timingTable[[#This Row],['[TRACECODE']:.1]]=141,"afterRx","")</f>
        <v/>
      </c>
      <c r="P158" s="14" t="str">
        <f t="shared" si="20"/>
        <v/>
      </c>
      <c r="Q158" s="14" t="str">
        <f t="shared" si="21"/>
        <v/>
      </c>
      <c r="R158" s="14" t="str">
        <f t="shared" si="22"/>
        <v>EMPTY</v>
      </c>
      <c r="S158" s="14" t="str">
        <f t="shared" si="23"/>
        <v>EMPTY</v>
      </c>
      <c r="T158" s="14" t="str">
        <f t="shared" si="24"/>
        <v>EMPTY</v>
      </c>
      <c r="U158" s="14" t="str">
        <f t="shared" si="25"/>
        <v>EMPTY</v>
      </c>
      <c r="V158" s="14" t="str">
        <f>IF(L158="beforeTx",timingTable[[#This Row],[FRT32_val]]-timingTable[[#This Row],[FRT32_trace]],"EMPTY")</f>
        <v>EMPTY</v>
      </c>
      <c r="W158" s="14" t="str">
        <f>IF(AND(timingTable[[#This Row],[beforeTx]]="beforeTx",K159="afterTx"),J159-timingTable[[#This Row],[FRT32_trace]],"EMPTY")</f>
        <v>EMPTY</v>
      </c>
      <c r="X158" s="14" t="str">
        <f t="shared" si="26"/>
        <v>EMPTY</v>
      </c>
      <c r="Y158" s="14" t="str">
        <f>IF(AND(P158="beforeRx",O159="afterRx"),J159-timingTable[[#This Row],[FRT32_trace]],"EMPTY")</f>
        <v>EMPTY</v>
      </c>
    </row>
    <row r="159" spans="1:25" x14ac:dyDescent="0.25">
      <c r="A159" s="14" t="s">
        <v>1584</v>
      </c>
      <c r="B159">
        <v>2050909609</v>
      </c>
      <c r="C159" s="14" t="s">
        <v>7469</v>
      </c>
      <c r="D159">
        <v>151</v>
      </c>
      <c r="E159" s="14" t="s">
        <v>1119</v>
      </c>
      <c r="F159" s="14" t="s">
        <v>7470</v>
      </c>
      <c r="G159" s="14">
        <f>timingTable[[#This Row],[FRT_DEC]]-B158</f>
        <v>81</v>
      </c>
      <c r="H15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INFO]]))),H158)</f>
        <v>291</v>
      </c>
      <c r="I159" s="14">
        <f>IF(timingTable[[#This Row],['[TRACECODE']:.1]]=151,HEX2DEC(LEFT(RIGHT(timingTable[[#This Row],[TRACE INFO]],9),8)),IF(timingTable[[#This Row],['[TRACECODE']:.1]]=6,HEX2DEC(RIGHT(timingTable[[#This Row],[TRACE INFO]],8))))</f>
        <v>2050909438</v>
      </c>
      <c r="J159" s="14">
        <f>HEX2DEC(RIGHT(timingTable[[#This Row],[FRT_HEX]],MIN(LEN(timingTable[[#This Row],[FRT_HEX]])-2,8)))</f>
        <v>2050909609</v>
      </c>
      <c r="K159" s="14" t="str">
        <f>IF(timingTable[[#This Row],['[TRACECODE']:.1]]=140,"afterTx","")</f>
        <v/>
      </c>
      <c r="L159" s="14" t="str">
        <f t="shared" si="18"/>
        <v/>
      </c>
      <c r="M159" s="14" t="str">
        <f>IF(AND(H159=H158,K158="afterTx",timingTable[[#This Row],['[TRACECODE']:.1]]=6),"dc","")</f>
        <v/>
      </c>
      <c r="N159" s="14" t="str">
        <f t="shared" si="19"/>
        <v>txEnd</v>
      </c>
      <c r="O159" s="14" t="str">
        <f>IF(timingTable[[#This Row],['[TRACECODE']:.1]]=141,"afterRx","")</f>
        <v/>
      </c>
      <c r="P159" s="14" t="str">
        <f t="shared" si="20"/>
        <v/>
      </c>
      <c r="Q159" s="14" t="str">
        <f t="shared" si="21"/>
        <v/>
      </c>
      <c r="R159" s="14" t="str">
        <f t="shared" si="22"/>
        <v>EMPTY</v>
      </c>
      <c r="S159" s="14">
        <f t="shared" si="23"/>
        <v>554</v>
      </c>
      <c r="T159" s="14" t="str">
        <f t="shared" si="24"/>
        <v>EMPTY</v>
      </c>
      <c r="U159" s="14" t="str">
        <f t="shared" si="25"/>
        <v>EMPTY</v>
      </c>
      <c r="V159" s="14" t="str">
        <f>IF(L159="beforeTx",timingTable[[#This Row],[FRT32_val]]-timingTable[[#This Row],[FRT32_trace]],"EMPTY")</f>
        <v>EMPTY</v>
      </c>
      <c r="W159" s="14" t="str">
        <f>IF(AND(timingTable[[#This Row],[beforeTx]]="beforeTx",K160="afterTx"),J160-timingTable[[#This Row],[FRT32_trace]],"EMPTY")</f>
        <v>EMPTY</v>
      </c>
      <c r="X159" s="14" t="str">
        <f t="shared" si="26"/>
        <v>EMPTY</v>
      </c>
      <c r="Y159" s="14" t="str">
        <f>IF(AND(P159="beforeRx",O160="afterRx"),J160-timingTable[[#This Row],[FRT32_trace]],"EMPTY")</f>
        <v>EMPTY</v>
      </c>
    </row>
    <row r="160" spans="1:25" x14ac:dyDescent="0.25">
      <c r="A160" s="14" t="s">
        <v>1593</v>
      </c>
      <c r="B160">
        <v>2050909992</v>
      </c>
      <c r="C160" s="14" t="s">
        <v>7480</v>
      </c>
      <c r="D160">
        <v>151</v>
      </c>
      <c r="E160" s="14" t="s">
        <v>1119</v>
      </c>
      <c r="F160" s="14" t="s">
        <v>1102</v>
      </c>
      <c r="G160" s="14">
        <f>timingTable[[#This Row],[FRT_DEC]]-B159</f>
        <v>383</v>
      </c>
      <c r="H16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INFO]]))),H159)</f>
        <v>291</v>
      </c>
      <c r="I160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60" s="14">
        <f>HEX2DEC(RIGHT(timingTable[[#This Row],[FRT_HEX]],MIN(LEN(timingTable[[#This Row],[FRT_HEX]])-2,8)))</f>
        <v>2050909992</v>
      </c>
      <c r="K160" s="14" t="str">
        <f>IF(timingTable[[#This Row],['[TRACECODE']:.1]]=140,"afterTx","")</f>
        <v/>
      </c>
      <c r="L160" s="14" t="str">
        <f t="shared" si="18"/>
        <v/>
      </c>
      <c r="M160" s="14" t="str">
        <f>IF(AND(H160=H159,K159="afterTx",timingTable[[#This Row],['[TRACECODE']:.1]]=6),"dc","")</f>
        <v/>
      </c>
      <c r="N160" s="14" t="str">
        <f t="shared" si="19"/>
        <v/>
      </c>
      <c r="O160" s="14" t="str">
        <f>IF(timingTable[[#This Row],['[TRACECODE']:.1]]=141,"afterRx","")</f>
        <v/>
      </c>
      <c r="P160" s="14" t="str">
        <f t="shared" si="20"/>
        <v>beforeRx</v>
      </c>
      <c r="Q160" s="14" t="str">
        <f t="shared" si="21"/>
        <v/>
      </c>
      <c r="R160" s="14" t="str">
        <f t="shared" si="22"/>
        <v>EMPTY</v>
      </c>
      <c r="S160" s="14" t="str">
        <f t="shared" si="23"/>
        <v>EMPTY</v>
      </c>
      <c r="T160" s="14" t="str">
        <f t="shared" si="24"/>
        <v>EMPTY</v>
      </c>
      <c r="U160" s="14" t="str">
        <f t="shared" si="25"/>
        <v>EMPTY</v>
      </c>
      <c r="V160" s="14" t="str">
        <f>IF(L160="beforeTx",timingTable[[#This Row],[FRT32_val]]-timingTable[[#This Row],[FRT32_trace]],"EMPTY")</f>
        <v>EMPTY</v>
      </c>
      <c r="W160" s="14" t="str">
        <f>IF(AND(timingTable[[#This Row],[beforeTx]]="beforeTx",K161="afterTx"),J161-timingTable[[#This Row],[FRT32_trace]],"EMPTY")</f>
        <v>EMPTY</v>
      </c>
      <c r="X160" s="14" t="str">
        <f t="shared" si="26"/>
        <v>EMPTY</v>
      </c>
      <c r="Y160" s="14">
        <f>IF(AND(P160="beforeRx",O161="afterRx"),J161-timingTable[[#This Row],[FRT32_trace]],"EMPTY")</f>
        <v>16</v>
      </c>
    </row>
    <row r="161" spans="1:25" x14ac:dyDescent="0.25">
      <c r="A161" s="14" t="s">
        <v>1594</v>
      </c>
      <c r="B161">
        <v>2050910008</v>
      </c>
      <c r="C161" s="14" t="s">
        <v>7481</v>
      </c>
      <c r="D161">
        <v>141</v>
      </c>
      <c r="E161" s="14" t="s">
        <v>1122</v>
      </c>
      <c r="F161" s="14" t="s">
        <v>296</v>
      </c>
      <c r="G161" s="14">
        <f>timingTable[[#This Row],[FRT_DEC]]-B160</f>
        <v>16</v>
      </c>
      <c r="H16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INFO]]))),H160)</f>
        <v>291</v>
      </c>
      <c r="I16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61" s="14">
        <f>HEX2DEC(RIGHT(timingTable[[#This Row],[FRT_HEX]],MIN(LEN(timingTable[[#This Row],[FRT_HEX]])-2,8)))</f>
        <v>2050910008</v>
      </c>
      <c r="K161" s="14" t="str">
        <f>IF(timingTable[[#This Row],['[TRACECODE']:.1]]=140,"afterTx","")</f>
        <v/>
      </c>
      <c r="L161" s="14" t="str">
        <f t="shared" si="18"/>
        <v/>
      </c>
      <c r="M161" s="14" t="str">
        <f>IF(AND(H161=H160,K160="afterTx",timingTable[[#This Row],['[TRACECODE']:.1]]=6),"dc","")</f>
        <v/>
      </c>
      <c r="N161" s="14" t="str">
        <f t="shared" si="19"/>
        <v/>
      </c>
      <c r="O161" s="14" t="str">
        <f>IF(timingTable[[#This Row],['[TRACECODE']:.1]]=141,"afterRx","")</f>
        <v>afterRx</v>
      </c>
      <c r="P161" s="14" t="str">
        <f t="shared" si="20"/>
        <v/>
      </c>
      <c r="Q161" s="14" t="str">
        <f t="shared" si="21"/>
        <v/>
      </c>
      <c r="R161" s="14" t="str">
        <f t="shared" si="22"/>
        <v>EMPTY</v>
      </c>
      <c r="S161" s="14" t="str">
        <f t="shared" si="23"/>
        <v>EMPTY</v>
      </c>
      <c r="T161" s="14" t="str">
        <f t="shared" si="24"/>
        <v>EMPTY</v>
      </c>
      <c r="U161" s="14" t="str">
        <f t="shared" si="25"/>
        <v>EMPTY</v>
      </c>
      <c r="V161" s="14" t="str">
        <f>IF(L161="beforeTx",timingTable[[#This Row],[FRT32_val]]-timingTable[[#This Row],[FRT32_trace]],"EMPTY")</f>
        <v>EMPTY</v>
      </c>
      <c r="W161" s="14" t="str">
        <f>IF(AND(timingTable[[#This Row],[beforeTx]]="beforeTx",K162="afterTx"),J162-timingTable[[#This Row],[FRT32_trace]],"EMPTY")</f>
        <v>EMPTY</v>
      </c>
      <c r="X161" s="14" t="str">
        <f t="shared" si="26"/>
        <v>EMPTY</v>
      </c>
      <c r="Y161" s="14" t="str">
        <f>IF(AND(P161="beforeRx",O162="afterRx"),J162-timingTable[[#This Row],[FRT32_trace]],"EMPTY")</f>
        <v>EMPTY</v>
      </c>
    </row>
    <row r="162" spans="1:25" x14ac:dyDescent="0.25">
      <c r="A162" s="14" t="s">
        <v>1625</v>
      </c>
      <c r="B162">
        <v>2050913190</v>
      </c>
      <c r="C162" s="14" t="s">
        <v>7514</v>
      </c>
      <c r="D162">
        <v>151</v>
      </c>
      <c r="E162" s="14" t="s">
        <v>1119</v>
      </c>
      <c r="F162" s="14" t="s">
        <v>7515</v>
      </c>
      <c r="G162" s="14">
        <f>timingTable[[#This Row],[FRT_DEC]]-B161</f>
        <v>3182</v>
      </c>
      <c r="H16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INFO]]))),H161)</f>
        <v>291</v>
      </c>
      <c r="I162" s="14">
        <f>IF(timingTable[[#This Row],['[TRACECODE']:.1]]=151,HEX2DEC(LEFT(RIGHT(timingTable[[#This Row],[TRACE INFO]],9),8)),IF(timingTable[[#This Row],['[TRACECODE']:.1]]=6,HEX2DEC(RIGHT(timingTable[[#This Row],[TRACE INFO]],8))))</f>
        <v>2050913060</v>
      </c>
      <c r="J162" s="14">
        <f>HEX2DEC(RIGHT(timingTable[[#This Row],[FRT_HEX]],MIN(LEN(timingTable[[#This Row],[FRT_HEX]])-2,8)))</f>
        <v>2050913190</v>
      </c>
      <c r="K162" s="14" t="str">
        <f>IF(timingTable[[#This Row],['[TRACECODE']:.1]]=140,"afterTx","")</f>
        <v/>
      </c>
      <c r="L162" s="14" t="str">
        <f t="shared" si="18"/>
        <v/>
      </c>
      <c r="M162" s="14" t="str">
        <f>IF(AND(H162=H161,K161="afterTx",timingTable[[#This Row],['[TRACECODE']:.1]]=6),"dc","")</f>
        <v/>
      </c>
      <c r="N162" s="14" t="str">
        <f t="shared" si="19"/>
        <v/>
      </c>
      <c r="O162" s="14" t="str">
        <f>IF(timingTable[[#This Row],['[TRACECODE']:.1]]=141,"afterRx","")</f>
        <v/>
      </c>
      <c r="P162" s="14" t="str">
        <f t="shared" si="20"/>
        <v/>
      </c>
      <c r="Q162" s="14" t="str">
        <f t="shared" si="21"/>
        <v>rxEnd</v>
      </c>
      <c r="R162" s="14" t="str">
        <f t="shared" si="22"/>
        <v>EMPTY</v>
      </c>
      <c r="S162" s="14" t="str">
        <f t="shared" si="23"/>
        <v>EMPTY</v>
      </c>
      <c r="T162" s="14" t="str">
        <f t="shared" si="24"/>
        <v>EMPTY</v>
      </c>
      <c r="U162" s="14" t="str">
        <f t="shared" si="25"/>
        <v>EMPTY</v>
      </c>
      <c r="V162" s="14" t="str">
        <f>IF(L162="beforeTx",timingTable[[#This Row],[FRT32_val]]-timingTable[[#This Row],[FRT32_trace]],"EMPTY")</f>
        <v>EMPTY</v>
      </c>
      <c r="W162" s="14" t="str">
        <f>IF(AND(timingTable[[#This Row],[beforeTx]]="beforeTx",K163="afterTx"),J163-timingTable[[#This Row],[FRT32_trace]],"EMPTY")</f>
        <v>EMPTY</v>
      </c>
      <c r="X162" s="14" t="str">
        <f t="shared" si="26"/>
        <v>EMPTY</v>
      </c>
      <c r="Y162" s="14" t="str">
        <f>IF(AND(P162="beforeRx",O163="afterRx"),J163-timingTable[[#This Row],[FRT32_trace]],"EMPTY")</f>
        <v>EMPTY</v>
      </c>
    </row>
    <row r="163" spans="1:25" x14ac:dyDescent="0.25">
      <c r="A163" s="14" t="s">
        <v>1686</v>
      </c>
      <c r="B163">
        <v>2050930318</v>
      </c>
      <c r="C163" s="14" t="s">
        <v>7583</v>
      </c>
      <c r="D163">
        <v>131</v>
      </c>
      <c r="E163" s="14" t="s">
        <v>1118</v>
      </c>
      <c r="F163" s="14" t="s">
        <v>7584</v>
      </c>
      <c r="G163" s="14">
        <f>timingTable[[#This Row],[FRT_DEC]]-B162</f>
        <v>17128</v>
      </c>
      <c r="H16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INFO]]))),H162)</f>
        <v>292</v>
      </c>
      <c r="I16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63" s="14">
        <f>HEX2DEC(RIGHT(timingTable[[#This Row],[FRT_HEX]],MIN(LEN(timingTable[[#This Row],[FRT_HEX]])-2,8)))</f>
        <v>2050930318</v>
      </c>
      <c r="K163" s="14" t="str">
        <f>IF(timingTable[[#This Row],['[TRACECODE']:.1]]=140,"afterTx","")</f>
        <v/>
      </c>
      <c r="L163" s="14" t="str">
        <f t="shared" si="18"/>
        <v/>
      </c>
      <c r="M163" s="14" t="str">
        <f>IF(AND(H163=H162,K162="afterTx",timingTable[[#This Row],['[TRACECODE']:.1]]=6),"dc","")</f>
        <v/>
      </c>
      <c r="N163" s="14" t="str">
        <f t="shared" si="19"/>
        <v/>
      </c>
      <c r="O163" s="14" t="str">
        <f>IF(timingTable[[#This Row],['[TRACECODE']:.1]]=141,"afterRx","")</f>
        <v/>
      </c>
      <c r="P163" s="14" t="str">
        <f t="shared" si="20"/>
        <v/>
      </c>
      <c r="Q163" s="14" t="str">
        <f t="shared" si="21"/>
        <v/>
      </c>
      <c r="R163" s="14" t="str">
        <f t="shared" si="22"/>
        <v>EMPTY</v>
      </c>
      <c r="S163" s="14" t="str">
        <f t="shared" si="23"/>
        <v>EMPTY</v>
      </c>
      <c r="T163" s="14" t="str">
        <f t="shared" si="24"/>
        <v>EMPTY</v>
      </c>
      <c r="U163" s="14" t="str">
        <f t="shared" si="25"/>
        <v>EMPTY</v>
      </c>
      <c r="V163" s="14" t="str">
        <f>IF(L163="beforeTx",timingTable[[#This Row],[FRT32_val]]-timingTable[[#This Row],[FRT32_trace]],"EMPTY")</f>
        <v>EMPTY</v>
      </c>
      <c r="W163" s="14" t="str">
        <f>IF(AND(timingTable[[#This Row],[beforeTx]]="beforeTx",K164="afterTx"),J164-timingTable[[#This Row],[FRT32_trace]],"EMPTY")</f>
        <v>EMPTY</v>
      </c>
      <c r="X163" s="14" t="str">
        <f t="shared" si="26"/>
        <v>EMPTY</v>
      </c>
      <c r="Y163" s="14" t="str">
        <f>IF(AND(P163="beforeRx",O164="afterRx"),J164-timingTable[[#This Row],[FRT32_trace]],"EMPTY")</f>
        <v>EMPTY</v>
      </c>
    </row>
    <row r="164" spans="1:25" x14ac:dyDescent="0.25">
      <c r="A164" s="14" t="s">
        <v>1697</v>
      </c>
      <c r="B164">
        <v>2050930854</v>
      </c>
      <c r="C164" s="14" t="s">
        <v>7596</v>
      </c>
      <c r="D164">
        <v>151</v>
      </c>
      <c r="E164" s="14" t="s">
        <v>1119</v>
      </c>
      <c r="F164" s="14" t="s">
        <v>7597</v>
      </c>
      <c r="G164" s="14">
        <f>timingTable[[#This Row],[FRT_DEC]]-B163</f>
        <v>536</v>
      </c>
      <c r="H16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INFO]]))),H163)</f>
        <v>292</v>
      </c>
      <c r="I164" s="14">
        <f>IF(timingTable[[#This Row],['[TRACECODE']:.1]]=151,HEX2DEC(LEFT(RIGHT(timingTable[[#This Row],[TRACE INFO]],9),8)),IF(timingTable[[#This Row],['[TRACECODE']:.1]]=6,HEX2DEC(RIGHT(timingTable[[#This Row],[TRACE INFO]],8))))</f>
        <v>2050930744</v>
      </c>
      <c r="J164" s="14">
        <f>HEX2DEC(RIGHT(timingTable[[#This Row],[FRT_HEX]],MIN(LEN(timingTable[[#This Row],[FRT_HEX]])-2,8)))</f>
        <v>2050930854</v>
      </c>
      <c r="K164" s="14" t="str">
        <f>IF(timingTable[[#This Row],['[TRACECODE']:.1]]=140,"afterTx","")</f>
        <v/>
      </c>
      <c r="L164" s="14" t="str">
        <f t="shared" si="18"/>
        <v/>
      </c>
      <c r="M164" s="14" t="str">
        <f>IF(AND(H164=H163,K163="afterTx",timingTable[[#This Row],['[TRACECODE']:.1]]=6),"dc","")</f>
        <v/>
      </c>
      <c r="N164" s="14" t="str">
        <f t="shared" si="19"/>
        <v/>
      </c>
      <c r="O164" s="14" t="str">
        <f>IF(timingTable[[#This Row],['[TRACECODE']:.1]]=141,"afterRx","")</f>
        <v/>
      </c>
      <c r="P164" s="14" t="str">
        <f t="shared" si="20"/>
        <v/>
      </c>
      <c r="Q164" s="14" t="str">
        <f t="shared" si="21"/>
        <v/>
      </c>
      <c r="R164" s="14" t="str">
        <f t="shared" si="22"/>
        <v>EMPTY</v>
      </c>
      <c r="S164" s="14" t="str">
        <f t="shared" si="23"/>
        <v>EMPTY</v>
      </c>
      <c r="T164" s="14" t="str">
        <f t="shared" si="24"/>
        <v>EMPTY</v>
      </c>
      <c r="U164" s="14" t="str">
        <f t="shared" si="25"/>
        <v>EMPTY</v>
      </c>
      <c r="V164" s="14" t="str">
        <f>IF(L164="beforeTx",timingTable[[#This Row],[FRT32_val]]-timingTable[[#This Row],[FRT32_trace]],"EMPTY")</f>
        <v>EMPTY</v>
      </c>
      <c r="W164" s="14" t="str">
        <f>IF(AND(timingTable[[#This Row],[beforeTx]]="beforeTx",K165="afterTx"),J165-timingTable[[#This Row],[FRT32_trace]],"EMPTY")</f>
        <v>EMPTY</v>
      </c>
      <c r="X164" s="14" t="str">
        <f t="shared" si="26"/>
        <v>EMPTY</v>
      </c>
      <c r="Y164" s="14" t="str">
        <f>IF(AND(P164="beforeRx",O165="afterRx"),J165-timingTable[[#This Row],[FRT32_trace]],"EMPTY")</f>
        <v>EMPTY</v>
      </c>
    </row>
    <row r="165" spans="1:25" x14ac:dyDescent="0.25">
      <c r="A165" s="14" t="s">
        <v>1707</v>
      </c>
      <c r="B165">
        <v>2050930966</v>
      </c>
      <c r="C165" s="14" t="s">
        <v>7609</v>
      </c>
      <c r="D165">
        <v>151</v>
      </c>
      <c r="E165" s="14" t="s">
        <v>1119</v>
      </c>
      <c r="F165" s="14" t="s">
        <v>7610</v>
      </c>
      <c r="G165" s="14">
        <f>timingTable[[#This Row],[FRT_DEC]]-B164</f>
        <v>112</v>
      </c>
      <c r="H16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INFO]]))),H164)</f>
        <v>292</v>
      </c>
      <c r="I165" s="14">
        <f>IF(timingTable[[#This Row],['[TRACECODE']:.1]]=151,HEX2DEC(LEFT(RIGHT(timingTable[[#This Row],[TRACE INFO]],9),8)),IF(timingTable[[#This Row],['[TRACECODE']:.1]]=6,HEX2DEC(RIGHT(timingTable[[#This Row],[TRACE INFO]],8))))</f>
        <v>2050931744</v>
      </c>
      <c r="J165" s="14">
        <f>HEX2DEC(RIGHT(timingTable[[#This Row],[FRT_HEX]],MIN(LEN(timingTable[[#This Row],[FRT_HEX]])-2,8)))</f>
        <v>2050930966</v>
      </c>
      <c r="K165" s="14" t="str">
        <f>IF(timingTable[[#This Row],['[TRACECODE']:.1]]=140,"afterTx","")</f>
        <v/>
      </c>
      <c r="L165" s="14" t="str">
        <f t="shared" si="18"/>
        <v>beforeTx</v>
      </c>
      <c r="M165" s="14" t="str">
        <f>IF(AND(H165=H164,K164="afterTx",timingTable[[#This Row],['[TRACECODE']:.1]]=6),"dc","")</f>
        <v/>
      </c>
      <c r="N165" s="14" t="str">
        <f t="shared" si="19"/>
        <v/>
      </c>
      <c r="O165" s="14" t="str">
        <f>IF(timingTable[[#This Row],['[TRACECODE']:.1]]=141,"afterRx","")</f>
        <v/>
      </c>
      <c r="P165" s="14" t="str">
        <f t="shared" si="20"/>
        <v/>
      </c>
      <c r="Q165" s="14" t="str">
        <f t="shared" si="21"/>
        <v/>
      </c>
      <c r="R165" s="14">
        <f t="shared" si="22"/>
        <v>698</v>
      </c>
      <c r="S165" s="14" t="str">
        <f t="shared" si="23"/>
        <v>EMPTY</v>
      </c>
      <c r="T165" s="14" t="str">
        <f t="shared" si="24"/>
        <v>EMPTY</v>
      </c>
      <c r="U165" s="14" t="str">
        <f t="shared" si="25"/>
        <v>EMPTY</v>
      </c>
      <c r="V165" s="14">
        <f>IF(L165="beforeTx",timingTable[[#This Row],[FRT32_val]]-timingTable[[#This Row],[FRT32_trace]],"EMPTY")</f>
        <v>778</v>
      </c>
      <c r="W165" s="14">
        <f>IF(AND(timingTable[[#This Row],[beforeTx]]="beforeTx",K166="afterTx"),J166-timingTable[[#This Row],[FRT32_trace]],"EMPTY")</f>
        <v>796</v>
      </c>
      <c r="X165" s="14" t="str">
        <f t="shared" si="26"/>
        <v>EMPTY</v>
      </c>
      <c r="Y165" s="14" t="str">
        <f>IF(AND(P165="beforeRx",O166="afterRx"),J166-timingTable[[#This Row],[FRT32_trace]],"EMPTY")</f>
        <v>EMPTY</v>
      </c>
    </row>
    <row r="166" spans="1:25" x14ac:dyDescent="0.25">
      <c r="A166" s="14" t="s">
        <v>1708</v>
      </c>
      <c r="B166">
        <v>2050931762</v>
      </c>
      <c r="C166" s="14" t="s">
        <v>7611</v>
      </c>
      <c r="D166">
        <v>140</v>
      </c>
      <c r="E166" s="14" t="s">
        <v>1120</v>
      </c>
      <c r="F166" s="14" t="s">
        <v>281</v>
      </c>
      <c r="G166" s="14">
        <f>timingTable[[#This Row],[FRT_DEC]]-B165</f>
        <v>796</v>
      </c>
      <c r="H16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INFO]]))),H165)</f>
        <v>292</v>
      </c>
      <c r="I16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66" s="14">
        <f>HEX2DEC(RIGHT(timingTable[[#This Row],[FRT_HEX]],MIN(LEN(timingTable[[#This Row],[FRT_HEX]])-2,8)))</f>
        <v>2050931762</v>
      </c>
      <c r="K166" s="14" t="str">
        <f>IF(timingTable[[#This Row],['[TRACECODE']:.1]]=140,"afterTx","")</f>
        <v>afterTx</v>
      </c>
      <c r="L166" s="14" t="str">
        <f t="shared" si="18"/>
        <v/>
      </c>
      <c r="M166" s="14" t="str">
        <f>IF(AND(H166=H165,K165="afterTx",timingTable[[#This Row],['[TRACECODE']:.1]]=6),"dc","")</f>
        <v/>
      </c>
      <c r="N166" s="14" t="str">
        <f t="shared" si="19"/>
        <v/>
      </c>
      <c r="O166" s="14" t="str">
        <f>IF(timingTable[[#This Row],['[TRACECODE']:.1]]=141,"afterRx","")</f>
        <v/>
      </c>
      <c r="P166" s="14" t="str">
        <f t="shared" si="20"/>
        <v/>
      </c>
      <c r="Q166" s="14" t="str">
        <f t="shared" si="21"/>
        <v/>
      </c>
      <c r="R166" s="14" t="str">
        <f t="shared" si="22"/>
        <v>EMPTY</v>
      </c>
      <c r="S166" s="14" t="str">
        <f t="shared" si="23"/>
        <v>EMPTY</v>
      </c>
      <c r="T166" s="14" t="str">
        <f t="shared" si="24"/>
        <v>EMPTY</v>
      </c>
      <c r="U166" s="14" t="str">
        <f t="shared" si="25"/>
        <v>EMPTY</v>
      </c>
      <c r="V166" s="14" t="str">
        <f>IF(L166="beforeTx",timingTable[[#This Row],[FRT32_val]]-timingTable[[#This Row],[FRT32_trace]],"EMPTY")</f>
        <v>EMPTY</v>
      </c>
      <c r="W166" s="14" t="str">
        <f>IF(AND(timingTable[[#This Row],[beforeTx]]="beforeTx",K167="afterTx"),J167-timingTable[[#This Row],[FRT32_trace]],"EMPTY")</f>
        <v>EMPTY</v>
      </c>
      <c r="X166" s="14" t="str">
        <f t="shared" si="26"/>
        <v>EMPTY</v>
      </c>
      <c r="Y166" s="14" t="str">
        <f>IF(AND(P166="beforeRx",O167="afterRx"),J167-timingTable[[#This Row],[FRT32_trace]],"EMPTY")</f>
        <v>EMPTY</v>
      </c>
    </row>
    <row r="167" spans="1:25" x14ac:dyDescent="0.25">
      <c r="A167" s="14" t="s">
        <v>1714</v>
      </c>
      <c r="B167">
        <v>2050934205</v>
      </c>
      <c r="C167" s="14" t="s">
        <v>7617</v>
      </c>
      <c r="D167">
        <v>6</v>
      </c>
      <c r="E167" s="14" t="s">
        <v>1121</v>
      </c>
      <c r="F167" s="14" t="s">
        <v>7618</v>
      </c>
      <c r="G167" s="14">
        <f>timingTable[[#This Row],[FRT_DEC]]-B166</f>
        <v>2443</v>
      </c>
      <c r="H16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INFO]]))),H166)</f>
        <v>292</v>
      </c>
      <c r="I167" s="14">
        <f>IF(timingTable[[#This Row],['[TRACECODE']:.1]]=151,HEX2DEC(LEFT(RIGHT(timingTable[[#This Row],[TRACE INFO]],9),8)),IF(timingTable[[#This Row],['[TRACECODE']:.1]]=6,HEX2DEC(RIGHT(timingTable[[#This Row],[TRACE INFO]],8))))</f>
        <v>2050932442</v>
      </c>
      <c r="J167" s="14">
        <f>HEX2DEC(RIGHT(timingTable[[#This Row],[FRT_HEX]],MIN(LEN(timingTable[[#This Row],[FRT_HEX]])-2,8)))</f>
        <v>2050934205</v>
      </c>
      <c r="K167" s="14" t="str">
        <f>IF(timingTable[[#This Row],['[TRACECODE']:.1]]=140,"afterTx","")</f>
        <v/>
      </c>
      <c r="L167" s="14" t="str">
        <f t="shared" si="18"/>
        <v/>
      </c>
      <c r="M167" s="14" t="str">
        <f>IF(AND(H167=H166,K166="afterTx",timingTable[[#This Row],['[TRACECODE']:.1]]=6),"dc","")</f>
        <v>dc</v>
      </c>
      <c r="N167" s="14" t="str">
        <f t="shared" si="19"/>
        <v/>
      </c>
      <c r="O167" s="14" t="str">
        <f>IF(timingTable[[#This Row],['[TRACECODE']:.1]]=141,"afterRx","")</f>
        <v/>
      </c>
      <c r="P167" s="14" t="str">
        <f t="shared" si="20"/>
        <v/>
      </c>
      <c r="Q167" s="14" t="str">
        <f t="shared" si="21"/>
        <v/>
      </c>
      <c r="R167" s="14" t="str">
        <f t="shared" si="22"/>
        <v>EMPTY</v>
      </c>
      <c r="S167" s="14" t="str">
        <f t="shared" si="23"/>
        <v>EMPTY</v>
      </c>
      <c r="T167" s="14" t="str">
        <f t="shared" si="24"/>
        <v>EMPTY</v>
      </c>
      <c r="U167" s="14" t="str">
        <f t="shared" si="25"/>
        <v>EMPTY</v>
      </c>
      <c r="V167" s="14" t="str">
        <f>IF(L167="beforeTx",timingTable[[#This Row],[FRT32_val]]-timingTable[[#This Row],[FRT32_trace]],"EMPTY")</f>
        <v>EMPTY</v>
      </c>
      <c r="W167" s="14" t="str">
        <f>IF(AND(timingTable[[#This Row],[beforeTx]]="beforeTx",K168="afterTx"),J168-timingTable[[#This Row],[FRT32_trace]],"EMPTY")</f>
        <v>EMPTY</v>
      </c>
      <c r="X167" s="14" t="str">
        <f t="shared" si="26"/>
        <v>EMPTY</v>
      </c>
      <c r="Y167" s="14" t="str">
        <f>IF(AND(P167="beforeRx",O168="afterRx"),J168-timingTable[[#This Row],[FRT32_trace]],"EMPTY")</f>
        <v>EMPTY</v>
      </c>
    </row>
    <row r="168" spans="1:25" x14ac:dyDescent="0.25">
      <c r="A168" s="14" t="s">
        <v>1715</v>
      </c>
      <c r="B168">
        <v>2050934210</v>
      </c>
      <c r="C168" s="14" t="s">
        <v>7619</v>
      </c>
      <c r="D168">
        <v>6</v>
      </c>
      <c r="E168" s="14" t="s">
        <v>1121</v>
      </c>
      <c r="F168" s="14" t="s">
        <v>5995</v>
      </c>
      <c r="G168" s="14">
        <f>timingTable[[#This Row],[FRT_DEC]]-B167</f>
        <v>5</v>
      </c>
      <c r="H16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INFO]]))),H167)</f>
        <v>292</v>
      </c>
      <c r="I168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68" s="14">
        <f>HEX2DEC(RIGHT(timingTable[[#This Row],[FRT_HEX]],MIN(LEN(timingTable[[#This Row],[FRT_HEX]])-2,8)))</f>
        <v>2050934210</v>
      </c>
      <c r="K168" s="14" t="str">
        <f>IF(timingTable[[#This Row],['[TRACECODE']:.1]]=140,"afterTx","")</f>
        <v/>
      </c>
      <c r="L168" s="14" t="str">
        <f t="shared" si="18"/>
        <v/>
      </c>
      <c r="M168" s="14" t="str">
        <f>IF(AND(H168=H167,K167="afterTx",timingTable[[#This Row],['[TRACECODE']:.1]]=6),"dc","")</f>
        <v/>
      </c>
      <c r="N168" s="14" t="str">
        <f t="shared" si="19"/>
        <v/>
      </c>
      <c r="O168" s="14" t="str">
        <f>IF(timingTable[[#This Row],['[TRACECODE']:.1]]=141,"afterRx","")</f>
        <v/>
      </c>
      <c r="P168" s="14" t="str">
        <f t="shared" si="20"/>
        <v/>
      </c>
      <c r="Q168" s="14" t="str">
        <f t="shared" si="21"/>
        <v/>
      </c>
      <c r="R168" s="14" t="str">
        <f t="shared" si="22"/>
        <v>EMPTY</v>
      </c>
      <c r="S168" s="14" t="str">
        <f t="shared" si="23"/>
        <v>EMPTY</v>
      </c>
      <c r="T168" s="14" t="str">
        <f t="shared" si="24"/>
        <v>EMPTY</v>
      </c>
      <c r="U168" s="14" t="str">
        <f t="shared" si="25"/>
        <v>EMPTY</v>
      </c>
      <c r="V168" s="14" t="str">
        <f>IF(L168="beforeTx",timingTable[[#This Row],[FRT32_val]]-timingTable[[#This Row],[FRT32_trace]],"EMPTY")</f>
        <v>EMPTY</v>
      </c>
      <c r="W168" s="14" t="str">
        <f>IF(AND(timingTable[[#This Row],[beforeTx]]="beforeTx",K169="afterTx"),J169-timingTable[[#This Row],[FRT32_trace]],"EMPTY")</f>
        <v>EMPTY</v>
      </c>
      <c r="X168" s="14" t="str">
        <f t="shared" si="26"/>
        <v>EMPTY</v>
      </c>
      <c r="Y168" s="14" t="str">
        <f>IF(AND(P168="beforeRx",O169="afterRx"),J169-timingTable[[#This Row],[FRT32_trace]],"EMPTY")</f>
        <v>EMPTY</v>
      </c>
    </row>
    <row r="169" spans="1:25" x14ac:dyDescent="0.25">
      <c r="A169" s="14" t="s">
        <v>1716</v>
      </c>
      <c r="B169">
        <v>2050934286</v>
      </c>
      <c r="C169" s="14" t="s">
        <v>7620</v>
      </c>
      <c r="D169">
        <v>151</v>
      </c>
      <c r="E169" s="14" t="s">
        <v>1119</v>
      </c>
      <c r="F169" s="14" t="s">
        <v>7621</v>
      </c>
      <c r="G169" s="14">
        <f>timingTable[[#This Row],[FRT_DEC]]-B168</f>
        <v>76</v>
      </c>
      <c r="H16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INFO]]))),H168)</f>
        <v>292</v>
      </c>
      <c r="I169" s="14">
        <f>IF(timingTable[[#This Row],['[TRACECODE']:.1]]=151,HEX2DEC(LEFT(RIGHT(timingTable[[#This Row],[TRACE INFO]],9),8)),IF(timingTable[[#This Row],['[TRACECODE']:.1]]=6,HEX2DEC(RIGHT(timingTable[[#This Row],[TRACE INFO]],8))))</f>
        <v>2050934124</v>
      </c>
      <c r="J169" s="14">
        <f>HEX2DEC(RIGHT(timingTable[[#This Row],[FRT_HEX]],MIN(LEN(timingTable[[#This Row],[FRT_HEX]])-2,8)))</f>
        <v>2050934286</v>
      </c>
      <c r="K169" s="14" t="str">
        <f>IF(timingTable[[#This Row],['[TRACECODE']:.1]]=140,"afterTx","")</f>
        <v/>
      </c>
      <c r="L169" s="14" t="str">
        <f t="shared" si="18"/>
        <v/>
      </c>
      <c r="M169" s="14" t="str">
        <f>IF(AND(H169=H168,K168="afterTx",timingTable[[#This Row],['[TRACECODE']:.1]]=6),"dc","")</f>
        <v/>
      </c>
      <c r="N169" s="14" t="str">
        <f t="shared" si="19"/>
        <v>txEnd</v>
      </c>
      <c r="O169" s="14" t="str">
        <f>IF(timingTable[[#This Row],['[TRACECODE']:.1]]=141,"afterRx","")</f>
        <v/>
      </c>
      <c r="P169" s="14" t="str">
        <f t="shared" si="20"/>
        <v/>
      </c>
      <c r="Q169" s="14" t="str">
        <f t="shared" si="21"/>
        <v/>
      </c>
      <c r="R169" s="14" t="str">
        <f t="shared" si="22"/>
        <v>EMPTY</v>
      </c>
      <c r="S169" s="14">
        <f t="shared" si="23"/>
        <v>542</v>
      </c>
      <c r="T169" s="14" t="str">
        <f t="shared" si="24"/>
        <v>EMPTY</v>
      </c>
      <c r="U169" s="14" t="str">
        <f t="shared" si="25"/>
        <v>EMPTY</v>
      </c>
      <c r="V169" s="14" t="str">
        <f>IF(L169="beforeTx",timingTable[[#This Row],[FRT32_val]]-timingTable[[#This Row],[FRT32_trace]],"EMPTY")</f>
        <v>EMPTY</v>
      </c>
      <c r="W169" s="14" t="str">
        <f>IF(AND(timingTable[[#This Row],[beforeTx]]="beforeTx",K170="afterTx"),J170-timingTable[[#This Row],[FRT32_trace]],"EMPTY")</f>
        <v>EMPTY</v>
      </c>
      <c r="X169" s="14" t="str">
        <f t="shared" si="26"/>
        <v>EMPTY</v>
      </c>
      <c r="Y169" s="14" t="str">
        <f>IF(AND(P169="beforeRx",O170="afterRx"),J170-timingTable[[#This Row],[FRT32_trace]],"EMPTY")</f>
        <v>EMPTY</v>
      </c>
    </row>
    <row r="170" spans="1:25" x14ac:dyDescent="0.25">
      <c r="A170" s="14" t="s">
        <v>2237</v>
      </c>
      <c r="B170">
        <v>2050934666</v>
      </c>
      <c r="C170" s="14" t="s">
        <v>7631</v>
      </c>
      <c r="D170">
        <v>151</v>
      </c>
      <c r="E170" s="14" t="s">
        <v>1119</v>
      </c>
      <c r="F170" s="14" t="s">
        <v>1102</v>
      </c>
      <c r="G170" s="14">
        <f>timingTable[[#This Row],[FRT_DEC]]-B169</f>
        <v>380</v>
      </c>
      <c r="H17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INFO]]))),H169)</f>
        <v>292</v>
      </c>
      <c r="I170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70" s="14">
        <f>HEX2DEC(RIGHT(timingTable[[#This Row],[FRT_HEX]],MIN(LEN(timingTable[[#This Row],[FRT_HEX]])-2,8)))</f>
        <v>2050934666</v>
      </c>
      <c r="K170" s="14" t="str">
        <f>IF(timingTable[[#This Row],['[TRACECODE']:.1]]=140,"afterTx","")</f>
        <v/>
      </c>
      <c r="L170" s="14" t="str">
        <f t="shared" si="18"/>
        <v/>
      </c>
      <c r="M170" s="14" t="str">
        <f>IF(AND(H170=H169,K169="afterTx",timingTable[[#This Row],['[TRACECODE']:.1]]=6),"dc","")</f>
        <v/>
      </c>
      <c r="N170" s="14" t="str">
        <f t="shared" si="19"/>
        <v/>
      </c>
      <c r="O170" s="14" t="str">
        <f>IF(timingTable[[#This Row],['[TRACECODE']:.1]]=141,"afterRx","")</f>
        <v/>
      </c>
      <c r="P170" s="14" t="str">
        <f t="shared" si="20"/>
        <v>beforeRx</v>
      </c>
      <c r="Q170" s="14" t="str">
        <f t="shared" si="21"/>
        <v/>
      </c>
      <c r="R170" s="14" t="str">
        <f t="shared" si="22"/>
        <v>EMPTY</v>
      </c>
      <c r="S170" s="14" t="str">
        <f t="shared" si="23"/>
        <v>EMPTY</v>
      </c>
      <c r="T170" s="14" t="str">
        <f t="shared" si="24"/>
        <v>EMPTY</v>
      </c>
      <c r="U170" s="14" t="str">
        <f t="shared" si="25"/>
        <v>EMPTY</v>
      </c>
      <c r="V170" s="14" t="str">
        <f>IF(L170="beforeTx",timingTable[[#This Row],[FRT32_val]]-timingTable[[#This Row],[FRT32_trace]],"EMPTY")</f>
        <v>EMPTY</v>
      </c>
      <c r="W170" s="14" t="str">
        <f>IF(AND(timingTable[[#This Row],[beforeTx]]="beforeTx",K171="afterTx"),J171-timingTable[[#This Row],[FRT32_trace]],"EMPTY")</f>
        <v>EMPTY</v>
      </c>
      <c r="X170" s="14" t="str">
        <f t="shared" si="26"/>
        <v>EMPTY</v>
      </c>
      <c r="Y170" s="14">
        <f>IF(AND(P170="beforeRx",O171="afterRx"),J171-timingTable[[#This Row],[FRT32_trace]],"EMPTY")</f>
        <v>135</v>
      </c>
    </row>
    <row r="171" spans="1:25" x14ac:dyDescent="0.25">
      <c r="A171" s="14" t="s">
        <v>2238</v>
      </c>
      <c r="B171">
        <v>2050934801</v>
      </c>
      <c r="C171" s="14" t="s">
        <v>7632</v>
      </c>
      <c r="D171">
        <v>141</v>
      </c>
      <c r="E171" s="14" t="s">
        <v>1122</v>
      </c>
      <c r="F171" s="14" t="s">
        <v>296</v>
      </c>
      <c r="G171" s="14">
        <f>timingTable[[#This Row],[FRT_DEC]]-B170</f>
        <v>135</v>
      </c>
      <c r="H17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INFO]]))),H170)</f>
        <v>292</v>
      </c>
      <c r="I17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71" s="14">
        <f>HEX2DEC(RIGHT(timingTable[[#This Row],[FRT_HEX]],MIN(LEN(timingTable[[#This Row],[FRT_HEX]])-2,8)))</f>
        <v>2050934801</v>
      </c>
      <c r="K171" s="14" t="str">
        <f>IF(timingTable[[#This Row],['[TRACECODE']:.1]]=140,"afterTx","")</f>
        <v/>
      </c>
      <c r="L171" s="14" t="str">
        <f t="shared" si="18"/>
        <v/>
      </c>
      <c r="M171" s="14" t="str">
        <f>IF(AND(H171=H170,K170="afterTx",timingTable[[#This Row],['[TRACECODE']:.1]]=6),"dc","")</f>
        <v/>
      </c>
      <c r="N171" s="14" t="str">
        <f t="shared" si="19"/>
        <v/>
      </c>
      <c r="O171" s="14" t="str">
        <f>IF(timingTable[[#This Row],['[TRACECODE']:.1]]=141,"afterRx","")</f>
        <v>afterRx</v>
      </c>
      <c r="P171" s="14" t="str">
        <f t="shared" si="20"/>
        <v/>
      </c>
      <c r="Q171" s="14" t="str">
        <f t="shared" si="21"/>
        <v/>
      </c>
      <c r="R171" s="14" t="str">
        <f t="shared" si="22"/>
        <v>EMPTY</v>
      </c>
      <c r="S171" s="14" t="str">
        <f t="shared" si="23"/>
        <v>EMPTY</v>
      </c>
      <c r="T171" s="14" t="str">
        <f t="shared" si="24"/>
        <v>EMPTY</v>
      </c>
      <c r="U171" s="14" t="str">
        <f t="shared" si="25"/>
        <v>EMPTY</v>
      </c>
      <c r="V171" s="14" t="str">
        <f>IF(L171="beforeTx",timingTable[[#This Row],[FRT32_val]]-timingTable[[#This Row],[FRT32_trace]],"EMPTY")</f>
        <v>EMPTY</v>
      </c>
      <c r="W171" s="14" t="str">
        <f>IF(AND(timingTable[[#This Row],[beforeTx]]="beforeTx",K172="afterTx"),J172-timingTable[[#This Row],[FRT32_trace]],"EMPTY")</f>
        <v>EMPTY</v>
      </c>
      <c r="X171" s="14" t="str">
        <f t="shared" si="26"/>
        <v>EMPTY</v>
      </c>
      <c r="Y171" s="14" t="str">
        <f>IF(AND(P171="beforeRx",O172="afterRx"),J172-timingTable[[#This Row],[FRT32_trace]],"EMPTY")</f>
        <v>EMPTY</v>
      </c>
    </row>
    <row r="172" spans="1:25" x14ac:dyDescent="0.25">
      <c r="A172" s="14" t="s">
        <v>1739</v>
      </c>
      <c r="B172">
        <v>2050948637</v>
      </c>
      <c r="C172" s="14" t="s">
        <v>7656</v>
      </c>
      <c r="D172">
        <v>151</v>
      </c>
      <c r="E172" s="14" t="s">
        <v>1119</v>
      </c>
      <c r="F172" s="14" t="s">
        <v>7657</v>
      </c>
      <c r="G172" s="14">
        <f>timingTable[[#This Row],[FRT_DEC]]-B171</f>
        <v>13836</v>
      </c>
      <c r="H17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INFO]]))),H171)</f>
        <v>292</v>
      </c>
      <c r="I172" s="14">
        <f>IF(timingTable[[#This Row],['[TRACECODE']:.1]]=151,HEX2DEC(LEFT(RIGHT(timingTable[[#This Row],[TRACE INFO]],9),8)),IF(timingTable[[#This Row],['[TRACECODE']:.1]]=6,HEX2DEC(RIGHT(timingTable[[#This Row],[TRACE INFO]],8))))</f>
        <v>2050948545</v>
      </c>
      <c r="J172" s="14">
        <f>HEX2DEC(RIGHT(timingTable[[#This Row],[FRT_HEX]],MIN(LEN(timingTable[[#This Row],[FRT_HEX]])-2,8)))</f>
        <v>2050948637</v>
      </c>
      <c r="K172" s="14" t="str">
        <f>IF(timingTable[[#This Row],['[TRACECODE']:.1]]=140,"afterTx","")</f>
        <v/>
      </c>
      <c r="L172" s="14" t="str">
        <f t="shared" si="18"/>
        <v/>
      </c>
      <c r="M172" s="14" t="str">
        <f>IF(AND(H172=H171,K171="afterTx",timingTable[[#This Row],['[TRACECODE']:.1]]=6),"dc","")</f>
        <v/>
      </c>
      <c r="N172" s="14" t="str">
        <f t="shared" si="19"/>
        <v/>
      </c>
      <c r="O172" s="14" t="str">
        <f>IF(timingTable[[#This Row],['[TRACECODE']:.1]]=141,"afterRx","")</f>
        <v/>
      </c>
      <c r="P172" s="14" t="str">
        <f t="shared" si="20"/>
        <v/>
      </c>
      <c r="Q172" s="14" t="str">
        <f t="shared" si="21"/>
        <v>rxEnd</v>
      </c>
      <c r="R172" s="14" t="str">
        <f t="shared" si="22"/>
        <v>EMPTY</v>
      </c>
      <c r="S172" s="14" t="str">
        <f t="shared" si="23"/>
        <v>EMPTY</v>
      </c>
      <c r="T172" s="14">
        <f t="shared" si="24"/>
        <v>1000</v>
      </c>
      <c r="U172" s="14">
        <f t="shared" si="25"/>
        <v>1697</v>
      </c>
      <c r="V172" s="14" t="str">
        <f>IF(L172="beforeTx",timingTable[[#This Row],[FRT32_val]]-timingTable[[#This Row],[FRT32_trace]],"EMPTY")</f>
        <v>EMPTY</v>
      </c>
      <c r="W172" s="14" t="str">
        <f>IF(AND(timingTable[[#This Row],[beforeTx]]="beforeTx",K173="afterTx"),J173-timingTable[[#This Row],[FRT32_trace]],"EMPTY")</f>
        <v>EMPTY</v>
      </c>
      <c r="X172" s="14">
        <f t="shared" si="26"/>
        <v>196</v>
      </c>
      <c r="Y172" s="14" t="str">
        <f>IF(AND(P172="beforeRx",O173="afterRx"),J173-timingTable[[#This Row],[FRT32_trace]],"EMPTY")</f>
        <v>EMPTY</v>
      </c>
    </row>
    <row r="173" spans="1:25" x14ac:dyDescent="0.25">
      <c r="A173" s="14" t="s">
        <v>2245</v>
      </c>
      <c r="B173">
        <v>2050948741</v>
      </c>
      <c r="C173" s="14" t="s">
        <v>7669</v>
      </c>
      <c r="D173">
        <v>151</v>
      </c>
      <c r="E173" s="14" t="s">
        <v>1119</v>
      </c>
      <c r="F173" s="14" t="s">
        <v>7670</v>
      </c>
      <c r="G173" s="14">
        <f>timingTable[[#This Row],[FRT_DEC]]-B172</f>
        <v>104</v>
      </c>
      <c r="H17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INFO]]))),H172)</f>
        <v>292</v>
      </c>
      <c r="I173" s="14">
        <f>IF(timingTable[[#This Row],['[TRACECODE']:.1]]=151,HEX2DEC(LEFT(RIGHT(timingTable[[#This Row],[TRACE INFO]],9),8)),IF(timingTable[[#This Row],['[TRACECODE']:.1]]=6,HEX2DEC(RIGHT(timingTable[[#This Row],[TRACE INFO]],8))))</f>
        <v>2050949545</v>
      </c>
      <c r="J173" s="14">
        <f>HEX2DEC(RIGHT(timingTable[[#This Row],[FRT_HEX]],MIN(LEN(timingTable[[#This Row],[FRT_HEX]])-2,8)))</f>
        <v>2050948741</v>
      </c>
      <c r="K173" s="14" t="str">
        <f>IF(timingTable[[#This Row],['[TRACECODE']:.1]]=140,"afterTx","")</f>
        <v/>
      </c>
      <c r="L173" s="14" t="str">
        <f t="shared" si="18"/>
        <v>beforeTx</v>
      </c>
      <c r="M173" s="14" t="str">
        <f>IF(AND(H173=H172,K172="afterTx",timingTable[[#This Row],['[TRACECODE']:.1]]=6),"dc","")</f>
        <v/>
      </c>
      <c r="N173" s="14" t="str">
        <f t="shared" si="19"/>
        <v/>
      </c>
      <c r="O173" s="14" t="str">
        <f>IF(timingTable[[#This Row],['[TRACECODE']:.1]]=141,"afterRx","")</f>
        <v/>
      </c>
      <c r="P173" s="14" t="str">
        <f t="shared" si="20"/>
        <v/>
      </c>
      <c r="Q173" s="14" t="str">
        <f t="shared" si="21"/>
        <v/>
      </c>
      <c r="R173" s="14">
        <f t="shared" si="22"/>
        <v>697</v>
      </c>
      <c r="S173" s="14" t="str">
        <f t="shared" si="23"/>
        <v>EMPTY</v>
      </c>
      <c r="T173" s="14" t="str">
        <f t="shared" si="24"/>
        <v>EMPTY</v>
      </c>
      <c r="U173" s="14" t="str">
        <f t="shared" si="25"/>
        <v>EMPTY</v>
      </c>
      <c r="V173" s="14">
        <f>IF(L173="beforeTx",timingTable[[#This Row],[FRT32_val]]-timingTable[[#This Row],[FRT32_trace]],"EMPTY")</f>
        <v>804</v>
      </c>
      <c r="W173" s="14">
        <f>IF(AND(timingTable[[#This Row],[beforeTx]]="beforeTx",K174="afterTx"),J174-timingTable[[#This Row],[FRT32_trace]],"EMPTY")</f>
        <v>820</v>
      </c>
      <c r="X173" s="14" t="str">
        <f t="shared" si="26"/>
        <v>EMPTY</v>
      </c>
      <c r="Y173" s="14" t="str">
        <f>IF(AND(P173="beforeRx",O174="afterRx"),J174-timingTable[[#This Row],[FRT32_trace]],"EMPTY")</f>
        <v>EMPTY</v>
      </c>
    </row>
    <row r="174" spans="1:25" x14ac:dyDescent="0.25">
      <c r="A174" s="14" t="s">
        <v>1749</v>
      </c>
      <c r="B174">
        <v>2050949561</v>
      </c>
      <c r="C174" s="14" t="s">
        <v>7671</v>
      </c>
      <c r="D174">
        <v>140</v>
      </c>
      <c r="E174" s="14" t="s">
        <v>1120</v>
      </c>
      <c r="F174" s="14" t="s">
        <v>281</v>
      </c>
      <c r="G174" s="14">
        <f>timingTable[[#This Row],[FRT_DEC]]-B173</f>
        <v>820</v>
      </c>
      <c r="H17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INFO]]))),H173)</f>
        <v>292</v>
      </c>
      <c r="I174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74" s="14">
        <f>HEX2DEC(RIGHT(timingTable[[#This Row],[FRT_HEX]],MIN(LEN(timingTable[[#This Row],[FRT_HEX]])-2,8)))</f>
        <v>2050949561</v>
      </c>
      <c r="K174" s="14" t="str">
        <f>IF(timingTable[[#This Row],['[TRACECODE']:.1]]=140,"afterTx","")</f>
        <v>afterTx</v>
      </c>
      <c r="L174" s="14" t="str">
        <f t="shared" si="18"/>
        <v/>
      </c>
      <c r="M174" s="14" t="str">
        <f>IF(AND(H174=H173,K173="afterTx",timingTable[[#This Row],['[TRACECODE']:.1]]=6),"dc","")</f>
        <v/>
      </c>
      <c r="N174" s="14" t="str">
        <f t="shared" si="19"/>
        <v/>
      </c>
      <c r="O174" s="14" t="str">
        <f>IF(timingTable[[#This Row],['[TRACECODE']:.1]]=141,"afterRx","")</f>
        <v/>
      </c>
      <c r="P174" s="14" t="str">
        <f t="shared" si="20"/>
        <v/>
      </c>
      <c r="Q174" s="14" t="str">
        <f t="shared" si="21"/>
        <v/>
      </c>
      <c r="R174" s="14" t="str">
        <f t="shared" si="22"/>
        <v>EMPTY</v>
      </c>
      <c r="S174" s="14" t="str">
        <f t="shared" si="23"/>
        <v>EMPTY</v>
      </c>
      <c r="T174" s="14" t="str">
        <f t="shared" si="24"/>
        <v>EMPTY</v>
      </c>
      <c r="U174" s="14" t="str">
        <f t="shared" si="25"/>
        <v>EMPTY</v>
      </c>
      <c r="V174" s="14" t="str">
        <f>IF(L174="beforeTx",timingTable[[#This Row],[FRT32_val]]-timingTable[[#This Row],[FRT32_trace]],"EMPTY")</f>
        <v>EMPTY</v>
      </c>
      <c r="W174" s="14" t="str">
        <f>IF(AND(timingTable[[#This Row],[beforeTx]]="beforeTx",K175="afterTx"),J175-timingTable[[#This Row],[FRT32_trace]],"EMPTY")</f>
        <v>EMPTY</v>
      </c>
      <c r="X174" s="14" t="str">
        <f t="shared" si="26"/>
        <v>EMPTY</v>
      </c>
      <c r="Y174" s="14" t="str">
        <f>IF(AND(P174="beforeRx",O175="afterRx"),J175-timingTable[[#This Row],[FRT32_trace]],"EMPTY")</f>
        <v>EMPTY</v>
      </c>
    </row>
    <row r="175" spans="1:25" x14ac:dyDescent="0.25">
      <c r="A175" s="14" t="s">
        <v>1752</v>
      </c>
      <c r="B175">
        <v>2050952165</v>
      </c>
      <c r="C175" s="14" t="s">
        <v>7674</v>
      </c>
      <c r="D175">
        <v>6</v>
      </c>
      <c r="E175" s="14" t="s">
        <v>1121</v>
      </c>
      <c r="F175" s="14" t="s">
        <v>7675</v>
      </c>
      <c r="G175" s="14">
        <f>timingTable[[#This Row],[FRT_DEC]]-B174</f>
        <v>2604</v>
      </c>
      <c r="H17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INFO]]))),H174)</f>
        <v>292</v>
      </c>
      <c r="I175" s="14">
        <f>IF(timingTable[[#This Row],['[TRACECODE']:.1]]=151,HEX2DEC(LEFT(RIGHT(timingTable[[#This Row],[TRACE INFO]],9),8)),IF(timingTable[[#This Row],['[TRACECODE']:.1]]=6,HEX2DEC(RIGHT(timingTable[[#This Row],[TRACE INFO]],8))))</f>
        <v>2050950242</v>
      </c>
      <c r="J175" s="14">
        <f>HEX2DEC(RIGHT(timingTable[[#This Row],[FRT_HEX]],MIN(LEN(timingTable[[#This Row],[FRT_HEX]])-2,8)))</f>
        <v>2050952165</v>
      </c>
      <c r="K175" s="14" t="str">
        <f>IF(timingTable[[#This Row],['[TRACECODE']:.1]]=140,"afterTx","")</f>
        <v/>
      </c>
      <c r="L175" s="14" t="str">
        <f t="shared" si="18"/>
        <v/>
      </c>
      <c r="M175" s="14" t="str">
        <f>IF(AND(H175=H174,K174="afterTx",timingTable[[#This Row],['[TRACECODE']:.1]]=6),"dc","")</f>
        <v>dc</v>
      </c>
      <c r="N175" s="14" t="str">
        <f t="shared" si="19"/>
        <v/>
      </c>
      <c r="O175" s="14" t="str">
        <f>IF(timingTable[[#This Row],['[TRACECODE']:.1]]=141,"afterRx","")</f>
        <v/>
      </c>
      <c r="P175" s="14" t="str">
        <f t="shared" si="20"/>
        <v/>
      </c>
      <c r="Q175" s="14" t="str">
        <f t="shared" si="21"/>
        <v/>
      </c>
      <c r="R175" s="14" t="str">
        <f t="shared" si="22"/>
        <v>EMPTY</v>
      </c>
      <c r="S175" s="14" t="str">
        <f t="shared" si="23"/>
        <v>EMPTY</v>
      </c>
      <c r="T175" s="14" t="str">
        <f t="shared" si="24"/>
        <v>EMPTY</v>
      </c>
      <c r="U175" s="14" t="str">
        <f t="shared" si="25"/>
        <v>EMPTY</v>
      </c>
      <c r="V175" s="14" t="str">
        <f>IF(L175="beforeTx",timingTable[[#This Row],[FRT32_val]]-timingTable[[#This Row],[FRT32_trace]],"EMPTY")</f>
        <v>EMPTY</v>
      </c>
      <c r="W175" s="14" t="str">
        <f>IF(AND(timingTable[[#This Row],[beforeTx]]="beforeTx",K176="afterTx"),J176-timingTable[[#This Row],[FRT32_trace]],"EMPTY")</f>
        <v>EMPTY</v>
      </c>
      <c r="X175" s="14" t="str">
        <f t="shared" si="26"/>
        <v>EMPTY</v>
      </c>
      <c r="Y175" s="14" t="str">
        <f>IF(AND(P175="beforeRx",O176="afterRx"),J176-timingTable[[#This Row],[FRT32_trace]],"EMPTY")</f>
        <v>EMPTY</v>
      </c>
    </row>
    <row r="176" spans="1:25" x14ac:dyDescent="0.25">
      <c r="A176" s="14" t="s">
        <v>1753</v>
      </c>
      <c r="B176">
        <v>2050952168</v>
      </c>
      <c r="C176" s="14" t="s">
        <v>7676</v>
      </c>
      <c r="D176">
        <v>6</v>
      </c>
      <c r="E176" s="14" t="s">
        <v>1121</v>
      </c>
      <c r="F176" s="14" t="s">
        <v>5995</v>
      </c>
      <c r="G176" s="14">
        <f>timingTable[[#This Row],[FRT_DEC]]-B175</f>
        <v>3</v>
      </c>
      <c r="H17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INFO]]))),H175)</f>
        <v>292</v>
      </c>
      <c r="I176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76" s="14">
        <f>HEX2DEC(RIGHT(timingTable[[#This Row],[FRT_HEX]],MIN(LEN(timingTable[[#This Row],[FRT_HEX]])-2,8)))</f>
        <v>2050952168</v>
      </c>
      <c r="K176" s="14" t="str">
        <f>IF(timingTable[[#This Row],['[TRACECODE']:.1]]=140,"afterTx","")</f>
        <v/>
      </c>
      <c r="L176" s="14" t="str">
        <f t="shared" si="18"/>
        <v/>
      </c>
      <c r="M176" s="14" t="str">
        <f>IF(AND(H176=H175,K175="afterTx",timingTable[[#This Row],['[TRACECODE']:.1]]=6),"dc","")</f>
        <v/>
      </c>
      <c r="N176" s="14" t="str">
        <f t="shared" si="19"/>
        <v/>
      </c>
      <c r="O176" s="14" t="str">
        <f>IF(timingTable[[#This Row],['[TRACECODE']:.1]]=141,"afterRx","")</f>
        <v/>
      </c>
      <c r="P176" s="14" t="str">
        <f t="shared" si="20"/>
        <v/>
      </c>
      <c r="Q176" s="14" t="str">
        <f t="shared" si="21"/>
        <v/>
      </c>
      <c r="R176" s="14" t="str">
        <f t="shared" si="22"/>
        <v>EMPTY</v>
      </c>
      <c r="S176" s="14" t="str">
        <f t="shared" si="23"/>
        <v>EMPTY</v>
      </c>
      <c r="T176" s="14" t="str">
        <f t="shared" si="24"/>
        <v>EMPTY</v>
      </c>
      <c r="U176" s="14" t="str">
        <f t="shared" si="25"/>
        <v>EMPTY</v>
      </c>
      <c r="V176" s="14" t="str">
        <f>IF(L176="beforeTx",timingTable[[#This Row],[FRT32_val]]-timingTable[[#This Row],[FRT32_trace]],"EMPTY")</f>
        <v>EMPTY</v>
      </c>
      <c r="W176" s="14" t="str">
        <f>IF(AND(timingTable[[#This Row],[beforeTx]]="beforeTx",K177="afterTx"),J177-timingTable[[#This Row],[FRT32_trace]],"EMPTY")</f>
        <v>EMPTY</v>
      </c>
      <c r="X176" s="14" t="str">
        <f t="shared" si="26"/>
        <v>EMPTY</v>
      </c>
      <c r="Y176" s="14" t="str">
        <f>IF(AND(P176="beforeRx",O177="afterRx"),J177-timingTable[[#This Row],[FRT32_trace]],"EMPTY")</f>
        <v>EMPTY</v>
      </c>
    </row>
    <row r="177" spans="1:25" x14ac:dyDescent="0.25">
      <c r="A177" s="14" t="s">
        <v>1754</v>
      </c>
      <c r="B177">
        <v>2050952245</v>
      </c>
      <c r="C177" s="14" t="s">
        <v>7677</v>
      </c>
      <c r="D177">
        <v>151</v>
      </c>
      <c r="E177" s="14" t="s">
        <v>1119</v>
      </c>
      <c r="F177" s="14" t="s">
        <v>7678</v>
      </c>
      <c r="G177" s="14">
        <f>timingTable[[#This Row],[FRT_DEC]]-B176</f>
        <v>77</v>
      </c>
      <c r="H17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INFO]]))),H176)</f>
        <v>292</v>
      </c>
      <c r="I177" s="14">
        <f>IF(timingTable[[#This Row],['[TRACECODE']:.1]]=151,HEX2DEC(LEFT(RIGHT(timingTable[[#This Row],[TRACE INFO]],9),8)),IF(timingTable[[#This Row],['[TRACECODE']:.1]]=6,HEX2DEC(RIGHT(timingTable[[#This Row],[TRACE INFO]],8))))</f>
        <v>2050952081</v>
      </c>
      <c r="J177" s="14">
        <f>HEX2DEC(RIGHT(timingTable[[#This Row],[FRT_HEX]],MIN(LEN(timingTable[[#This Row],[FRT_HEX]])-2,8)))</f>
        <v>2050952245</v>
      </c>
      <c r="K177" s="14" t="str">
        <f>IF(timingTable[[#This Row],['[TRACECODE']:.1]]=140,"afterTx","")</f>
        <v/>
      </c>
      <c r="L177" s="14" t="str">
        <f t="shared" si="18"/>
        <v/>
      </c>
      <c r="M177" s="14" t="str">
        <f>IF(AND(H177=H176,K176="afterTx",timingTable[[#This Row],['[TRACECODE']:.1]]=6),"dc","")</f>
        <v/>
      </c>
      <c r="N177" s="14" t="str">
        <f t="shared" si="19"/>
        <v>txEnd</v>
      </c>
      <c r="O177" s="14" t="str">
        <f>IF(timingTable[[#This Row],['[TRACECODE']:.1]]=141,"afterRx","")</f>
        <v/>
      </c>
      <c r="P177" s="14" t="str">
        <f t="shared" si="20"/>
        <v/>
      </c>
      <c r="Q177" s="14" t="str">
        <f t="shared" si="21"/>
        <v/>
      </c>
      <c r="R177" s="14" t="str">
        <f t="shared" si="22"/>
        <v>EMPTY</v>
      </c>
      <c r="S177" s="14" t="str">
        <f t="shared" si="23"/>
        <v>EMPTY</v>
      </c>
      <c r="T177" s="14" t="str">
        <f t="shared" si="24"/>
        <v>EMPTY</v>
      </c>
      <c r="U177" s="14" t="str">
        <f t="shared" si="25"/>
        <v>EMPTY</v>
      </c>
      <c r="V177" s="14" t="str">
        <f>IF(L177="beforeTx",timingTable[[#This Row],[FRT32_val]]-timingTable[[#This Row],[FRT32_trace]],"EMPTY")</f>
        <v>EMPTY</v>
      </c>
      <c r="W177" s="14" t="str">
        <f>IF(AND(timingTable[[#This Row],[beforeTx]]="beforeTx",K178="afterTx"),J178-timingTable[[#This Row],[FRT32_trace]],"EMPTY")</f>
        <v>EMPTY</v>
      </c>
      <c r="X177" s="14" t="str">
        <f t="shared" si="26"/>
        <v>EMPTY</v>
      </c>
      <c r="Y177" s="14" t="str">
        <f>IF(AND(P177="beforeRx",O178="afterRx"),J178-timingTable[[#This Row],[FRT32_trace]],"EMPTY")</f>
        <v>EMPTY</v>
      </c>
    </row>
    <row r="178" spans="1:25" x14ac:dyDescent="0.25">
      <c r="A178" s="14" t="s">
        <v>1795</v>
      </c>
      <c r="B178">
        <v>2050960517</v>
      </c>
      <c r="C178" s="14" t="s">
        <v>7738</v>
      </c>
      <c r="D178">
        <v>131</v>
      </c>
      <c r="E178" s="14" t="s">
        <v>1118</v>
      </c>
      <c r="F178" s="14" t="s">
        <v>7739</v>
      </c>
      <c r="G178" s="14">
        <f>timingTable[[#This Row],[FRT_DEC]]-B177</f>
        <v>8272</v>
      </c>
      <c r="H17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INFO]]))),H177)</f>
        <v>293</v>
      </c>
      <c r="I17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78" s="14">
        <f>HEX2DEC(RIGHT(timingTable[[#This Row],[FRT_HEX]],MIN(LEN(timingTable[[#This Row],[FRT_HEX]])-2,8)))</f>
        <v>2050960517</v>
      </c>
      <c r="K178" s="14" t="str">
        <f>IF(timingTable[[#This Row],['[TRACECODE']:.1]]=140,"afterTx","")</f>
        <v/>
      </c>
      <c r="L178" s="14" t="str">
        <f t="shared" si="18"/>
        <v/>
      </c>
      <c r="M178" s="14" t="str">
        <f>IF(AND(H178=H177,K177="afterTx",timingTable[[#This Row],['[TRACECODE']:.1]]=6),"dc","")</f>
        <v/>
      </c>
      <c r="N178" s="14" t="str">
        <f t="shared" si="19"/>
        <v/>
      </c>
      <c r="O178" s="14" t="str">
        <f>IF(timingTable[[#This Row],['[TRACECODE']:.1]]=141,"afterRx","")</f>
        <v/>
      </c>
      <c r="P178" s="14" t="str">
        <f t="shared" si="20"/>
        <v/>
      </c>
      <c r="Q178" s="14" t="str">
        <f t="shared" si="21"/>
        <v/>
      </c>
      <c r="R178" s="14" t="str">
        <f t="shared" si="22"/>
        <v>EMPTY</v>
      </c>
      <c r="S178" s="14" t="str">
        <f t="shared" si="23"/>
        <v>EMPTY</v>
      </c>
      <c r="T178" s="14" t="str">
        <f t="shared" si="24"/>
        <v>EMPTY</v>
      </c>
      <c r="U178" s="14" t="str">
        <f t="shared" si="25"/>
        <v>EMPTY</v>
      </c>
      <c r="V178" s="14" t="str">
        <f>IF(L178="beforeTx",timingTable[[#This Row],[FRT32_val]]-timingTable[[#This Row],[FRT32_trace]],"EMPTY")</f>
        <v>EMPTY</v>
      </c>
      <c r="W178" s="14" t="str">
        <f>IF(AND(timingTable[[#This Row],[beforeTx]]="beforeTx",K179="afterTx"),J179-timingTable[[#This Row],[FRT32_trace]],"EMPTY")</f>
        <v>EMPTY</v>
      </c>
      <c r="X178" s="14" t="str">
        <f t="shared" si="26"/>
        <v>EMPTY</v>
      </c>
      <c r="Y178" s="14" t="str">
        <f>IF(AND(P178="beforeRx",O179="afterRx"),J179-timingTable[[#This Row],[FRT32_trace]],"EMPTY")</f>
        <v>EMPTY</v>
      </c>
    </row>
    <row r="179" spans="1:25" x14ac:dyDescent="0.25">
      <c r="A179" s="14" t="s">
        <v>1797</v>
      </c>
      <c r="B179">
        <v>2050960554</v>
      </c>
      <c r="C179" s="14" t="s">
        <v>7741</v>
      </c>
      <c r="D179">
        <v>151</v>
      </c>
      <c r="E179" s="14" t="s">
        <v>1119</v>
      </c>
      <c r="F179" s="14" t="s">
        <v>7742</v>
      </c>
      <c r="G179" s="14">
        <f>timingTable[[#This Row],[FRT_DEC]]-B178</f>
        <v>37</v>
      </c>
      <c r="H17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INFO]]))),H178)</f>
        <v>293</v>
      </c>
      <c r="I179" s="14">
        <f>IF(timingTable[[#This Row],['[TRACECODE']:.1]]=151,HEX2DEC(LEFT(RIGHT(timingTable[[#This Row],[TRACE INFO]],9),8)),IF(timingTable[[#This Row],['[TRACECODE']:.1]]=6,HEX2DEC(RIGHT(timingTable[[#This Row],[TRACE INFO]],8))))</f>
        <v>2050961445</v>
      </c>
      <c r="J179" s="14">
        <f>HEX2DEC(RIGHT(timingTable[[#This Row],[FRT_HEX]],MIN(LEN(timingTable[[#This Row],[FRT_HEX]])-2,8)))</f>
        <v>2050960554</v>
      </c>
      <c r="K179" s="14" t="str">
        <f>IF(timingTable[[#This Row],['[TRACECODE']:.1]]=140,"afterTx","")</f>
        <v/>
      </c>
      <c r="L179" s="14" t="str">
        <f t="shared" si="18"/>
        <v>beforeTx</v>
      </c>
      <c r="M179" s="14" t="str">
        <f>IF(AND(H179=H178,K178="afterTx",timingTable[[#This Row],['[TRACECODE']:.1]]=6),"dc","")</f>
        <v/>
      </c>
      <c r="N179" s="14" t="str">
        <f t="shared" si="19"/>
        <v/>
      </c>
      <c r="O179" s="14" t="str">
        <f>IF(timingTable[[#This Row],['[TRACECODE']:.1]]=141,"afterRx","")</f>
        <v/>
      </c>
      <c r="P179" s="14" t="str">
        <f t="shared" si="20"/>
        <v/>
      </c>
      <c r="Q179" s="14" t="str">
        <f t="shared" si="21"/>
        <v/>
      </c>
      <c r="R179" s="14">
        <f t="shared" si="22"/>
        <v>694</v>
      </c>
      <c r="S179" s="14" t="str">
        <f t="shared" si="23"/>
        <v>EMPTY</v>
      </c>
      <c r="T179" s="14" t="str">
        <f t="shared" si="24"/>
        <v>EMPTY</v>
      </c>
      <c r="U179" s="14" t="str">
        <f t="shared" si="25"/>
        <v>EMPTY</v>
      </c>
      <c r="V179" s="14">
        <f>IF(L179="beforeTx",timingTable[[#This Row],[FRT32_val]]-timingTable[[#This Row],[FRT32_trace]],"EMPTY")</f>
        <v>891</v>
      </c>
      <c r="W179" s="14">
        <f>IF(AND(timingTable[[#This Row],[beforeTx]]="beforeTx",K180="afterTx"),J180-timingTable[[#This Row],[FRT32_trace]],"EMPTY")</f>
        <v>907</v>
      </c>
      <c r="X179" s="14" t="str">
        <f t="shared" si="26"/>
        <v>EMPTY</v>
      </c>
      <c r="Y179" s="14" t="str">
        <f>IF(AND(P179="beforeRx",O180="afterRx"),J180-timingTable[[#This Row],[FRT32_trace]],"EMPTY")</f>
        <v>EMPTY</v>
      </c>
    </row>
    <row r="180" spans="1:25" x14ac:dyDescent="0.25">
      <c r="A180" s="14" t="s">
        <v>1798</v>
      </c>
      <c r="B180">
        <v>2050961461</v>
      </c>
      <c r="C180" s="14" t="s">
        <v>7743</v>
      </c>
      <c r="D180">
        <v>140</v>
      </c>
      <c r="E180" s="14" t="s">
        <v>1120</v>
      </c>
      <c r="F180" s="14" t="s">
        <v>281</v>
      </c>
      <c r="G180" s="14">
        <f>timingTable[[#This Row],[FRT_DEC]]-B179</f>
        <v>907</v>
      </c>
      <c r="H18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INFO]]))),H179)</f>
        <v>293</v>
      </c>
      <c r="I18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80" s="14">
        <f>HEX2DEC(RIGHT(timingTable[[#This Row],[FRT_HEX]],MIN(LEN(timingTable[[#This Row],[FRT_HEX]])-2,8)))</f>
        <v>2050961461</v>
      </c>
      <c r="K180" s="14" t="str">
        <f>IF(timingTable[[#This Row],['[TRACECODE']:.1]]=140,"afterTx","")</f>
        <v>afterTx</v>
      </c>
      <c r="L180" s="14" t="str">
        <f t="shared" si="18"/>
        <v/>
      </c>
      <c r="M180" s="14" t="str">
        <f>IF(AND(H180=H179,K179="afterTx",timingTable[[#This Row],['[TRACECODE']:.1]]=6),"dc","")</f>
        <v/>
      </c>
      <c r="N180" s="14" t="str">
        <f t="shared" si="19"/>
        <v/>
      </c>
      <c r="O180" s="14" t="str">
        <f>IF(timingTable[[#This Row],['[TRACECODE']:.1]]=141,"afterRx","")</f>
        <v/>
      </c>
      <c r="P180" s="14" t="str">
        <f t="shared" si="20"/>
        <v/>
      </c>
      <c r="Q180" s="14" t="str">
        <f t="shared" si="21"/>
        <v/>
      </c>
      <c r="R180" s="14" t="str">
        <f t="shared" si="22"/>
        <v>EMPTY</v>
      </c>
      <c r="S180" s="14" t="str">
        <f t="shared" si="23"/>
        <v>EMPTY</v>
      </c>
      <c r="T180" s="14" t="str">
        <f t="shared" si="24"/>
        <v>EMPTY</v>
      </c>
      <c r="U180" s="14" t="str">
        <f t="shared" si="25"/>
        <v>EMPTY</v>
      </c>
      <c r="V180" s="14" t="str">
        <f>IF(L180="beforeTx",timingTable[[#This Row],[FRT32_val]]-timingTable[[#This Row],[FRT32_trace]],"EMPTY")</f>
        <v>EMPTY</v>
      </c>
      <c r="W180" s="14" t="str">
        <f>IF(AND(timingTable[[#This Row],[beforeTx]]="beforeTx",K181="afterTx"),J181-timingTable[[#This Row],[FRT32_trace]],"EMPTY")</f>
        <v>EMPTY</v>
      </c>
      <c r="X180" s="14" t="str">
        <f t="shared" si="26"/>
        <v>EMPTY</v>
      </c>
      <c r="Y180" s="14" t="str">
        <f>IF(AND(P180="beforeRx",O181="afterRx"),J181-timingTable[[#This Row],[FRT32_trace]],"EMPTY")</f>
        <v>EMPTY</v>
      </c>
    </row>
    <row r="181" spans="1:25" x14ac:dyDescent="0.25">
      <c r="A181" s="14" t="s">
        <v>1799</v>
      </c>
      <c r="B181">
        <v>2050964545</v>
      </c>
      <c r="C181" s="14" t="s">
        <v>7744</v>
      </c>
      <c r="D181">
        <v>6</v>
      </c>
      <c r="E181" s="14" t="s">
        <v>1121</v>
      </c>
      <c r="F181" s="14" t="s">
        <v>7745</v>
      </c>
      <c r="G181" s="14">
        <f>timingTable[[#This Row],[FRT_DEC]]-B180</f>
        <v>3084</v>
      </c>
      <c r="H18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INFO]]))),H180)</f>
        <v>293</v>
      </c>
      <c r="I181" s="14">
        <f>IF(timingTable[[#This Row],['[TRACECODE']:.1]]=151,HEX2DEC(LEFT(RIGHT(timingTable[[#This Row],[TRACE INFO]],9),8)),IF(timingTable[[#This Row],['[TRACECODE']:.1]]=6,HEX2DEC(RIGHT(timingTable[[#This Row],[TRACE INFO]],8))))</f>
        <v>2050962139</v>
      </c>
      <c r="J181" s="14">
        <f>HEX2DEC(RIGHT(timingTable[[#This Row],[FRT_HEX]],MIN(LEN(timingTable[[#This Row],[FRT_HEX]])-2,8)))</f>
        <v>2050964545</v>
      </c>
      <c r="K181" s="14" t="str">
        <f>IF(timingTable[[#This Row],['[TRACECODE']:.1]]=140,"afterTx","")</f>
        <v/>
      </c>
      <c r="L181" s="14" t="str">
        <f t="shared" si="18"/>
        <v/>
      </c>
      <c r="M181" s="14" t="str">
        <f>IF(AND(H181=H180,K180="afterTx",timingTable[[#This Row],['[TRACECODE']:.1]]=6),"dc","")</f>
        <v>dc</v>
      </c>
      <c r="N181" s="14" t="str">
        <f t="shared" si="19"/>
        <v/>
      </c>
      <c r="O181" s="14" t="str">
        <f>IF(timingTable[[#This Row],['[TRACECODE']:.1]]=141,"afterRx","")</f>
        <v/>
      </c>
      <c r="P181" s="14" t="str">
        <f t="shared" si="20"/>
        <v/>
      </c>
      <c r="Q181" s="14" t="str">
        <f t="shared" si="21"/>
        <v/>
      </c>
      <c r="R181" s="14" t="str">
        <f t="shared" si="22"/>
        <v>EMPTY</v>
      </c>
      <c r="S181" s="14" t="str">
        <f t="shared" si="23"/>
        <v>EMPTY</v>
      </c>
      <c r="T181" s="14" t="str">
        <f t="shared" si="24"/>
        <v>EMPTY</v>
      </c>
      <c r="U181" s="14" t="str">
        <f t="shared" si="25"/>
        <v>EMPTY</v>
      </c>
      <c r="V181" s="14" t="str">
        <f>IF(L181="beforeTx",timingTable[[#This Row],[FRT32_val]]-timingTable[[#This Row],[FRT32_trace]],"EMPTY")</f>
        <v>EMPTY</v>
      </c>
      <c r="W181" s="14" t="str">
        <f>IF(AND(timingTable[[#This Row],[beforeTx]]="beforeTx",K182="afterTx"),J182-timingTable[[#This Row],[FRT32_trace]],"EMPTY")</f>
        <v>EMPTY</v>
      </c>
      <c r="X181" s="14" t="str">
        <f t="shared" si="26"/>
        <v>EMPTY</v>
      </c>
      <c r="Y181" s="14" t="str">
        <f>IF(AND(P181="beforeRx",O182="afterRx"),J182-timingTable[[#This Row],[FRT32_trace]],"EMPTY")</f>
        <v>EMPTY</v>
      </c>
    </row>
    <row r="182" spans="1:25" x14ac:dyDescent="0.25">
      <c r="A182" s="14" t="s">
        <v>1800</v>
      </c>
      <c r="B182">
        <v>2050964548</v>
      </c>
      <c r="C182" s="14" t="s">
        <v>7746</v>
      </c>
      <c r="D182">
        <v>6</v>
      </c>
      <c r="E182" s="14" t="s">
        <v>1121</v>
      </c>
      <c r="F182" s="14" t="s">
        <v>5995</v>
      </c>
      <c r="G182" s="14">
        <f>timingTable[[#This Row],[FRT_DEC]]-B181</f>
        <v>3</v>
      </c>
      <c r="H18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INFO]]))),H181)</f>
        <v>293</v>
      </c>
      <c r="I182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82" s="14">
        <f>HEX2DEC(RIGHT(timingTable[[#This Row],[FRT_HEX]],MIN(LEN(timingTable[[#This Row],[FRT_HEX]])-2,8)))</f>
        <v>2050964548</v>
      </c>
      <c r="K182" s="14" t="str">
        <f>IF(timingTable[[#This Row],['[TRACECODE']:.1]]=140,"afterTx","")</f>
        <v/>
      </c>
      <c r="L182" s="14" t="str">
        <f t="shared" si="18"/>
        <v/>
      </c>
      <c r="M182" s="14" t="str">
        <f>IF(AND(H182=H181,K181="afterTx",timingTable[[#This Row],['[TRACECODE']:.1]]=6),"dc","")</f>
        <v/>
      </c>
      <c r="N182" s="14" t="str">
        <f t="shared" si="19"/>
        <v/>
      </c>
      <c r="O182" s="14" t="str">
        <f>IF(timingTable[[#This Row],['[TRACECODE']:.1]]=141,"afterRx","")</f>
        <v/>
      </c>
      <c r="P182" s="14" t="str">
        <f t="shared" si="20"/>
        <v/>
      </c>
      <c r="Q182" s="14" t="str">
        <f t="shared" si="21"/>
        <v/>
      </c>
      <c r="R182" s="14" t="str">
        <f t="shared" si="22"/>
        <v>EMPTY</v>
      </c>
      <c r="S182" s="14" t="str">
        <f t="shared" si="23"/>
        <v>EMPTY</v>
      </c>
      <c r="T182" s="14" t="str">
        <f t="shared" si="24"/>
        <v>EMPTY</v>
      </c>
      <c r="U182" s="14" t="str">
        <f t="shared" si="25"/>
        <v>EMPTY</v>
      </c>
      <c r="V182" s="14" t="str">
        <f>IF(L182="beforeTx",timingTable[[#This Row],[FRT32_val]]-timingTable[[#This Row],[FRT32_trace]],"EMPTY")</f>
        <v>EMPTY</v>
      </c>
      <c r="W182" s="14" t="str">
        <f>IF(AND(timingTable[[#This Row],[beforeTx]]="beforeTx",K183="afterTx"),J183-timingTable[[#This Row],[FRT32_trace]],"EMPTY")</f>
        <v>EMPTY</v>
      </c>
      <c r="X182" s="14" t="str">
        <f t="shared" si="26"/>
        <v>EMPTY</v>
      </c>
      <c r="Y182" s="14" t="str">
        <f>IF(AND(P182="beforeRx",O183="afterRx"),J183-timingTable[[#This Row],[FRT32_trace]],"EMPTY")</f>
        <v>EMPTY</v>
      </c>
    </row>
    <row r="183" spans="1:25" x14ac:dyDescent="0.25">
      <c r="A183" s="14" t="s">
        <v>1801</v>
      </c>
      <c r="B183">
        <v>2050964637</v>
      </c>
      <c r="C183" s="14" t="s">
        <v>7747</v>
      </c>
      <c r="D183">
        <v>151</v>
      </c>
      <c r="E183" s="14" t="s">
        <v>1119</v>
      </c>
      <c r="F183" s="14" t="s">
        <v>7748</v>
      </c>
      <c r="G183" s="14">
        <f>timingTable[[#This Row],[FRT_DEC]]-B182</f>
        <v>89</v>
      </c>
      <c r="H18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INFO]]))),H182)</f>
        <v>293</v>
      </c>
      <c r="I183" s="14">
        <f>IF(timingTable[[#This Row],['[TRACECODE']:.1]]=151,HEX2DEC(LEFT(RIGHT(timingTable[[#This Row],[TRACE INFO]],9),8)),IF(timingTable[[#This Row],['[TRACECODE']:.1]]=6,HEX2DEC(RIGHT(timingTable[[#This Row],[TRACE INFO]],8))))</f>
        <v>2050964462</v>
      </c>
      <c r="J183" s="14">
        <f>HEX2DEC(RIGHT(timingTable[[#This Row],[FRT_HEX]],MIN(LEN(timingTable[[#This Row],[FRT_HEX]])-2,8)))</f>
        <v>2050964637</v>
      </c>
      <c r="K183" s="14" t="str">
        <f>IF(timingTable[[#This Row],['[TRACECODE']:.1]]=140,"afterTx","")</f>
        <v/>
      </c>
      <c r="L183" s="14" t="str">
        <f t="shared" si="18"/>
        <v/>
      </c>
      <c r="M183" s="14" t="str">
        <f>IF(AND(H183=H182,K182="afterTx",timingTable[[#This Row],['[TRACECODE']:.1]]=6),"dc","")</f>
        <v/>
      </c>
      <c r="N183" s="14" t="str">
        <f t="shared" si="19"/>
        <v>txEnd</v>
      </c>
      <c r="O183" s="14" t="str">
        <f>IF(timingTable[[#This Row],['[TRACECODE']:.1]]=141,"afterRx","")</f>
        <v/>
      </c>
      <c r="P183" s="14" t="str">
        <f t="shared" si="20"/>
        <v/>
      </c>
      <c r="Q183" s="14" t="str">
        <f t="shared" si="21"/>
        <v/>
      </c>
      <c r="R183" s="14" t="str">
        <f t="shared" si="22"/>
        <v>EMPTY</v>
      </c>
      <c r="S183" s="14">
        <f t="shared" si="23"/>
        <v>543</v>
      </c>
      <c r="T183" s="14" t="str">
        <f t="shared" si="24"/>
        <v>EMPTY</v>
      </c>
      <c r="U183" s="14" t="str">
        <f t="shared" si="25"/>
        <v>EMPTY</v>
      </c>
      <c r="V183" s="14" t="str">
        <f>IF(L183="beforeTx",timingTable[[#This Row],[FRT32_val]]-timingTable[[#This Row],[FRT32_trace]],"EMPTY")</f>
        <v>EMPTY</v>
      </c>
      <c r="W183" s="14" t="str">
        <f>IF(AND(timingTable[[#This Row],[beforeTx]]="beforeTx",K184="afterTx"),J184-timingTable[[#This Row],[FRT32_trace]],"EMPTY")</f>
        <v>EMPTY</v>
      </c>
      <c r="X183" s="14" t="str">
        <f t="shared" si="26"/>
        <v>EMPTY</v>
      </c>
      <c r="Y183" s="14" t="str">
        <f>IF(AND(P183="beforeRx",O184="afterRx"),J184-timingTable[[#This Row],[FRT32_trace]],"EMPTY")</f>
        <v>EMPTY</v>
      </c>
    </row>
    <row r="184" spans="1:25" x14ac:dyDescent="0.25">
      <c r="A184" s="14" t="s">
        <v>1809</v>
      </c>
      <c r="B184">
        <v>2050965005</v>
      </c>
      <c r="C184" s="14" t="s">
        <v>7758</v>
      </c>
      <c r="D184">
        <v>151</v>
      </c>
      <c r="E184" s="14" t="s">
        <v>1119</v>
      </c>
      <c r="F184" s="14" t="s">
        <v>1102</v>
      </c>
      <c r="G184" s="14">
        <f>timingTable[[#This Row],[FRT_DEC]]-B183</f>
        <v>368</v>
      </c>
      <c r="H18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INFO]]))),H183)</f>
        <v>293</v>
      </c>
      <c r="I184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84" s="14">
        <f>HEX2DEC(RIGHT(timingTable[[#This Row],[FRT_HEX]],MIN(LEN(timingTable[[#This Row],[FRT_HEX]])-2,8)))</f>
        <v>2050965005</v>
      </c>
      <c r="K184" s="14" t="str">
        <f>IF(timingTable[[#This Row],['[TRACECODE']:.1]]=140,"afterTx","")</f>
        <v/>
      </c>
      <c r="L184" s="14" t="str">
        <f t="shared" si="18"/>
        <v/>
      </c>
      <c r="M184" s="14" t="str">
        <f>IF(AND(H184=H183,K183="afterTx",timingTable[[#This Row],['[TRACECODE']:.1]]=6),"dc","")</f>
        <v/>
      </c>
      <c r="N184" s="14" t="str">
        <f t="shared" si="19"/>
        <v/>
      </c>
      <c r="O184" s="14" t="str">
        <f>IF(timingTable[[#This Row],['[TRACECODE']:.1]]=141,"afterRx","")</f>
        <v/>
      </c>
      <c r="P184" s="14" t="str">
        <f t="shared" si="20"/>
        <v>beforeRx</v>
      </c>
      <c r="Q184" s="14" t="str">
        <f t="shared" si="21"/>
        <v/>
      </c>
      <c r="R184" s="14" t="str">
        <f t="shared" si="22"/>
        <v>EMPTY</v>
      </c>
      <c r="S184" s="14" t="str">
        <f t="shared" si="23"/>
        <v>EMPTY</v>
      </c>
      <c r="T184" s="14" t="str">
        <f t="shared" si="24"/>
        <v>EMPTY</v>
      </c>
      <c r="U184" s="14" t="str">
        <f t="shared" si="25"/>
        <v>EMPTY</v>
      </c>
      <c r="V184" s="14" t="str">
        <f>IF(L184="beforeTx",timingTable[[#This Row],[FRT32_val]]-timingTable[[#This Row],[FRT32_trace]],"EMPTY")</f>
        <v>EMPTY</v>
      </c>
      <c r="W184" s="14" t="str">
        <f>IF(AND(timingTable[[#This Row],[beforeTx]]="beforeTx",K185="afterTx"),J185-timingTable[[#This Row],[FRT32_trace]],"EMPTY")</f>
        <v>EMPTY</v>
      </c>
      <c r="X184" s="14" t="str">
        <f t="shared" si="26"/>
        <v>EMPTY</v>
      </c>
      <c r="Y184" s="14">
        <f>IF(AND(P184="beforeRx",O185="afterRx"),J185-timingTable[[#This Row],[FRT32_trace]],"EMPTY")</f>
        <v>135</v>
      </c>
    </row>
    <row r="185" spans="1:25" x14ac:dyDescent="0.25">
      <c r="A185" s="14" t="s">
        <v>1810</v>
      </c>
      <c r="B185">
        <v>2050965140</v>
      </c>
      <c r="C185" s="14" t="s">
        <v>7759</v>
      </c>
      <c r="D185">
        <v>141</v>
      </c>
      <c r="E185" s="14" t="s">
        <v>1122</v>
      </c>
      <c r="F185" s="14" t="s">
        <v>296</v>
      </c>
      <c r="G185" s="14">
        <f>timingTable[[#This Row],[FRT_DEC]]-B184</f>
        <v>135</v>
      </c>
      <c r="H18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INFO]]))),H184)</f>
        <v>293</v>
      </c>
      <c r="I18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85" s="14">
        <f>HEX2DEC(RIGHT(timingTable[[#This Row],[FRT_HEX]],MIN(LEN(timingTable[[#This Row],[FRT_HEX]])-2,8)))</f>
        <v>2050965140</v>
      </c>
      <c r="K185" s="14" t="str">
        <f>IF(timingTable[[#This Row],['[TRACECODE']:.1]]=140,"afterTx","")</f>
        <v/>
      </c>
      <c r="L185" s="14" t="str">
        <f t="shared" si="18"/>
        <v/>
      </c>
      <c r="M185" s="14" t="str">
        <f>IF(AND(H185=H184,K184="afterTx",timingTable[[#This Row],['[TRACECODE']:.1]]=6),"dc","")</f>
        <v/>
      </c>
      <c r="N185" s="14" t="str">
        <f t="shared" si="19"/>
        <v/>
      </c>
      <c r="O185" s="14" t="str">
        <f>IF(timingTable[[#This Row],['[TRACECODE']:.1]]=141,"afterRx","")</f>
        <v>afterRx</v>
      </c>
      <c r="P185" s="14" t="str">
        <f t="shared" si="20"/>
        <v/>
      </c>
      <c r="Q185" s="14" t="str">
        <f t="shared" si="21"/>
        <v/>
      </c>
      <c r="R185" s="14" t="str">
        <f t="shared" si="22"/>
        <v>EMPTY</v>
      </c>
      <c r="S185" s="14" t="str">
        <f t="shared" si="23"/>
        <v>EMPTY</v>
      </c>
      <c r="T185" s="14" t="str">
        <f t="shared" si="24"/>
        <v>EMPTY</v>
      </c>
      <c r="U185" s="14" t="str">
        <f t="shared" si="25"/>
        <v>EMPTY</v>
      </c>
      <c r="V185" s="14" t="str">
        <f>IF(L185="beforeTx",timingTable[[#This Row],[FRT32_val]]-timingTable[[#This Row],[FRT32_trace]],"EMPTY")</f>
        <v>EMPTY</v>
      </c>
      <c r="W185" s="14" t="str">
        <f>IF(AND(timingTable[[#This Row],[beforeTx]]="beforeTx",K186="afterTx"),J186-timingTable[[#This Row],[FRT32_trace]],"EMPTY")</f>
        <v>EMPTY</v>
      </c>
      <c r="X185" s="14" t="str">
        <f t="shared" si="26"/>
        <v>EMPTY</v>
      </c>
      <c r="Y185" s="14" t="str">
        <f>IF(AND(P185="beforeRx",O186="afterRx"),J186-timingTable[[#This Row],[FRT32_trace]],"EMPTY")</f>
        <v>EMPTY</v>
      </c>
    </row>
    <row r="186" spans="1:25" x14ac:dyDescent="0.25">
      <c r="A186" s="14" t="s">
        <v>1834</v>
      </c>
      <c r="B186">
        <v>2050968029</v>
      </c>
      <c r="C186" s="14" t="s">
        <v>7784</v>
      </c>
      <c r="D186">
        <v>151</v>
      </c>
      <c r="E186" s="14" t="s">
        <v>1119</v>
      </c>
      <c r="F186" s="14" t="s">
        <v>7785</v>
      </c>
      <c r="G186" s="14">
        <f>timingTable[[#This Row],[FRT_DEC]]-B185</f>
        <v>2889</v>
      </c>
      <c r="H18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INFO]]))),H185)</f>
        <v>293</v>
      </c>
      <c r="I186" s="14">
        <f>IF(timingTable[[#This Row],['[TRACECODE']:.1]]=151,HEX2DEC(LEFT(RIGHT(timingTable[[#This Row],[TRACE INFO]],9),8)),IF(timingTable[[#This Row],['[TRACECODE']:.1]]=6,HEX2DEC(RIGHT(timingTable[[#This Row],[TRACE INFO]],8))))</f>
        <v>2050967942</v>
      </c>
      <c r="J186" s="14">
        <f>HEX2DEC(RIGHT(timingTable[[#This Row],[FRT_HEX]],MIN(LEN(timingTable[[#This Row],[FRT_HEX]])-2,8)))</f>
        <v>2050968029</v>
      </c>
      <c r="K186" s="14" t="str">
        <f>IF(timingTable[[#This Row],['[TRACECODE']:.1]]=140,"afterTx","")</f>
        <v/>
      </c>
      <c r="L186" s="14" t="str">
        <f t="shared" si="18"/>
        <v/>
      </c>
      <c r="M186" s="14" t="str">
        <f>IF(AND(H186=H185,K185="afterTx",timingTable[[#This Row],['[TRACECODE']:.1]]=6),"dc","")</f>
        <v/>
      </c>
      <c r="N186" s="14" t="str">
        <f t="shared" si="19"/>
        <v/>
      </c>
      <c r="O186" s="14" t="str">
        <f>IF(timingTable[[#This Row],['[TRACECODE']:.1]]=141,"afterRx","")</f>
        <v/>
      </c>
      <c r="P186" s="14" t="str">
        <f t="shared" si="20"/>
        <v/>
      </c>
      <c r="Q186" s="14" t="str">
        <f t="shared" si="21"/>
        <v>rxEnd</v>
      </c>
      <c r="R186" s="14" t="str">
        <f t="shared" si="22"/>
        <v>EMPTY</v>
      </c>
      <c r="S186" s="14" t="str">
        <f t="shared" si="23"/>
        <v>EMPTY</v>
      </c>
      <c r="T186" s="14">
        <f t="shared" si="24"/>
        <v>1000</v>
      </c>
      <c r="U186" s="14">
        <f t="shared" si="25"/>
        <v>1697</v>
      </c>
      <c r="V186" s="14" t="str">
        <f>IF(L186="beforeTx",timingTable[[#This Row],[FRT32_val]]-timingTable[[#This Row],[FRT32_trace]],"EMPTY")</f>
        <v>EMPTY</v>
      </c>
      <c r="W186" s="14" t="str">
        <f>IF(AND(timingTable[[#This Row],[beforeTx]]="beforeTx",K187="afterTx"),J187-timingTable[[#This Row],[FRT32_trace]],"EMPTY")</f>
        <v>EMPTY</v>
      </c>
      <c r="X186" s="14">
        <f t="shared" si="26"/>
        <v>222</v>
      </c>
      <c r="Y186" s="14" t="str">
        <f>IF(AND(P186="beforeRx",O187="afterRx"),J187-timingTable[[#This Row],[FRT32_trace]],"EMPTY")</f>
        <v>EMPTY</v>
      </c>
    </row>
    <row r="187" spans="1:25" x14ac:dyDescent="0.25">
      <c r="A187" s="14" t="s">
        <v>1844</v>
      </c>
      <c r="B187">
        <v>2050968164</v>
      </c>
      <c r="C187" s="14" t="s">
        <v>7796</v>
      </c>
      <c r="D187">
        <v>151</v>
      </c>
      <c r="E187" s="14" t="s">
        <v>1119</v>
      </c>
      <c r="F187" s="14" t="s">
        <v>7797</v>
      </c>
      <c r="G187" s="14">
        <f>timingTable[[#This Row],[FRT_DEC]]-B186</f>
        <v>135</v>
      </c>
      <c r="H18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INFO]]))),H186)</f>
        <v>293</v>
      </c>
      <c r="I187" s="14">
        <f>IF(timingTable[[#This Row],['[TRACECODE']:.1]]=151,HEX2DEC(LEFT(RIGHT(timingTable[[#This Row],[TRACE INFO]],9),8)),IF(timingTable[[#This Row],['[TRACECODE']:.1]]=6,HEX2DEC(RIGHT(timingTable[[#This Row],[TRACE INFO]],8))))</f>
        <v>2050968942</v>
      </c>
      <c r="J187" s="14">
        <f>HEX2DEC(RIGHT(timingTable[[#This Row],[FRT_HEX]],MIN(LEN(timingTable[[#This Row],[FRT_HEX]])-2,8)))</f>
        <v>2050968164</v>
      </c>
      <c r="K187" s="14" t="str">
        <f>IF(timingTable[[#This Row],['[TRACECODE']:.1]]=140,"afterTx","")</f>
        <v/>
      </c>
      <c r="L187" s="14" t="str">
        <f t="shared" si="18"/>
        <v>beforeTx</v>
      </c>
      <c r="M187" s="14" t="str">
        <f>IF(AND(H187=H186,K186="afterTx",timingTable[[#This Row],['[TRACECODE']:.1]]=6),"dc","")</f>
        <v/>
      </c>
      <c r="N187" s="14" t="str">
        <f t="shared" si="19"/>
        <v/>
      </c>
      <c r="O187" s="14" t="str">
        <f>IF(timingTable[[#This Row],['[TRACECODE']:.1]]=141,"afterRx","")</f>
        <v/>
      </c>
      <c r="P187" s="14" t="str">
        <f t="shared" si="20"/>
        <v/>
      </c>
      <c r="Q187" s="14" t="str">
        <f t="shared" si="21"/>
        <v/>
      </c>
      <c r="R187" s="14">
        <f t="shared" si="22"/>
        <v>697</v>
      </c>
      <c r="S187" s="14" t="str">
        <f t="shared" si="23"/>
        <v>EMPTY</v>
      </c>
      <c r="T187" s="14" t="str">
        <f t="shared" si="24"/>
        <v>EMPTY</v>
      </c>
      <c r="U187" s="14" t="str">
        <f t="shared" si="25"/>
        <v>EMPTY</v>
      </c>
      <c r="V187" s="14">
        <f>IF(L187="beforeTx",timingTable[[#This Row],[FRT32_val]]-timingTable[[#This Row],[FRT32_trace]],"EMPTY")</f>
        <v>778</v>
      </c>
      <c r="W187" s="14">
        <f>IF(AND(timingTable[[#This Row],[beforeTx]]="beforeTx",K188="afterTx"),J188-timingTable[[#This Row],[FRT32_trace]],"EMPTY")</f>
        <v>796</v>
      </c>
      <c r="X187" s="14" t="str">
        <f t="shared" si="26"/>
        <v>EMPTY</v>
      </c>
      <c r="Y187" s="14" t="str">
        <f>IF(AND(P187="beforeRx",O188="afterRx"),J188-timingTable[[#This Row],[FRT32_trace]],"EMPTY")</f>
        <v>EMPTY</v>
      </c>
    </row>
    <row r="188" spans="1:25" x14ac:dyDescent="0.25">
      <c r="A188" s="14" t="s">
        <v>1845</v>
      </c>
      <c r="B188">
        <v>2050968960</v>
      </c>
      <c r="C188" s="14" t="s">
        <v>7798</v>
      </c>
      <c r="D188">
        <v>140</v>
      </c>
      <c r="E188" s="14" t="s">
        <v>1120</v>
      </c>
      <c r="F188" s="14" t="s">
        <v>281</v>
      </c>
      <c r="G188" s="14">
        <f>timingTable[[#This Row],[FRT_DEC]]-B187</f>
        <v>796</v>
      </c>
      <c r="H18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INFO]]))),H187)</f>
        <v>293</v>
      </c>
      <c r="I18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88" s="14">
        <f>HEX2DEC(RIGHT(timingTable[[#This Row],[FRT_HEX]],MIN(LEN(timingTable[[#This Row],[FRT_HEX]])-2,8)))</f>
        <v>2050968960</v>
      </c>
      <c r="K188" s="14" t="str">
        <f>IF(timingTable[[#This Row],['[TRACECODE']:.1]]=140,"afterTx","")</f>
        <v>afterTx</v>
      </c>
      <c r="L188" s="14" t="str">
        <f t="shared" si="18"/>
        <v/>
      </c>
      <c r="M188" s="14" t="str">
        <f>IF(AND(H188=H187,K187="afterTx",timingTable[[#This Row],['[TRACECODE']:.1]]=6),"dc","")</f>
        <v/>
      </c>
      <c r="N188" s="14" t="str">
        <f t="shared" si="19"/>
        <v/>
      </c>
      <c r="O188" s="14" t="str">
        <f>IF(timingTable[[#This Row],['[TRACECODE']:.1]]=141,"afterRx","")</f>
        <v/>
      </c>
      <c r="P188" s="14" t="str">
        <f t="shared" si="20"/>
        <v/>
      </c>
      <c r="Q188" s="14" t="str">
        <f t="shared" si="21"/>
        <v/>
      </c>
      <c r="R188" s="14" t="str">
        <f t="shared" si="22"/>
        <v>EMPTY</v>
      </c>
      <c r="S188" s="14" t="str">
        <f t="shared" si="23"/>
        <v>EMPTY</v>
      </c>
      <c r="T188" s="14" t="str">
        <f t="shared" si="24"/>
        <v>EMPTY</v>
      </c>
      <c r="U188" s="14" t="str">
        <f t="shared" si="25"/>
        <v>EMPTY</v>
      </c>
      <c r="V188" s="14" t="str">
        <f>IF(L188="beforeTx",timingTable[[#This Row],[FRT32_val]]-timingTable[[#This Row],[FRT32_trace]],"EMPTY")</f>
        <v>EMPTY</v>
      </c>
      <c r="W188" s="14" t="str">
        <f>IF(AND(timingTable[[#This Row],[beforeTx]]="beforeTx",K189="afterTx"),J189-timingTable[[#This Row],[FRT32_trace]],"EMPTY")</f>
        <v>EMPTY</v>
      </c>
      <c r="X188" s="14" t="str">
        <f t="shared" si="26"/>
        <v>EMPTY</v>
      </c>
      <c r="Y188" s="14" t="str">
        <f>IF(AND(P188="beforeRx",O189="afterRx"),J189-timingTable[[#This Row],[FRT32_trace]],"EMPTY")</f>
        <v>EMPTY</v>
      </c>
    </row>
    <row r="189" spans="1:25" x14ac:dyDescent="0.25">
      <c r="A189" s="14" t="s">
        <v>1847</v>
      </c>
      <c r="B189">
        <v>2050977883</v>
      </c>
      <c r="C189" s="14" t="s">
        <v>7801</v>
      </c>
      <c r="D189">
        <v>6</v>
      </c>
      <c r="E189" s="14" t="s">
        <v>1121</v>
      </c>
      <c r="F189" s="14" t="s">
        <v>7802</v>
      </c>
      <c r="G189" s="14">
        <f>timingTable[[#This Row],[FRT_DEC]]-B188</f>
        <v>8923</v>
      </c>
      <c r="H18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INFO]]))),H188)</f>
        <v>293</v>
      </c>
      <c r="I189" s="14">
        <f>IF(timingTable[[#This Row],['[TRACECODE']:.1]]=151,HEX2DEC(LEFT(RIGHT(timingTable[[#This Row],[TRACE INFO]],9),8)),IF(timingTable[[#This Row],['[TRACECODE']:.1]]=6,HEX2DEC(RIGHT(timingTable[[#This Row],[TRACE INFO]],8))))</f>
        <v>2050969639</v>
      </c>
      <c r="J189" s="14">
        <f>HEX2DEC(RIGHT(timingTable[[#This Row],[FRT_HEX]],MIN(LEN(timingTable[[#This Row],[FRT_HEX]])-2,8)))</f>
        <v>2050977883</v>
      </c>
      <c r="K189" s="14" t="str">
        <f>IF(timingTable[[#This Row],['[TRACECODE']:.1]]=140,"afterTx","")</f>
        <v/>
      </c>
      <c r="L189" s="14" t="str">
        <f t="shared" si="18"/>
        <v/>
      </c>
      <c r="M189" s="14" t="str">
        <f>IF(AND(H189=H188,K188="afterTx",timingTable[[#This Row],['[TRACECODE']:.1]]=6),"dc","")</f>
        <v>dc</v>
      </c>
      <c r="N189" s="14" t="str">
        <f t="shared" si="19"/>
        <v/>
      </c>
      <c r="O189" s="14" t="str">
        <f>IF(timingTable[[#This Row],['[TRACECODE']:.1]]=141,"afterRx","")</f>
        <v/>
      </c>
      <c r="P189" s="14" t="str">
        <f t="shared" si="20"/>
        <v/>
      </c>
      <c r="Q189" s="14" t="str">
        <f t="shared" si="21"/>
        <v/>
      </c>
      <c r="R189" s="14" t="str">
        <f t="shared" si="22"/>
        <v>EMPTY</v>
      </c>
      <c r="S189" s="14" t="str">
        <f t="shared" si="23"/>
        <v>EMPTY</v>
      </c>
      <c r="T189" s="14" t="str">
        <f t="shared" si="24"/>
        <v>EMPTY</v>
      </c>
      <c r="U189" s="14" t="str">
        <f t="shared" si="25"/>
        <v>EMPTY</v>
      </c>
      <c r="V189" s="14" t="str">
        <f>IF(L189="beforeTx",timingTable[[#This Row],[FRT32_val]]-timingTable[[#This Row],[FRT32_trace]],"EMPTY")</f>
        <v>EMPTY</v>
      </c>
      <c r="W189" s="14" t="str">
        <f>IF(AND(timingTable[[#This Row],[beforeTx]]="beforeTx",K190="afterTx"),J190-timingTable[[#This Row],[FRT32_trace]],"EMPTY")</f>
        <v>EMPTY</v>
      </c>
      <c r="X189" s="14" t="str">
        <f t="shared" si="26"/>
        <v>EMPTY</v>
      </c>
      <c r="Y189" s="14" t="str">
        <f>IF(AND(P189="beforeRx",O190="afterRx"),J190-timingTable[[#This Row],[FRT32_trace]],"EMPTY")</f>
        <v>EMPTY</v>
      </c>
    </row>
    <row r="190" spans="1:25" x14ac:dyDescent="0.25">
      <c r="A190" s="14" t="s">
        <v>1848</v>
      </c>
      <c r="B190">
        <v>2050977886</v>
      </c>
      <c r="C190" s="14" t="s">
        <v>7803</v>
      </c>
      <c r="D190">
        <v>6</v>
      </c>
      <c r="E190" s="14" t="s">
        <v>1121</v>
      </c>
      <c r="F190" s="14" t="s">
        <v>5995</v>
      </c>
      <c r="G190" s="14">
        <f>timingTable[[#This Row],[FRT_DEC]]-B189</f>
        <v>3</v>
      </c>
      <c r="H19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INFO]]))),H189)</f>
        <v>293</v>
      </c>
      <c r="I190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90" s="14">
        <f>HEX2DEC(RIGHT(timingTable[[#This Row],[FRT_HEX]],MIN(LEN(timingTable[[#This Row],[FRT_HEX]])-2,8)))</f>
        <v>2050977886</v>
      </c>
      <c r="K190" s="14" t="str">
        <f>IF(timingTable[[#This Row],['[TRACECODE']:.1]]=140,"afterTx","")</f>
        <v/>
      </c>
      <c r="L190" s="14" t="str">
        <f t="shared" si="18"/>
        <v/>
      </c>
      <c r="M190" s="14" t="str">
        <f>IF(AND(H190=H189,K189="afterTx",timingTable[[#This Row],['[TRACECODE']:.1]]=6),"dc","")</f>
        <v/>
      </c>
      <c r="N190" s="14" t="str">
        <f t="shared" si="19"/>
        <v/>
      </c>
      <c r="O190" s="14" t="str">
        <f>IF(timingTable[[#This Row],['[TRACECODE']:.1]]=141,"afterRx","")</f>
        <v/>
      </c>
      <c r="P190" s="14" t="str">
        <f t="shared" si="20"/>
        <v/>
      </c>
      <c r="Q190" s="14" t="str">
        <f t="shared" si="21"/>
        <v/>
      </c>
      <c r="R190" s="14" t="str">
        <f t="shared" si="22"/>
        <v>EMPTY</v>
      </c>
      <c r="S190" s="14" t="str">
        <f t="shared" si="23"/>
        <v>EMPTY</v>
      </c>
      <c r="T190" s="14" t="str">
        <f t="shared" si="24"/>
        <v>EMPTY</v>
      </c>
      <c r="U190" s="14" t="str">
        <f t="shared" si="25"/>
        <v>EMPTY</v>
      </c>
      <c r="V190" s="14" t="str">
        <f>IF(L190="beforeTx",timingTable[[#This Row],[FRT32_val]]-timingTable[[#This Row],[FRT32_trace]],"EMPTY")</f>
        <v>EMPTY</v>
      </c>
      <c r="W190" s="14" t="str">
        <f>IF(AND(timingTable[[#This Row],[beforeTx]]="beforeTx",K191="afterTx"),J191-timingTable[[#This Row],[FRT32_trace]],"EMPTY")</f>
        <v>EMPTY</v>
      </c>
      <c r="X190" s="14" t="str">
        <f t="shared" si="26"/>
        <v>EMPTY</v>
      </c>
      <c r="Y190" s="14" t="str">
        <f>IF(AND(P190="beforeRx",O191="afterRx"),J191-timingTable[[#This Row],[FRT32_trace]],"EMPTY")</f>
        <v>EMPTY</v>
      </c>
    </row>
    <row r="191" spans="1:25" x14ac:dyDescent="0.25">
      <c r="A191" s="14" t="s">
        <v>1849</v>
      </c>
      <c r="B191">
        <v>2050977967</v>
      </c>
      <c r="C191" s="14" t="s">
        <v>7804</v>
      </c>
      <c r="D191">
        <v>151</v>
      </c>
      <c r="E191" s="14" t="s">
        <v>1119</v>
      </c>
      <c r="F191" s="14" t="s">
        <v>7805</v>
      </c>
      <c r="G191" s="14">
        <f>timingTable[[#This Row],[FRT_DEC]]-B190</f>
        <v>81</v>
      </c>
      <c r="H19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INFO]]))),H190)</f>
        <v>293</v>
      </c>
      <c r="I191" s="14">
        <f>IF(timingTable[[#This Row],['[TRACECODE']:.1]]=151,HEX2DEC(LEFT(RIGHT(timingTable[[#This Row],[TRACE INFO]],9),8)),IF(timingTable[[#This Row],['[TRACECODE']:.1]]=6,HEX2DEC(RIGHT(timingTable[[#This Row],[TRACE INFO]],8))))</f>
        <v>2050977799</v>
      </c>
      <c r="J191" s="14">
        <f>HEX2DEC(RIGHT(timingTable[[#This Row],[FRT_HEX]],MIN(LEN(timingTable[[#This Row],[FRT_HEX]])-2,8)))</f>
        <v>2050977967</v>
      </c>
      <c r="K191" s="14" t="str">
        <f>IF(timingTable[[#This Row],['[TRACECODE']:.1]]=140,"afterTx","")</f>
        <v/>
      </c>
      <c r="L191" s="14" t="str">
        <f t="shared" si="18"/>
        <v/>
      </c>
      <c r="M191" s="14" t="str">
        <f>IF(AND(H191=H190,K190="afterTx",timingTable[[#This Row],['[TRACECODE']:.1]]=6),"dc","")</f>
        <v/>
      </c>
      <c r="N191" s="14" t="str">
        <f t="shared" si="19"/>
        <v>txEnd</v>
      </c>
      <c r="O191" s="14" t="str">
        <f>IF(timingTable[[#This Row],['[TRACECODE']:.1]]=141,"afterRx","")</f>
        <v/>
      </c>
      <c r="P191" s="14" t="str">
        <f t="shared" si="20"/>
        <v/>
      </c>
      <c r="Q191" s="14" t="str">
        <f t="shared" si="21"/>
        <v/>
      </c>
      <c r="R191" s="14" t="str">
        <f t="shared" si="22"/>
        <v>EMPTY</v>
      </c>
      <c r="S191" s="14">
        <f t="shared" si="23"/>
        <v>543</v>
      </c>
      <c r="T191" s="14" t="str">
        <f t="shared" si="24"/>
        <v>EMPTY</v>
      </c>
      <c r="U191" s="14" t="str">
        <f t="shared" si="25"/>
        <v>EMPTY</v>
      </c>
      <c r="V191" s="14" t="str">
        <f>IF(L191="beforeTx",timingTable[[#This Row],[FRT32_val]]-timingTable[[#This Row],[FRT32_trace]],"EMPTY")</f>
        <v>EMPTY</v>
      </c>
      <c r="W191" s="14" t="str">
        <f>IF(AND(timingTable[[#This Row],[beforeTx]]="beforeTx",K192="afterTx"),J192-timingTable[[#This Row],[FRT32_trace]],"EMPTY")</f>
        <v>EMPTY</v>
      </c>
      <c r="X191" s="14" t="str">
        <f t="shared" si="26"/>
        <v>EMPTY</v>
      </c>
      <c r="Y191" s="14" t="str">
        <f>IF(AND(P191="beforeRx",O192="afterRx"),J192-timingTable[[#This Row],[FRT32_trace]],"EMPTY")</f>
        <v>EMPTY</v>
      </c>
    </row>
    <row r="192" spans="1:25" x14ac:dyDescent="0.25">
      <c r="A192" s="14" t="s">
        <v>1858</v>
      </c>
      <c r="B192">
        <v>2050978342</v>
      </c>
      <c r="C192" s="14" t="s">
        <v>7815</v>
      </c>
      <c r="D192">
        <v>151</v>
      </c>
      <c r="E192" s="14" t="s">
        <v>1119</v>
      </c>
      <c r="F192" s="14" t="s">
        <v>1102</v>
      </c>
      <c r="G192" s="14">
        <f>timingTable[[#This Row],[FRT_DEC]]-B191</f>
        <v>375</v>
      </c>
      <c r="H19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INFO]]))),H191)</f>
        <v>293</v>
      </c>
      <c r="I192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192" s="14">
        <f>HEX2DEC(RIGHT(timingTable[[#This Row],[FRT_HEX]],MIN(LEN(timingTable[[#This Row],[FRT_HEX]])-2,8)))</f>
        <v>2050978342</v>
      </c>
      <c r="K192" s="14" t="str">
        <f>IF(timingTable[[#This Row],['[TRACECODE']:.1]]=140,"afterTx","")</f>
        <v/>
      </c>
      <c r="L192" s="14" t="str">
        <f t="shared" si="18"/>
        <v/>
      </c>
      <c r="M192" s="14" t="str">
        <f>IF(AND(H192=H191,K191="afterTx",timingTable[[#This Row],['[TRACECODE']:.1]]=6),"dc","")</f>
        <v/>
      </c>
      <c r="N192" s="14" t="str">
        <f t="shared" si="19"/>
        <v/>
      </c>
      <c r="O192" s="14" t="str">
        <f>IF(timingTable[[#This Row],['[TRACECODE']:.1]]=141,"afterRx","")</f>
        <v/>
      </c>
      <c r="P192" s="14" t="str">
        <f t="shared" si="20"/>
        <v>beforeRx</v>
      </c>
      <c r="Q192" s="14" t="str">
        <f t="shared" si="21"/>
        <v/>
      </c>
      <c r="R192" s="14" t="str">
        <f t="shared" si="22"/>
        <v>EMPTY</v>
      </c>
      <c r="S192" s="14" t="str">
        <f t="shared" si="23"/>
        <v>EMPTY</v>
      </c>
      <c r="T192" s="14" t="str">
        <f t="shared" si="24"/>
        <v>EMPTY</v>
      </c>
      <c r="U192" s="14" t="str">
        <f t="shared" si="25"/>
        <v>EMPTY</v>
      </c>
      <c r="V192" s="14" t="str">
        <f>IF(L192="beforeTx",timingTable[[#This Row],[FRT32_val]]-timingTable[[#This Row],[FRT32_trace]],"EMPTY")</f>
        <v>EMPTY</v>
      </c>
      <c r="W192" s="14" t="str">
        <f>IF(AND(timingTable[[#This Row],[beforeTx]]="beforeTx",K193="afterTx"),J193-timingTable[[#This Row],[FRT32_trace]],"EMPTY")</f>
        <v>EMPTY</v>
      </c>
      <c r="X192" s="14" t="str">
        <f t="shared" si="26"/>
        <v>EMPTY</v>
      </c>
      <c r="Y192" s="14">
        <f>IF(AND(P192="beforeRx",O193="afterRx"),J193-timingTable[[#This Row],[FRT32_trace]],"EMPTY")</f>
        <v>17</v>
      </c>
    </row>
    <row r="193" spans="1:25" x14ac:dyDescent="0.25">
      <c r="A193" s="14" t="s">
        <v>1859</v>
      </c>
      <c r="B193">
        <v>2050978359</v>
      </c>
      <c r="C193" s="14" t="s">
        <v>7816</v>
      </c>
      <c r="D193">
        <v>141</v>
      </c>
      <c r="E193" s="14" t="s">
        <v>1122</v>
      </c>
      <c r="F193" s="14" t="s">
        <v>296</v>
      </c>
      <c r="G193" s="14">
        <f>timingTable[[#This Row],[FRT_DEC]]-B192</f>
        <v>17</v>
      </c>
      <c r="H19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INFO]]))),H192)</f>
        <v>293</v>
      </c>
      <c r="I19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93" s="14">
        <f>HEX2DEC(RIGHT(timingTable[[#This Row],[FRT_HEX]],MIN(LEN(timingTable[[#This Row],[FRT_HEX]])-2,8)))</f>
        <v>2050978359</v>
      </c>
      <c r="K193" s="14" t="str">
        <f>IF(timingTable[[#This Row],['[TRACECODE']:.1]]=140,"afterTx","")</f>
        <v/>
      </c>
      <c r="L193" s="14" t="str">
        <f t="shared" si="18"/>
        <v/>
      </c>
      <c r="M193" s="14" t="str">
        <f>IF(AND(H193=H192,K192="afterTx",timingTable[[#This Row],['[TRACECODE']:.1]]=6),"dc","")</f>
        <v/>
      </c>
      <c r="N193" s="14" t="str">
        <f t="shared" si="19"/>
        <v/>
      </c>
      <c r="O193" s="14" t="str">
        <f>IF(timingTable[[#This Row],['[TRACECODE']:.1]]=141,"afterRx","")</f>
        <v>afterRx</v>
      </c>
      <c r="P193" s="14" t="str">
        <f t="shared" si="20"/>
        <v/>
      </c>
      <c r="Q193" s="14" t="str">
        <f t="shared" si="21"/>
        <v/>
      </c>
      <c r="R193" s="14" t="str">
        <f t="shared" si="22"/>
        <v>EMPTY</v>
      </c>
      <c r="S193" s="14" t="str">
        <f t="shared" si="23"/>
        <v>EMPTY</v>
      </c>
      <c r="T193" s="14" t="str">
        <f t="shared" si="24"/>
        <v>EMPTY</v>
      </c>
      <c r="U193" s="14" t="str">
        <f t="shared" si="25"/>
        <v>EMPTY</v>
      </c>
      <c r="V193" s="14" t="str">
        <f>IF(L193="beforeTx",timingTable[[#This Row],[FRT32_val]]-timingTable[[#This Row],[FRT32_trace]],"EMPTY")</f>
        <v>EMPTY</v>
      </c>
      <c r="W193" s="14" t="str">
        <f>IF(AND(timingTable[[#This Row],[beforeTx]]="beforeTx",K194="afterTx"),J194-timingTable[[#This Row],[FRT32_trace]],"EMPTY")</f>
        <v>EMPTY</v>
      </c>
      <c r="X193" s="14" t="str">
        <f t="shared" si="26"/>
        <v>EMPTY</v>
      </c>
      <c r="Y193" s="14" t="str">
        <f>IF(AND(P193="beforeRx",O194="afterRx"),J194-timingTable[[#This Row],[FRT32_trace]],"EMPTY")</f>
        <v>EMPTY</v>
      </c>
    </row>
    <row r="194" spans="1:25" x14ac:dyDescent="0.25">
      <c r="A194" s="14" t="s">
        <v>1879</v>
      </c>
      <c r="B194">
        <v>2050992314</v>
      </c>
      <c r="C194" s="14" t="s">
        <v>7849</v>
      </c>
      <c r="D194">
        <v>151</v>
      </c>
      <c r="E194" s="14" t="s">
        <v>1119</v>
      </c>
      <c r="F194" s="14" t="s">
        <v>7850</v>
      </c>
      <c r="G194" s="14">
        <f>timingTable[[#This Row],[FRT_DEC]]-B193</f>
        <v>13955</v>
      </c>
      <c r="H19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INFO]]))),H193)</f>
        <v>293</v>
      </c>
      <c r="I194" s="14">
        <f>IF(timingTable[[#This Row],['[TRACECODE']:.1]]=151,HEX2DEC(LEFT(RIGHT(timingTable[[#This Row],[TRACE INFO]],9),8)),IF(timingTable[[#This Row],['[TRACECODE']:.1]]=6,HEX2DEC(RIGHT(timingTable[[#This Row],[TRACE INFO]],8))))</f>
        <v>2050992224</v>
      </c>
      <c r="J194" s="14">
        <f>HEX2DEC(RIGHT(timingTable[[#This Row],[FRT_HEX]],MIN(LEN(timingTable[[#This Row],[FRT_HEX]])-2,8)))</f>
        <v>2050992314</v>
      </c>
      <c r="K194" s="14" t="str">
        <f>IF(timingTable[[#This Row],['[TRACECODE']:.1]]=140,"afterTx","")</f>
        <v/>
      </c>
      <c r="L194" s="14" t="str">
        <f t="shared" si="18"/>
        <v/>
      </c>
      <c r="M194" s="14" t="str">
        <f>IF(AND(H194=H193,K193="afterTx",timingTable[[#This Row],['[TRACECODE']:.1]]=6),"dc","")</f>
        <v/>
      </c>
      <c r="N194" s="14" t="str">
        <f t="shared" si="19"/>
        <v/>
      </c>
      <c r="O194" s="14" t="str">
        <f>IF(timingTable[[#This Row],['[TRACECODE']:.1]]=141,"afterRx","")</f>
        <v/>
      </c>
      <c r="P194" s="14" t="str">
        <f t="shared" si="20"/>
        <v/>
      </c>
      <c r="Q194" s="14" t="str">
        <f t="shared" si="21"/>
        <v>rxEnd</v>
      </c>
      <c r="R194" s="14" t="str">
        <f t="shared" si="22"/>
        <v>EMPTY</v>
      </c>
      <c r="S194" s="14" t="str">
        <f t="shared" si="23"/>
        <v>EMPTY</v>
      </c>
      <c r="T194" s="14">
        <f t="shared" si="24"/>
        <v>1000</v>
      </c>
      <c r="U194" s="14">
        <f t="shared" si="25"/>
        <v>1697</v>
      </c>
      <c r="V194" s="14" t="str">
        <f>IF(L194="beforeTx",timingTable[[#This Row],[FRT32_val]]-timingTable[[#This Row],[FRT32_trace]],"EMPTY")</f>
        <v>EMPTY</v>
      </c>
      <c r="W194" s="14" t="str">
        <f>IF(AND(timingTable[[#This Row],[beforeTx]]="beforeTx",K195="afterTx"),J195-timingTable[[#This Row],[FRT32_trace]],"EMPTY")</f>
        <v>EMPTY</v>
      </c>
      <c r="X194" s="14">
        <f t="shared" si="26"/>
        <v>191</v>
      </c>
      <c r="Y194" s="14" t="str">
        <f>IF(AND(P194="beforeRx",O195="afterRx"),J195-timingTable[[#This Row],[FRT32_trace]],"EMPTY")</f>
        <v>EMPTY</v>
      </c>
    </row>
    <row r="195" spans="1:25" x14ac:dyDescent="0.25">
      <c r="A195" s="14" t="s">
        <v>2500</v>
      </c>
      <c r="B195">
        <v>2050992415</v>
      </c>
      <c r="C195" s="14" t="s">
        <v>7863</v>
      </c>
      <c r="D195">
        <v>151</v>
      </c>
      <c r="E195" s="14" t="s">
        <v>1119</v>
      </c>
      <c r="F195" s="14" t="s">
        <v>7864</v>
      </c>
      <c r="G195" s="14">
        <f>timingTable[[#This Row],[FRT_DEC]]-B194</f>
        <v>101</v>
      </c>
      <c r="H19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INFO]]))),H194)</f>
        <v>293</v>
      </c>
      <c r="I195" s="14">
        <f>IF(timingTable[[#This Row],['[TRACECODE']:.1]]=151,HEX2DEC(LEFT(RIGHT(timingTable[[#This Row],[TRACE INFO]],9),8)),IF(timingTable[[#This Row],['[TRACECODE']:.1]]=6,HEX2DEC(RIGHT(timingTable[[#This Row],[TRACE INFO]],8))))</f>
        <v>2050993224</v>
      </c>
      <c r="J195" s="14">
        <f>HEX2DEC(RIGHT(timingTable[[#This Row],[FRT_HEX]],MIN(LEN(timingTable[[#This Row],[FRT_HEX]])-2,8)))</f>
        <v>2050992415</v>
      </c>
      <c r="K195" s="14" t="str">
        <f>IF(timingTable[[#This Row],['[TRACECODE']:.1]]=140,"afterTx","")</f>
        <v/>
      </c>
      <c r="L195" s="14" t="str">
        <f t="shared" si="18"/>
        <v>beforeTx</v>
      </c>
      <c r="M195" s="14" t="str">
        <f>IF(AND(H195=H194,K194="afterTx",timingTable[[#This Row],['[TRACECODE']:.1]]=6),"dc","")</f>
        <v/>
      </c>
      <c r="N195" s="14" t="str">
        <f t="shared" si="19"/>
        <v/>
      </c>
      <c r="O195" s="14" t="str">
        <f>IF(timingTable[[#This Row],['[TRACECODE']:.1]]=141,"afterRx","")</f>
        <v/>
      </c>
      <c r="P195" s="14" t="str">
        <f t="shared" si="20"/>
        <v/>
      </c>
      <c r="Q195" s="14" t="str">
        <f t="shared" si="21"/>
        <v/>
      </c>
      <c r="R195" s="14">
        <f t="shared" si="22"/>
        <v>697</v>
      </c>
      <c r="S195" s="14" t="str">
        <f t="shared" si="23"/>
        <v>EMPTY</v>
      </c>
      <c r="T195" s="14" t="str">
        <f t="shared" si="24"/>
        <v>EMPTY</v>
      </c>
      <c r="U195" s="14" t="str">
        <f t="shared" si="25"/>
        <v>EMPTY</v>
      </c>
      <c r="V195" s="14">
        <f>IF(L195="beforeTx",timingTable[[#This Row],[FRT32_val]]-timingTable[[#This Row],[FRT32_trace]],"EMPTY")</f>
        <v>809</v>
      </c>
      <c r="W195" s="14">
        <f>IF(AND(timingTable[[#This Row],[beforeTx]]="beforeTx",K196="afterTx"),J196-timingTable[[#This Row],[FRT32_trace]],"EMPTY")</f>
        <v>826</v>
      </c>
      <c r="X195" s="14" t="str">
        <f t="shared" si="26"/>
        <v>EMPTY</v>
      </c>
      <c r="Y195" s="14" t="str">
        <f>IF(AND(P195="beforeRx",O196="afterRx"),J196-timingTable[[#This Row],[FRT32_trace]],"EMPTY")</f>
        <v>EMPTY</v>
      </c>
    </row>
    <row r="196" spans="1:25" x14ac:dyDescent="0.25">
      <c r="A196" s="14" t="s">
        <v>1882</v>
      </c>
      <c r="B196">
        <v>2050993241</v>
      </c>
      <c r="C196" s="14" t="s">
        <v>7865</v>
      </c>
      <c r="D196">
        <v>140</v>
      </c>
      <c r="E196" s="14" t="s">
        <v>1120</v>
      </c>
      <c r="F196" s="14" t="s">
        <v>281</v>
      </c>
      <c r="G196" s="14">
        <f>timingTable[[#This Row],[FRT_DEC]]-B195</f>
        <v>826</v>
      </c>
      <c r="H19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INFO]]))),H195)</f>
        <v>293</v>
      </c>
      <c r="I19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96" s="14">
        <f>HEX2DEC(RIGHT(timingTable[[#This Row],[FRT_HEX]],MIN(LEN(timingTable[[#This Row],[FRT_HEX]])-2,8)))</f>
        <v>2050993241</v>
      </c>
      <c r="K196" s="14" t="str">
        <f>IF(timingTable[[#This Row],['[TRACECODE']:.1]]=140,"afterTx","")</f>
        <v>afterTx</v>
      </c>
      <c r="L196" s="14" t="str">
        <f t="shared" si="18"/>
        <v/>
      </c>
      <c r="M196" s="14" t="str">
        <f>IF(AND(H196=H195,K195="afterTx",timingTable[[#This Row],['[TRACECODE']:.1]]=6),"dc","")</f>
        <v/>
      </c>
      <c r="N196" s="14" t="str">
        <f t="shared" si="19"/>
        <v/>
      </c>
      <c r="O196" s="14" t="str">
        <f>IF(timingTable[[#This Row],['[TRACECODE']:.1]]=141,"afterRx","")</f>
        <v/>
      </c>
      <c r="P196" s="14" t="str">
        <f t="shared" si="20"/>
        <v/>
      </c>
      <c r="Q196" s="14" t="str">
        <f t="shared" si="21"/>
        <v/>
      </c>
      <c r="R196" s="14" t="str">
        <f t="shared" si="22"/>
        <v>EMPTY</v>
      </c>
      <c r="S196" s="14" t="str">
        <f t="shared" si="23"/>
        <v>EMPTY</v>
      </c>
      <c r="T196" s="14" t="str">
        <f t="shared" si="24"/>
        <v>EMPTY</v>
      </c>
      <c r="U196" s="14" t="str">
        <f t="shared" si="25"/>
        <v>EMPTY</v>
      </c>
      <c r="V196" s="14" t="str">
        <f>IF(L196="beforeTx",timingTable[[#This Row],[FRT32_val]]-timingTable[[#This Row],[FRT32_trace]],"EMPTY")</f>
        <v>EMPTY</v>
      </c>
      <c r="W196" s="14" t="str">
        <f>IF(AND(timingTable[[#This Row],[beforeTx]]="beforeTx",K197="afterTx"),J197-timingTable[[#This Row],[FRT32_trace]],"EMPTY")</f>
        <v>EMPTY</v>
      </c>
      <c r="X196" s="14" t="str">
        <f t="shared" si="26"/>
        <v>EMPTY</v>
      </c>
      <c r="Y196" s="14" t="str">
        <f>IF(AND(P196="beforeRx",O197="afterRx"),J197-timingTable[[#This Row],[FRT32_trace]],"EMPTY")</f>
        <v>EMPTY</v>
      </c>
    </row>
    <row r="197" spans="1:25" x14ac:dyDescent="0.25">
      <c r="A197" s="14" t="s">
        <v>2501</v>
      </c>
      <c r="B197">
        <v>2050995285</v>
      </c>
      <c r="C197" s="14" t="s">
        <v>7868</v>
      </c>
      <c r="D197">
        <v>6</v>
      </c>
      <c r="E197" s="14" t="s">
        <v>1121</v>
      </c>
      <c r="F197" s="14" t="s">
        <v>7869</v>
      </c>
      <c r="G197" s="14">
        <f>timingTable[[#This Row],[FRT_DEC]]-B196</f>
        <v>2044</v>
      </c>
      <c r="H19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INFO]]))),H196)</f>
        <v>293</v>
      </c>
      <c r="I197" s="14">
        <f>IF(timingTable[[#This Row],['[TRACECODE']:.1]]=151,HEX2DEC(LEFT(RIGHT(timingTable[[#This Row],[TRACE INFO]],9),8)),IF(timingTable[[#This Row],['[TRACECODE']:.1]]=6,HEX2DEC(RIGHT(timingTable[[#This Row],[TRACE INFO]],8))))</f>
        <v>2050993921</v>
      </c>
      <c r="J197" s="14">
        <f>HEX2DEC(RIGHT(timingTable[[#This Row],[FRT_HEX]],MIN(LEN(timingTable[[#This Row],[FRT_HEX]])-2,8)))</f>
        <v>2050995285</v>
      </c>
      <c r="K197" s="14" t="str">
        <f>IF(timingTable[[#This Row],['[TRACECODE']:.1]]=140,"afterTx","")</f>
        <v/>
      </c>
      <c r="L197" s="14" t="str">
        <f t="shared" ref="L197:L260" si="27">IF(AND(H198=H197,K198="afterTx"),"beforeTx","")</f>
        <v/>
      </c>
      <c r="M197" s="14" t="str">
        <f>IF(AND(H197=H196,K196="afterTx",timingTable[[#This Row],['[TRACECODE']:.1]]=6),"dc","")</f>
        <v>dc</v>
      </c>
      <c r="N197" s="14" t="str">
        <f t="shared" ref="N197:N260" si="28">IF(AND(H197=H195,M195="dc"),"txEnd","")</f>
        <v/>
      </c>
      <c r="O197" s="14" t="str">
        <f>IF(timingTable[[#This Row],['[TRACECODE']:.1]]=141,"afterRx","")</f>
        <v/>
      </c>
      <c r="P197" s="14" t="str">
        <f t="shared" ref="P197:P260" si="29">IF(AND(H197=H198,O198="afterRx"),"beforeRx","")</f>
        <v/>
      </c>
      <c r="Q197" s="14" t="str">
        <f t="shared" ref="Q197:Q260" si="30">IF(AND(H197=H196,O196="afterRx"),"rxEnd","")</f>
        <v/>
      </c>
      <c r="R197" s="14" t="str">
        <f t="shared" ref="R197:R260" si="31">IF(AND(H199=H197,M199="dc",L197="beforeTx"),I199-I197,"EMPTY")</f>
        <v>EMPTY</v>
      </c>
      <c r="S197" s="14" t="str">
        <f t="shared" ref="S197:S260" si="32">IF(AND(N197="txEnd",P198="beforeRx",O199="afterRx"),J198-I197,"EMPTY")</f>
        <v>EMPTY</v>
      </c>
      <c r="T197" s="14" t="str">
        <f t="shared" ref="T197:T260" si="33">IF(AND(L198="beforeTx",Q197="rxEnd",H198=H197),I198-I197,"EMPTY")</f>
        <v>EMPTY</v>
      </c>
      <c r="U197" s="14" t="str">
        <f t="shared" ref="U197:U260" si="34">IF(AND(Q197="rxEnd",M200="dc",H197=H200),I200-I197,"EMPTY")</f>
        <v>EMPTY</v>
      </c>
      <c r="V197" s="14" t="str">
        <f>IF(L197="beforeTx",timingTable[[#This Row],[FRT32_val]]-timingTable[[#This Row],[FRT32_trace]],"EMPTY")</f>
        <v>EMPTY</v>
      </c>
      <c r="W197" s="14" t="str">
        <f>IF(AND(timingTable[[#This Row],[beforeTx]]="beforeTx",K198="afterTx"),J198-timingTable[[#This Row],[FRT32_trace]],"EMPTY")</f>
        <v>EMPTY</v>
      </c>
      <c r="X197" s="14" t="str">
        <f t="shared" ref="X197:X260" si="35">IF(AND(Q197="rxEnd",L198="beforeTx"),J198-I197,"EMPTY")</f>
        <v>EMPTY</v>
      </c>
      <c r="Y197" s="14" t="str">
        <f>IF(AND(P197="beforeRx",O198="afterRx"),J198-timingTable[[#This Row],[FRT32_trace]],"EMPTY")</f>
        <v>EMPTY</v>
      </c>
    </row>
    <row r="198" spans="1:25" x14ac:dyDescent="0.25">
      <c r="A198" s="14" t="s">
        <v>2502</v>
      </c>
      <c r="B198">
        <v>2050995288</v>
      </c>
      <c r="C198" s="14" t="s">
        <v>7870</v>
      </c>
      <c r="D198">
        <v>6</v>
      </c>
      <c r="E198" s="14" t="s">
        <v>1121</v>
      </c>
      <c r="F198" s="14" t="s">
        <v>5995</v>
      </c>
      <c r="G198" s="14">
        <f>timingTable[[#This Row],[FRT_DEC]]-B197</f>
        <v>3</v>
      </c>
      <c r="H19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INFO]]))),H197)</f>
        <v>293</v>
      </c>
      <c r="I198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198" s="14">
        <f>HEX2DEC(RIGHT(timingTable[[#This Row],[FRT_HEX]],MIN(LEN(timingTable[[#This Row],[FRT_HEX]])-2,8)))</f>
        <v>2050995288</v>
      </c>
      <c r="K198" s="14" t="str">
        <f>IF(timingTable[[#This Row],['[TRACECODE']:.1]]=140,"afterTx","")</f>
        <v/>
      </c>
      <c r="L198" s="14" t="str">
        <f t="shared" si="27"/>
        <v/>
      </c>
      <c r="M198" s="14" t="str">
        <f>IF(AND(H198=H197,K197="afterTx",timingTable[[#This Row],['[TRACECODE']:.1]]=6),"dc","")</f>
        <v/>
      </c>
      <c r="N198" s="14" t="str">
        <f t="shared" si="28"/>
        <v/>
      </c>
      <c r="O198" s="14" t="str">
        <f>IF(timingTable[[#This Row],['[TRACECODE']:.1]]=141,"afterRx","")</f>
        <v/>
      </c>
      <c r="P198" s="14" t="str">
        <f t="shared" si="29"/>
        <v/>
      </c>
      <c r="Q198" s="14" t="str">
        <f t="shared" si="30"/>
        <v/>
      </c>
      <c r="R198" s="14" t="str">
        <f t="shared" si="31"/>
        <v>EMPTY</v>
      </c>
      <c r="S198" s="14" t="str">
        <f t="shared" si="32"/>
        <v>EMPTY</v>
      </c>
      <c r="T198" s="14" t="str">
        <f t="shared" si="33"/>
        <v>EMPTY</v>
      </c>
      <c r="U198" s="14" t="str">
        <f t="shared" si="34"/>
        <v>EMPTY</v>
      </c>
      <c r="V198" s="14" t="str">
        <f>IF(L198="beforeTx",timingTable[[#This Row],[FRT32_val]]-timingTable[[#This Row],[FRT32_trace]],"EMPTY")</f>
        <v>EMPTY</v>
      </c>
      <c r="W198" s="14" t="str">
        <f>IF(AND(timingTable[[#This Row],[beforeTx]]="beforeTx",K199="afterTx"),J199-timingTable[[#This Row],[FRT32_trace]],"EMPTY")</f>
        <v>EMPTY</v>
      </c>
      <c r="X198" s="14" t="str">
        <f t="shared" si="35"/>
        <v>EMPTY</v>
      </c>
      <c r="Y198" s="14" t="str">
        <f>IF(AND(P198="beforeRx",O199="afterRx"),J199-timingTable[[#This Row],[FRT32_trace]],"EMPTY")</f>
        <v>EMPTY</v>
      </c>
    </row>
    <row r="199" spans="1:25" x14ac:dyDescent="0.25">
      <c r="A199" s="14" t="s">
        <v>1885</v>
      </c>
      <c r="B199">
        <v>2050995365</v>
      </c>
      <c r="C199" s="14" t="s">
        <v>7871</v>
      </c>
      <c r="D199">
        <v>151</v>
      </c>
      <c r="E199" s="14" t="s">
        <v>1119</v>
      </c>
      <c r="F199" s="14" t="s">
        <v>7872</v>
      </c>
      <c r="G199" s="14">
        <f>timingTable[[#This Row],[FRT_DEC]]-B198</f>
        <v>77</v>
      </c>
      <c r="H19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INFO]]))),H198)</f>
        <v>293</v>
      </c>
      <c r="I199" s="14">
        <f>IF(timingTable[[#This Row],['[TRACECODE']:.1]]=151,HEX2DEC(LEFT(RIGHT(timingTable[[#This Row],[TRACE INFO]],9),8)),IF(timingTable[[#This Row],['[TRACECODE']:.1]]=6,HEX2DEC(RIGHT(timingTable[[#This Row],[TRACE INFO]],8))))</f>
        <v>2050995202</v>
      </c>
      <c r="J199" s="14">
        <f>HEX2DEC(RIGHT(timingTable[[#This Row],[FRT_HEX]],MIN(LEN(timingTable[[#This Row],[FRT_HEX]])-2,8)))</f>
        <v>2050995365</v>
      </c>
      <c r="K199" s="14" t="str">
        <f>IF(timingTable[[#This Row],['[TRACECODE']:.1]]=140,"afterTx","")</f>
        <v/>
      </c>
      <c r="L199" s="14" t="str">
        <f t="shared" si="27"/>
        <v/>
      </c>
      <c r="M199" s="14" t="str">
        <f>IF(AND(H199=H198,K198="afterTx",timingTable[[#This Row],['[TRACECODE']:.1]]=6),"dc","")</f>
        <v/>
      </c>
      <c r="N199" s="14" t="str">
        <f t="shared" si="28"/>
        <v>txEnd</v>
      </c>
      <c r="O199" s="14" t="str">
        <f>IF(timingTable[[#This Row],['[TRACECODE']:.1]]=141,"afterRx","")</f>
        <v/>
      </c>
      <c r="P199" s="14" t="str">
        <f t="shared" si="29"/>
        <v/>
      </c>
      <c r="Q199" s="14" t="str">
        <f t="shared" si="30"/>
        <v/>
      </c>
      <c r="R199" s="14" t="str">
        <f t="shared" si="31"/>
        <v>EMPTY</v>
      </c>
      <c r="S199" s="14" t="str">
        <f t="shared" si="32"/>
        <v>EMPTY</v>
      </c>
      <c r="T199" s="14" t="str">
        <f t="shared" si="33"/>
        <v>EMPTY</v>
      </c>
      <c r="U199" s="14" t="str">
        <f t="shared" si="34"/>
        <v>EMPTY</v>
      </c>
      <c r="V199" s="14" t="str">
        <f>IF(L199="beforeTx",timingTable[[#This Row],[FRT32_val]]-timingTable[[#This Row],[FRT32_trace]],"EMPTY")</f>
        <v>EMPTY</v>
      </c>
      <c r="W199" s="14" t="str">
        <f>IF(AND(timingTable[[#This Row],[beforeTx]]="beforeTx",K200="afterTx"),J200-timingTable[[#This Row],[FRT32_trace]],"EMPTY")</f>
        <v>EMPTY</v>
      </c>
      <c r="X199" s="14" t="str">
        <f t="shared" si="35"/>
        <v>EMPTY</v>
      </c>
      <c r="Y199" s="14" t="str">
        <f>IF(AND(P199="beforeRx",O200="afterRx"),J200-timingTable[[#This Row],[FRT32_trace]],"EMPTY")</f>
        <v>EMPTY</v>
      </c>
    </row>
    <row r="200" spans="1:25" x14ac:dyDescent="0.25">
      <c r="A200" s="14" t="s">
        <v>1926</v>
      </c>
      <c r="B200">
        <v>2051030318</v>
      </c>
      <c r="C200" s="14" t="s">
        <v>7932</v>
      </c>
      <c r="D200">
        <v>131</v>
      </c>
      <c r="E200" s="14" t="s">
        <v>1118</v>
      </c>
      <c r="F200" s="14" t="s">
        <v>7933</v>
      </c>
      <c r="G200" s="14">
        <f>timingTable[[#This Row],[FRT_DEC]]-B199</f>
        <v>34953</v>
      </c>
      <c r="H20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INFO]]))),H199)</f>
        <v>294</v>
      </c>
      <c r="I20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00" s="14">
        <f>HEX2DEC(RIGHT(timingTable[[#This Row],[FRT_HEX]],MIN(LEN(timingTable[[#This Row],[FRT_HEX]])-2,8)))</f>
        <v>2051030318</v>
      </c>
      <c r="K200" s="14" t="str">
        <f>IF(timingTable[[#This Row],['[TRACECODE']:.1]]=140,"afterTx","")</f>
        <v/>
      </c>
      <c r="L200" s="14" t="str">
        <f t="shared" si="27"/>
        <v/>
      </c>
      <c r="M200" s="14" t="str">
        <f>IF(AND(H200=H199,K199="afterTx",timingTable[[#This Row],['[TRACECODE']:.1]]=6),"dc","")</f>
        <v/>
      </c>
      <c r="N200" s="14" t="str">
        <f t="shared" si="28"/>
        <v/>
      </c>
      <c r="O200" s="14" t="str">
        <f>IF(timingTable[[#This Row],['[TRACECODE']:.1]]=141,"afterRx","")</f>
        <v/>
      </c>
      <c r="P200" s="14" t="str">
        <f t="shared" si="29"/>
        <v/>
      </c>
      <c r="Q200" s="14" t="str">
        <f t="shared" si="30"/>
        <v/>
      </c>
      <c r="R200" s="14" t="str">
        <f t="shared" si="31"/>
        <v>EMPTY</v>
      </c>
      <c r="S200" s="14" t="str">
        <f t="shared" si="32"/>
        <v>EMPTY</v>
      </c>
      <c r="T200" s="14" t="str">
        <f t="shared" si="33"/>
        <v>EMPTY</v>
      </c>
      <c r="U200" s="14" t="str">
        <f t="shared" si="34"/>
        <v>EMPTY</v>
      </c>
      <c r="V200" s="14" t="str">
        <f>IF(L200="beforeTx",timingTable[[#This Row],[FRT32_val]]-timingTable[[#This Row],[FRT32_trace]],"EMPTY")</f>
        <v>EMPTY</v>
      </c>
      <c r="W200" s="14" t="str">
        <f>IF(AND(timingTable[[#This Row],[beforeTx]]="beforeTx",K201="afterTx"),J201-timingTable[[#This Row],[FRT32_trace]],"EMPTY")</f>
        <v>EMPTY</v>
      </c>
      <c r="X200" s="14" t="str">
        <f t="shared" si="35"/>
        <v>EMPTY</v>
      </c>
      <c r="Y200" s="14" t="str">
        <f>IF(AND(P200="beforeRx",O201="afterRx"),J201-timingTable[[#This Row],[FRT32_trace]],"EMPTY")</f>
        <v>EMPTY</v>
      </c>
    </row>
    <row r="201" spans="1:25" x14ac:dyDescent="0.25">
      <c r="A201" s="14" t="s">
        <v>1938</v>
      </c>
      <c r="B201">
        <v>2051030854</v>
      </c>
      <c r="C201" s="14" t="s">
        <v>7946</v>
      </c>
      <c r="D201">
        <v>151</v>
      </c>
      <c r="E201" s="14" t="s">
        <v>1119</v>
      </c>
      <c r="F201" s="14" t="s">
        <v>7947</v>
      </c>
      <c r="G201" s="14">
        <f>timingTable[[#This Row],[FRT_DEC]]-B200</f>
        <v>536</v>
      </c>
      <c r="H20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INFO]]))),H200)</f>
        <v>294</v>
      </c>
      <c r="I201" s="14">
        <f>IF(timingTable[[#This Row],['[TRACECODE']:.1]]=151,HEX2DEC(LEFT(RIGHT(timingTable[[#This Row],[TRACE INFO]],9),8)),IF(timingTable[[#This Row],['[TRACECODE']:.1]]=6,HEX2DEC(RIGHT(timingTable[[#This Row],[TRACE INFO]],8))))</f>
        <v>2051030743</v>
      </c>
      <c r="J201" s="14">
        <f>HEX2DEC(RIGHT(timingTable[[#This Row],[FRT_HEX]],MIN(LEN(timingTable[[#This Row],[FRT_HEX]])-2,8)))</f>
        <v>2051030854</v>
      </c>
      <c r="K201" s="14" t="str">
        <f>IF(timingTable[[#This Row],['[TRACECODE']:.1]]=140,"afterTx","")</f>
        <v/>
      </c>
      <c r="L201" s="14" t="str">
        <f t="shared" si="27"/>
        <v/>
      </c>
      <c r="M201" s="14" t="str">
        <f>IF(AND(H201=H200,K200="afterTx",timingTable[[#This Row],['[TRACECODE']:.1]]=6),"dc","")</f>
        <v/>
      </c>
      <c r="N201" s="14" t="str">
        <f t="shared" si="28"/>
        <v/>
      </c>
      <c r="O201" s="14" t="str">
        <f>IF(timingTable[[#This Row],['[TRACECODE']:.1]]=141,"afterRx","")</f>
        <v/>
      </c>
      <c r="P201" s="14" t="str">
        <f t="shared" si="29"/>
        <v/>
      </c>
      <c r="Q201" s="14" t="str">
        <f t="shared" si="30"/>
        <v/>
      </c>
      <c r="R201" s="14" t="str">
        <f t="shared" si="31"/>
        <v>EMPTY</v>
      </c>
      <c r="S201" s="14" t="str">
        <f t="shared" si="32"/>
        <v>EMPTY</v>
      </c>
      <c r="T201" s="14" t="str">
        <f t="shared" si="33"/>
        <v>EMPTY</v>
      </c>
      <c r="U201" s="14" t="str">
        <f t="shared" si="34"/>
        <v>EMPTY</v>
      </c>
      <c r="V201" s="14" t="str">
        <f>IF(L201="beforeTx",timingTable[[#This Row],[FRT32_val]]-timingTable[[#This Row],[FRT32_trace]],"EMPTY")</f>
        <v>EMPTY</v>
      </c>
      <c r="W201" s="14" t="str">
        <f>IF(AND(timingTable[[#This Row],[beforeTx]]="beforeTx",K202="afterTx"),J202-timingTable[[#This Row],[FRT32_trace]],"EMPTY")</f>
        <v>EMPTY</v>
      </c>
      <c r="X201" s="14" t="str">
        <f t="shared" si="35"/>
        <v>EMPTY</v>
      </c>
      <c r="Y201" s="14" t="str">
        <f>IF(AND(P201="beforeRx",O202="afterRx"),J202-timingTable[[#This Row],[FRT32_trace]],"EMPTY")</f>
        <v>EMPTY</v>
      </c>
    </row>
    <row r="202" spans="1:25" x14ac:dyDescent="0.25">
      <c r="A202" s="14" t="s">
        <v>1948</v>
      </c>
      <c r="B202">
        <v>2051030974</v>
      </c>
      <c r="C202" s="14" t="s">
        <v>7959</v>
      </c>
      <c r="D202">
        <v>151</v>
      </c>
      <c r="E202" s="14" t="s">
        <v>1119</v>
      </c>
      <c r="F202" s="14" t="s">
        <v>7960</v>
      </c>
      <c r="G202" s="14">
        <f>timingTable[[#This Row],[FRT_DEC]]-B201</f>
        <v>120</v>
      </c>
      <c r="H20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INFO]]))),H201)</f>
        <v>294</v>
      </c>
      <c r="I202" s="14">
        <f>IF(timingTable[[#This Row],['[TRACECODE']:.1]]=151,HEX2DEC(LEFT(RIGHT(timingTable[[#This Row],[TRACE INFO]],9),8)),IF(timingTable[[#This Row],['[TRACECODE']:.1]]=6,HEX2DEC(RIGHT(timingTable[[#This Row],[TRACE INFO]],8))))</f>
        <v>2051031743</v>
      </c>
      <c r="J202" s="14">
        <f>HEX2DEC(RIGHT(timingTable[[#This Row],[FRT_HEX]],MIN(LEN(timingTable[[#This Row],[FRT_HEX]])-2,8)))</f>
        <v>2051030974</v>
      </c>
      <c r="K202" s="14" t="str">
        <f>IF(timingTable[[#This Row],['[TRACECODE']:.1]]=140,"afterTx","")</f>
        <v/>
      </c>
      <c r="L202" s="14" t="str">
        <f t="shared" si="27"/>
        <v>beforeTx</v>
      </c>
      <c r="M202" s="14" t="str">
        <f>IF(AND(H202=H201,K201="afterTx",timingTable[[#This Row],['[TRACECODE']:.1]]=6),"dc","")</f>
        <v/>
      </c>
      <c r="N202" s="14" t="str">
        <f t="shared" si="28"/>
        <v/>
      </c>
      <c r="O202" s="14" t="str">
        <f>IF(timingTable[[#This Row],['[TRACECODE']:.1]]=141,"afterRx","")</f>
        <v/>
      </c>
      <c r="P202" s="14" t="str">
        <f t="shared" si="29"/>
        <v/>
      </c>
      <c r="Q202" s="14" t="str">
        <f t="shared" si="30"/>
        <v/>
      </c>
      <c r="R202" s="14">
        <f t="shared" si="31"/>
        <v>694</v>
      </c>
      <c r="S202" s="14" t="str">
        <f t="shared" si="32"/>
        <v>EMPTY</v>
      </c>
      <c r="T202" s="14" t="str">
        <f t="shared" si="33"/>
        <v>EMPTY</v>
      </c>
      <c r="U202" s="14" t="str">
        <f t="shared" si="34"/>
        <v>EMPTY</v>
      </c>
      <c r="V202" s="14">
        <f>IF(L202="beforeTx",timingTable[[#This Row],[FRT32_val]]-timingTable[[#This Row],[FRT32_trace]],"EMPTY")</f>
        <v>769</v>
      </c>
      <c r="W202" s="14">
        <f>IF(AND(timingTable[[#This Row],[beforeTx]]="beforeTx",K203="afterTx"),J203-timingTable[[#This Row],[FRT32_trace]],"EMPTY")</f>
        <v>786</v>
      </c>
      <c r="X202" s="14" t="str">
        <f t="shared" si="35"/>
        <v>EMPTY</v>
      </c>
      <c r="Y202" s="14" t="str">
        <f>IF(AND(P202="beforeRx",O203="afterRx"),J203-timingTable[[#This Row],[FRT32_trace]],"EMPTY")</f>
        <v>EMPTY</v>
      </c>
    </row>
    <row r="203" spans="1:25" x14ac:dyDescent="0.25">
      <c r="A203" s="14" t="s">
        <v>1949</v>
      </c>
      <c r="B203">
        <v>2051031760</v>
      </c>
      <c r="C203" s="14" t="s">
        <v>7961</v>
      </c>
      <c r="D203">
        <v>140</v>
      </c>
      <c r="E203" s="14" t="s">
        <v>1120</v>
      </c>
      <c r="F203" s="14" t="s">
        <v>281</v>
      </c>
      <c r="G203" s="14">
        <f>timingTable[[#This Row],[FRT_DEC]]-B202</f>
        <v>786</v>
      </c>
      <c r="H20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INFO]]))),H202)</f>
        <v>294</v>
      </c>
      <c r="I20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03" s="14">
        <f>HEX2DEC(RIGHT(timingTable[[#This Row],[FRT_HEX]],MIN(LEN(timingTable[[#This Row],[FRT_HEX]])-2,8)))</f>
        <v>2051031760</v>
      </c>
      <c r="K203" s="14" t="str">
        <f>IF(timingTable[[#This Row],['[TRACECODE']:.1]]=140,"afterTx","")</f>
        <v>afterTx</v>
      </c>
      <c r="L203" s="14" t="str">
        <f t="shared" si="27"/>
        <v/>
      </c>
      <c r="M203" s="14" t="str">
        <f>IF(AND(H203=H202,K202="afterTx",timingTable[[#This Row],['[TRACECODE']:.1]]=6),"dc","")</f>
        <v/>
      </c>
      <c r="N203" s="14" t="str">
        <f t="shared" si="28"/>
        <v/>
      </c>
      <c r="O203" s="14" t="str">
        <f>IF(timingTable[[#This Row],['[TRACECODE']:.1]]=141,"afterRx","")</f>
        <v/>
      </c>
      <c r="P203" s="14" t="str">
        <f t="shared" si="29"/>
        <v/>
      </c>
      <c r="Q203" s="14" t="str">
        <f t="shared" si="30"/>
        <v/>
      </c>
      <c r="R203" s="14" t="str">
        <f t="shared" si="31"/>
        <v>EMPTY</v>
      </c>
      <c r="S203" s="14" t="str">
        <f t="shared" si="32"/>
        <v>EMPTY</v>
      </c>
      <c r="T203" s="14" t="str">
        <f t="shared" si="33"/>
        <v>EMPTY</v>
      </c>
      <c r="U203" s="14" t="str">
        <f t="shared" si="34"/>
        <v>EMPTY</v>
      </c>
      <c r="V203" s="14" t="str">
        <f>IF(L203="beforeTx",timingTable[[#This Row],[FRT32_val]]-timingTable[[#This Row],[FRT32_trace]],"EMPTY")</f>
        <v>EMPTY</v>
      </c>
      <c r="W203" s="14" t="str">
        <f>IF(AND(timingTable[[#This Row],[beforeTx]]="beforeTx",K204="afterTx"),J204-timingTable[[#This Row],[FRT32_trace]],"EMPTY")</f>
        <v>EMPTY</v>
      </c>
      <c r="X203" s="14" t="str">
        <f t="shared" si="35"/>
        <v>EMPTY</v>
      </c>
      <c r="Y203" s="14" t="str">
        <f>IF(AND(P203="beforeRx",O204="afterRx"),J204-timingTable[[#This Row],[FRT32_trace]],"EMPTY")</f>
        <v>EMPTY</v>
      </c>
    </row>
    <row r="204" spans="1:25" x14ac:dyDescent="0.25">
      <c r="A204" s="14" t="s">
        <v>1955</v>
      </c>
      <c r="B204">
        <v>2051034203</v>
      </c>
      <c r="C204" s="14" t="s">
        <v>7967</v>
      </c>
      <c r="D204">
        <v>6</v>
      </c>
      <c r="E204" s="14" t="s">
        <v>1121</v>
      </c>
      <c r="F204" s="14" t="s">
        <v>7968</v>
      </c>
      <c r="G204" s="14">
        <f>timingTable[[#This Row],[FRT_DEC]]-B203</f>
        <v>2443</v>
      </c>
      <c r="H20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INFO]]))),H203)</f>
        <v>294</v>
      </c>
      <c r="I204" s="14">
        <f>IF(timingTable[[#This Row],['[TRACECODE']:.1]]=151,HEX2DEC(LEFT(RIGHT(timingTable[[#This Row],[TRACE INFO]],9),8)),IF(timingTable[[#This Row],['[TRACECODE']:.1]]=6,HEX2DEC(RIGHT(timingTable[[#This Row],[TRACE INFO]],8))))</f>
        <v>2051032437</v>
      </c>
      <c r="J204" s="14">
        <f>HEX2DEC(RIGHT(timingTable[[#This Row],[FRT_HEX]],MIN(LEN(timingTable[[#This Row],[FRT_HEX]])-2,8)))</f>
        <v>2051034203</v>
      </c>
      <c r="K204" s="14" t="str">
        <f>IF(timingTable[[#This Row],['[TRACECODE']:.1]]=140,"afterTx","")</f>
        <v/>
      </c>
      <c r="L204" s="14" t="str">
        <f t="shared" si="27"/>
        <v/>
      </c>
      <c r="M204" s="14" t="str">
        <f>IF(AND(H204=H203,K203="afterTx",timingTable[[#This Row],['[TRACECODE']:.1]]=6),"dc","")</f>
        <v>dc</v>
      </c>
      <c r="N204" s="14" t="str">
        <f t="shared" si="28"/>
        <v/>
      </c>
      <c r="O204" s="14" t="str">
        <f>IF(timingTable[[#This Row],['[TRACECODE']:.1]]=141,"afterRx","")</f>
        <v/>
      </c>
      <c r="P204" s="14" t="str">
        <f t="shared" si="29"/>
        <v/>
      </c>
      <c r="Q204" s="14" t="str">
        <f t="shared" si="30"/>
        <v/>
      </c>
      <c r="R204" s="14" t="str">
        <f t="shared" si="31"/>
        <v>EMPTY</v>
      </c>
      <c r="S204" s="14" t="str">
        <f t="shared" si="32"/>
        <v>EMPTY</v>
      </c>
      <c r="T204" s="14" t="str">
        <f t="shared" si="33"/>
        <v>EMPTY</v>
      </c>
      <c r="U204" s="14" t="str">
        <f t="shared" si="34"/>
        <v>EMPTY</v>
      </c>
      <c r="V204" s="14" t="str">
        <f>IF(L204="beforeTx",timingTable[[#This Row],[FRT32_val]]-timingTable[[#This Row],[FRT32_trace]],"EMPTY")</f>
        <v>EMPTY</v>
      </c>
      <c r="W204" s="14" t="str">
        <f>IF(AND(timingTable[[#This Row],[beforeTx]]="beforeTx",K205="afterTx"),J205-timingTable[[#This Row],[FRT32_trace]],"EMPTY")</f>
        <v>EMPTY</v>
      </c>
      <c r="X204" s="14" t="str">
        <f t="shared" si="35"/>
        <v>EMPTY</v>
      </c>
      <c r="Y204" s="14" t="str">
        <f>IF(AND(P204="beforeRx",O205="afterRx"),J205-timingTable[[#This Row],[FRT32_trace]],"EMPTY")</f>
        <v>EMPTY</v>
      </c>
    </row>
    <row r="205" spans="1:25" x14ac:dyDescent="0.25">
      <c r="A205" s="14" t="s">
        <v>1956</v>
      </c>
      <c r="B205">
        <v>2051034206</v>
      </c>
      <c r="C205" s="14" t="s">
        <v>7969</v>
      </c>
      <c r="D205">
        <v>6</v>
      </c>
      <c r="E205" s="14" t="s">
        <v>1121</v>
      </c>
      <c r="F205" s="14" t="s">
        <v>5995</v>
      </c>
      <c r="G205" s="14">
        <f>timingTable[[#This Row],[FRT_DEC]]-B204</f>
        <v>3</v>
      </c>
      <c r="H20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INFO]]))),H204)</f>
        <v>294</v>
      </c>
      <c r="I205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05" s="14">
        <f>HEX2DEC(RIGHT(timingTable[[#This Row],[FRT_HEX]],MIN(LEN(timingTable[[#This Row],[FRT_HEX]])-2,8)))</f>
        <v>2051034206</v>
      </c>
      <c r="K205" s="14" t="str">
        <f>IF(timingTable[[#This Row],['[TRACECODE']:.1]]=140,"afterTx","")</f>
        <v/>
      </c>
      <c r="L205" s="14" t="str">
        <f t="shared" si="27"/>
        <v/>
      </c>
      <c r="M205" s="14" t="str">
        <f>IF(AND(H205=H204,K204="afterTx",timingTable[[#This Row],['[TRACECODE']:.1]]=6),"dc","")</f>
        <v/>
      </c>
      <c r="N205" s="14" t="str">
        <f t="shared" si="28"/>
        <v/>
      </c>
      <c r="O205" s="14" t="str">
        <f>IF(timingTable[[#This Row],['[TRACECODE']:.1]]=141,"afterRx","")</f>
        <v/>
      </c>
      <c r="P205" s="14" t="str">
        <f t="shared" si="29"/>
        <v/>
      </c>
      <c r="Q205" s="14" t="str">
        <f t="shared" si="30"/>
        <v/>
      </c>
      <c r="R205" s="14" t="str">
        <f t="shared" si="31"/>
        <v>EMPTY</v>
      </c>
      <c r="S205" s="14" t="str">
        <f t="shared" si="32"/>
        <v>EMPTY</v>
      </c>
      <c r="T205" s="14" t="str">
        <f t="shared" si="33"/>
        <v>EMPTY</v>
      </c>
      <c r="U205" s="14" t="str">
        <f t="shared" si="34"/>
        <v>EMPTY</v>
      </c>
      <c r="V205" s="14" t="str">
        <f>IF(L205="beforeTx",timingTable[[#This Row],[FRT32_val]]-timingTable[[#This Row],[FRT32_trace]],"EMPTY")</f>
        <v>EMPTY</v>
      </c>
      <c r="W205" s="14" t="str">
        <f>IF(AND(timingTable[[#This Row],[beforeTx]]="beforeTx",K206="afterTx"),J206-timingTable[[#This Row],[FRT32_trace]],"EMPTY")</f>
        <v>EMPTY</v>
      </c>
      <c r="X205" s="14" t="str">
        <f t="shared" si="35"/>
        <v>EMPTY</v>
      </c>
      <c r="Y205" s="14" t="str">
        <f>IF(AND(P205="beforeRx",O206="afterRx"),J206-timingTable[[#This Row],[FRT32_trace]],"EMPTY")</f>
        <v>EMPTY</v>
      </c>
    </row>
    <row r="206" spans="1:25" x14ac:dyDescent="0.25">
      <c r="A206" s="14" t="s">
        <v>1957</v>
      </c>
      <c r="B206">
        <v>2051034283</v>
      </c>
      <c r="C206" s="14" t="s">
        <v>7970</v>
      </c>
      <c r="D206">
        <v>151</v>
      </c>
      <c r="E206" s="14" t="s">
        <v>1119</v>
      </c>
      <c r="F206" s="14" t="s">
        <v>7971</v>
      </c>
      <c r="G206" s="14">
        <f>timingTable[[#This Row],[FRT_DEC]]-B205</f>
        <v>77</v>
      </c>
      <c r="H20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INFO]]))),H205)</f>
        <v>294</v>
      </c>
      <c r="I206" s="14">
        <f>IF(timingTable[[#This Row],['[TRACECODE']:.1]]=151,HEX2DEC(LEFT(RIGHT(timingTable[[#This Row],[TRACE INFO]],9),8)),IF(timingTable[[#This Row],['[TRACECODE']:.1]]=6,HEX2DEC(RIGHT(timingTable[[#This Row],[TRACE INFO]],8))))</f>
        <v>2051034122</v>
      </c>
      <c r="J206" s="14">
        <f>HEX2DEC(RIGHT(timingTable[[#This Row],[FRT_HEX]],MIN(LEN(timingTable[[#This Row],[FRT_HEX]])-2,8)))</f>
        <v>2051034283</v>
      </c>
      <c r="K206" s="14" t="str">
        <f>IF(timingTable[[#This Row],['[TRACECODE']:.1]]=140,"afterTx","")</f>
        <v/>
      </c>
      <c r="L206" s="14" t="str">
        <f t="shared" si="27"/>
        <v/>
      </c>
      <c r="M206" s="14" t="str">
        <f>IF(AND(H206=H205,K205="afterTx",timingTable[[#This Row],['[TRACECODE']:.1]]=6),"dc","")</f>
        <v/>
      </c>
      <c r="N206" s="14" t="str">
        <f t="shared" si="28"/>
        <v>txEnd</v>
      </c>
      <c r="O206" s="14" t="str">
        <f>IF(timingTable[[#This Row],['[TRACECODE']:.1]]=141,"afterRx","")</f>
        <v/>
      </c>
      <c r="P206" s="14" t="str">
        <f t="shared" si="29"/>
        <v/>
      </c>
      <c r="Q206" s="14" t="str">
        <f t="shared" si="30"/>
        <v/>
      </c>
      <c r="R206" s="14" t="str">
        <f t="shared" si="31"/>
        <v>EMPTY</v>
      </c>
      <c r="S206" s="14">
        <f t="shared" si="32"/>
        <v>557</v>
      </c>
      <c r="T206" s="14" t="str">
        <f t="shared" si="33"/>
        <v>EMPTY</v>
      </c>
      <c r="U206" s="14" t="str">
        <f t="shared" si="34"/>
        <v>EMPTY</v>
      </c>
      <c r="V206" s="14" t="str">
        <f>IF(L206="beforeTx",timingTable[[#This Row],[FRT32_val]]-timingTable[[#This Row],[FRT32_trace]],"EMPTY")</f>
        <v>EMPTY</v>
      </c>
      <c r="W206" s="14" t="str">
        <f>IF(AND(timingTable[[#This Row],[beforeTx]]="beforeTx",K207="afterTx"),J207-timingTable[[#This Row],[FRT32_trace]],"EMPTY")</f>
        <v>EMPTY</v>
      </c>
      <c r="X206" s="14" t="str">
        <f t="shared" si="35"/>
        <v>EMPTY</v>
      </c>
      <c r="Y206" s="14" t="str">
        <f>IF(AND(P206="beforeRx",O207="afterRx"),J207-timingTable[[#This Row],[FRT32_trace]],"EMPTY")</f>
        <v>EMPTY</v>
      </c>
    </row>
    <row r="207" spans="1:25" x14ac:dyDescent="0.25">
      <c r="A207" s="14" t="s">
        <v>2287</v>
      </c>
      <c r="B207">
        <v>2051034679</v>
      </c>
      <c r="C207" s="14" t="s">
        <v>7981</v>
      </c>
      <c r="D207">
        <v>151</v>
      </c>
      <c r="E207" s="14" t="s">
        <v>1119</v>
      </c>
      <c r="F207" s="14" t="s">
        <v>1102</v>
      </c>
      <c r="G207" s="14">
        <f>timingTable[[#This Row],[FRT_DEC]]-B206</f>
        <v>396</v>
      </c>
      <c r="H20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INFO]]))),H206)</f>
        <v>294</v>
      </c>
      <c r="I207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207" s="14">
        <f>HEX2DEC(RIGHT(timingTable[[#This Row],[FRT_HEX]],MIN(LEN(timingTable[[#This Row],[FRT_HEX]])-2,8)))</f>
        <v>2051034679</v>
      </c>
      <c r="K207" s="14" t="str">
        <f>IF(timingTable[[#This Row],['[TRACECODE']:.1]]=140,"afterTx","")</f>
        <v/>
      </c>
      <c r="L207" s="14" t="str">
        <f t="shared" si="27"/>
        <v/>
      </c>
      <c r="M207" s="14" t="str">
        <f>IF(AND(H207=H206,K206="afterTx",timingTable[[#This Row],['[TRACECODE']:.1]]=6),"dc","")</f>
        <v/>
      </c>
      <c r="N207" s="14" t="str">
        <f t="shared" si="28"/>
        <v/>
      </c>
      <c r="O207" s="14" t="str">
        <f>IF(timingTable[[#This Row],['[TRACECODE']:.1]]=141,"afterRx","")</f>
        <v/>
      </c>
      <c r="P207" s="14" t="str">
        <f t="shared" si="29"/>
        <v>beforeRx</v>
      </c>
      <c r="Q207" s="14" t="str">
        <f t="shared" si="30"/>
        <v/>
      </c>
      <c r="R207" s="14" t="str">
        <f t="shared" si="31"/>
        <v>EMPTY</v>
      </c>
      <c r="S207" s="14" t="str">
        <f t="shared" si="32"/>
        <v>EMPTY</v>
      </c>
      <c r="T207" s="14" t="str">
        <f t="shared" si="33"/>
        <v>EMPTY</v>
      </c>
      <c r="U207" s="14" t="str">
        <f t="shared" si="34"/>
        <v>EMPTY</v>
      </c>
      <c r="V207" s="14" t="str">
        <f>IF(L207="beforeTx",timingTable[[#This Row],[FRT32_val]]-timingTable[[#This Row],[FRT32_trace]],"EMPTY")</f>
        <v>EMPTY</v>
      </c>
      <c r="W207" s="14" t="str">
        <f>IF(AND(timingTable[[#This Row],[beforeTx]]="beforeTx",K208="afterTx"),J208-timingTable[[#This Row],[FRT32_trace]],"EMPTY")</f>
        <v>EMPTY</v>
      </c>
      <c r="X207" s="14" t="str">
        <f t="shared" si="35"/>
        <v>EMPTY</v>
      </c>
      <c r="Y207" s="14">
        <f>IF(AND(P207="beforeRx",O208="afterRx"),J208-timingTable[[#This Row],[FRT32_trace]],"EMPTY")</f>
        <v>134</v>
      </c>
    </row>
    <row r="208" spans="1:25" x14ac:dyDescent="0.25">
      <c r="A208" s="14" t="s">
        <v>2288</v>
      </c>
      <c r="B208">
        <v>2051034813</v>
      </c>
      <c r="C208" s="14" t="s">
        <v>7982</v>
      </c>
      <c r="D208">
        <v>141</v>
      </c>
      <c r="E208" s="14" t="s">
        <v>1122</v>
      </c>
      <c r="F208" s="14" t="s">
        <v>296</v>
      </c>
      <c r="G208" s="14">
        <f>timingTable[[#This Row],[FRT_DEC]]-B207</f>
        <v>134</v>
      </c>
      <c r="H20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INFO]]))),H207)</f>
        <v>294</v>
      </c>
      <c r="I20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08" s="14">
        <f>HEX2DEC(RIGHT(timingTable[[#This Row],[FRT_HEX]],MIN(LEN(timingTable[[#This Row],[FRT_HEX]])-2,8)))</f>
        <v>2051034813</v>
      </c>
      <c r="K208" s="14" t="str">
        <f>IF(timingTable[[#This Row],['[TRACECODE']:.1]]=140,"afterTx","")</f>
        <v/>
      </c>
      <c r="L208" s="14" t="str">
        <f t="shared" si="27"/>
        <v/>
      </c>
      <c r="M208" s="14" t="str">
        <f>IF(AND(H208=H207,K207="afterTx",timingTable[[#This Row],['[TRACECODE']:.1]]=6),"dc","")</f>
        <v/>
      </c>
      <c r="N208" s="14" t="str">
        <f t="shared" si="28"/>
        <v/>
      </c>
      <c r="O208" s="14" t="str">
        <f>IF(timingTable[[#This Row],['[TRACECODE']:.1]]=141,"afterRx","")</f>
        <v>afterRx</v>
      </c>
      <c r="P208" s="14" t="str">
        <f t="shared" si="29"/>
        <v/>
      </c>
      <c r="Q208" s="14" t="str">
        <f t="shared" si="30"/>
        <v/>
      </c>
      <c r="R208" s="14" t="str">
        <f t="shared" si="31"/>
        <v>EMPTY</v>
      </c>
      <c r="S208" s="14" t="str">
        <f t="shared" si="32"/>
        <v>EMPTY</v>
      </c>
      <c r="T208" s="14" t="str">
        <f t="shared" si="33"/>
        <v>EMPTY</v>
      </c>
      <c r="U208" s="14" t="str">
        <f t="shared" si="34"/>
        <v>EMPTY</v>
      </c>
      <c r="V208" s="14" t="str">
        <f>IF(L208="beforeTx",timingTable[[#This Row],[FRT32_val]]-timingTable[[#This Row],[FRT32_trace]],"EMPTY")</f>
        <v>EMPTY</v>
      </c>
      <c r="W208" s="14" t="str">
        <f>IF(AND(timingTable[[#This Row],[beforeTx]]="beforeTx",K209="afterTx"),J209-timingTable[[#This Row],[FRT32_trace]],"EMPTY")</f>
        <v>EMPTY</v>
      </c>
      <c r="X208" s="14" t="str">
        <f t="shared" si="35"/>
        <v>EMPTY</v>
      </c>
      <c r="Y208" s="14" t="str">
        <f>IF(AND(P208="beforeRx",O209="afterRx"),J209-timingTable[[#This Row],[FRT32_trace]],"EMPTY")</f>
        <v>EMPTY</v>
      </c>
    </row>
    <row r="209" spans="1:25" x14ac:dyDescent="0.25">
      <c r="A209" s="14" t="s">
        <v>1980</v>
      </c>
      <c r="B209">
        <v>2051048649</v>
      </c>
      <c r="C209" s="14" t="s">
        <v>8006</v>
      </c>
      <c r="D209">
        <v>151</v>
      </c>
      <c r="E209" s="14" t="s">
        <v>1119</v>
      </c>
      <c r="F209" s="14" t="s">
        <v>8007</v>
      </c>
      <c r="G209" s="14">
        <f>timingTable[[#This Row],[FRT_DEC]]-B208</f>
        <v>13836</v>
      </c>
      <c r="H20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INFO]]))),H208)</f>
        <v>294</v>
      </c>
      <c r="I209" s="14">
        <f>IF(timingTable[[#This Row],['[TRACECODE']:.1]]=151,HEX2DEC(LEFT(RIGHT(timingTable[[#This Row],[TRACE INFO]],9),8)),IF(timingTable[[#This Row],['[TRACECODE']:.1]]=6,HEX2DEC(RIGHT(timingTable[[#This Row],[TRACE INFO]],8))))</f>
        <v>2051048546</v>
      </c>
      <c r="J209" s="14">
        <f>HEX2DEC(RIGHT(timingTable[[#This Row],[FRT_HEX]],MIN(LEN(timingTable[[#This Row],[FRT_HEX]])-2,8)))</f>
        <v>2051048649</v>
      </c>
      <c r="K209" s="14" t="str">
        <f>IF(timingTable[[#This Row],['[TRACECODE']:.1]]=140,"afterTx","")</f>
        <v/>
      </c>
      <c r="L209" s="14" t="str">
        <f t="shared" si="27"/>
        <v/>
      </c>
      <c r="M209" s="14" t="str">
        <f>IF(AND(H209=H208,K208="afterTx",timingTable[[#This Row],['[TRACECODE']:.1]]=6),"dc","")</f>
        <v/>
      </c>
      <c r="N209" s="14" t="str">
        <f t="shared" si="28"/>
        <v/>
      </c>
      <c r="O209" s="14" t="str">
        <f>IF(timingTable[[#This Row],['[TRACECODE']:.1]]=141,"afterRx","")</f>
        <v/>
      </c>
      <c r="P209" s="14" t="str">
        <f t="shared" si="29"/>
        <v/>
      </c>
      <c r="Q209" s="14" t="str">
        <f t="shared" si="30"/>
        <v>rxEnd</v>
      </c>
      <c r="R209" s="14" t="str">
        <f t="shared" si="31"/>
        <v>EMPTY</v>
      </c>
      <c r="S209" s="14" t="str">
        <f t="shared" si="32"/>
        <v>EMPTY</v>
      </c>
      <c r="T209" s="14">
        <f t="shared" si="33"/>
        <v>1000</v>
      </c>
      <c r="U209" s="14">
        <f t="shared" si="34"/>
        <v>1696</v>
      </c>
      <c r="V209" s="14" t="str">
        <f>IF(L209="beforeTx",timingTable[[#This Row],[FRT32_val]]-timingTable[[#This Row],[FRT32_trace]],"EMPTY")</f>
        <v>EMPTY</v>
      </c>
      <c r="W209" s="14" t="str">
        <f>IF(AND(timingTable[[#This Row],[beforeTx]]="beforeTx",K210="afterTx"),J210-timingTable[[#This Row],[FRT32_trace]],"EMPTY")</f>
        <v>EMPTY</v>
      </c>
      <c r="X209" s="14">
        <f t="shared" si="35"/>
        <v>209</v>
      </c>
      <c r="Y209" s="14" t="str">
        <f>IF(AND(P209="beforeRx",O210="afterRx"),J210-timingTable[[#This Row],[FRT32_trace]],"EMPTY")</f>
        <v>EMPTY</v>
      </c>
    </row>
    <row r="210" spans="1:25" x14ac:dyDescent="0.25">
      <c r="A210" s="14" t="s">
        <v>1990</v>
      </c>
      <c r="B210">
        <v>2051048755</v>
      </c>
      <c r="C210" s="14" t="s">
        <v>8019</v>
      </c>
      <c r="D210">
        <v>151</v>
      </c>
      <c r="E210" s="14" t="s">
        <v>1119</v>
      </c>
      <c r="F210" s="14" t="s">
        <v>8020</v>
      </c>
      <c r="G210" s="14">
        <f>timingTable[[#This Row],[FRT_DEC]]-B209</f>
        <v>106</v>
      </c>
      <c r="H21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INFO]]))),H209)</f>
        <v>294</v>
      </c>
      <c r="I210" s="14">
        <f>IF(timingTable[[#This Row],['[TRACECODE']:.1]]=151,HEX2DEC(LEFT(RIGHT(timingTable[[#This Row],[TRACE INFO]],9),8)),IF(timingTable[[#This Row],['[TRACECODE']:.1]]=6,HEX2DEC(RIGHT(timingTable[[#This Row],[TRACE INFO]],8))))</f>
        <v>2051049546</v>
      </c>
      <c r="J210" s="14">
        <f>HEX2DEC(RIGHT(timingTable[[#This Row],[FRT_HEX]],MIN(LEN(timingTable[[#This Row],[FRT_HEX]])-2,8)))</f>
        <v>2051048755</v>
      </c>
      <c r="K210" s="14" t="str">
        <f>IF(timingTable[[#This Row],['[TRACECODE']:.1]]=140,"afterTx","")</f>
        <v/>
      </c>
      <c r="L210" s="14" t="str">
        <f t="shared" si="27"/>
        <v>beforeTx</v>
      </c>
      <c r="M210" s="14" t="str">
        <f>IF(AND(H210=H209,K209="afterTx",timingTable[[#This Row],['[TRACECODE']:.1]]=6),"dc","")</f>
        <v/>
      </c>
      <c r="N210" s="14" t="str">
        <f t="shared" si="28"/>
        <v/>
      </c>
      <c r="O210" s="14" t="str">
        <f>IF(timingTable[[#This Row],['[TRACECODE']:.1]]=141,"afterRx","")</f>
        <v/>
      </c>
      <c r="P210" s="14" t="str">
        <f t="shared" si="29"/>
        <v/>
      </c>
      <c r="Q210" s="14" t="str">
        <f t="shared" si="30"/>
        <v/>
      </c>
      <c r="R210" s="14">
        <f t="shared" si="31"/>
        <v>696</v>
      </c>
      <c r="S210" s="14" t="str">
        <f t="shared" si="32"/>
        <v>EMPTY</v>
      </c>
      <c r="T210" s="14" t="str">
        <f t="shared" si="33"/>
        <v>EMPTY</v>
      </c>
      <c r="U210" s="14" t="str">
        <f t="shared" si="34"/>
        <v>EMPTY</v>
      </c>
      <c r="V210" s="14">
        <f>IF(L210="beforeTx",timingTable[[#This Row],[FRT32_val]]-timingTable[[#This Row],[FRT32_trace]],"EMPTY")</f>
        <v>791</v>
      </c>
      <c r="W210" s="14">
        <f>IF(AND(timingTable[[#This Row],[beforeTx]]="beforeTx",K211="afterTx"),J211-timingTable[[#This Row],[FRT32_trace]],"EMPTY")</f>
        <v>809</v>
      </c>
      <c r="X210" s="14" t="str">
        <f t="shared" si="35"/>
        <v>EMPTY</v>
      </c>
      <c r="Y210" s="14" t="str">
        <f>IF(AND(P210="beforeRx",O211="afterRx"),J211-timingTable[[#This Row],[FRT32_trace]],"EMPTY")</f>
        <v>EMPTY</v>
      </c>
    </row>
    <row r="211" spans="1:25" x14ac:dyDescent="0.25">
      <c r="A211" s="14" t="s">
        <v>1991</v>
      </c>
      <c r="B211">
        <v>2051049564</v>
      </c>
      <c r="C211" s="14" t="s">
        <v>8021</v>
      </c>
      <c r="D211">
        <v>140</v>
      </c>
      <c r="E211" s="14" t="s">
        <v>1120</v>
      </c>
      <c r="F211" s="14" t="s">
        <v>281</v>
      </c>
      <c r="G211" s="14">
        <f>timingTable[[#This Row],[FRT_DEC]]-B210</f>
        <v>809</v>
      </c>
      <c r="H21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INFO]]))),H210)</f>
        <v>294</v>
      </c>
      <c r="I21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11" s="14">
        <f>HEX2DEC(RIGHT(timingTable[[#This Row],[FRT_HEX]],MIN(LEN(timingTable[[#This Row],[FRT_HEX]])-2,8)))</f>
        <v>2051049564</v>
      </c>
      <c r="K211" s="14" t="str">
        <f>IF(timingTable[[#This Row],['[TRACECODE']:.1]]=140,"afterTx","")</f>
        <v>afterTx</v>
      </c>
      <c r="L211" s="14" t="str">
        <f t="shared" si="27"/>
        <v/>
      </c>
      <c r="M211" s="14" t="str">
        <f>IF(AND(H211=H210,K210="afterTx",timingTable[[#This Row],['[TRACECODE']:.1]]=6),"dc","")</f>
        <v/>
      </c>
      <c r="N211" s="14" t="str">
        <f t="shared" si="28"/>
        <v/>
      </c>
      <c r="O211" s="14" t="str">
        <f>IF(timingTable[[#This Row],['[TRACECODE']:.1]]=141,"afterRx","")</f>
        <v/>
      </c>
      <c r="P211" s="14" t="str">
        <f t="shared" si="29"/>
        <v/>
      </c>
      <c r="Q211" s="14" t="str">
        <f t="shared" si="30"/>
        <v/>
      </c>
      <c r="R211" s="14" t="str">
        <f t="shared" si="31"/>
        <v>EMPTY</v>
      </c>
      <c r="S211" s="14" t="str">
        <f t="shared" si="32"/>
        <v>EMPTY</v>
      </c>
      <c r="T211" s="14" t="str">
        <f t="shared" si="33"/>
        <v>EMPTY</v>
      </c>
      <c r="U211" s="14" t="str">
        <f t="shared" si="34"/>
        <v>EMPTY</v>
      </c>
      <c r="V211" s="14" t="str">
        <f>IF(L211="beforeTx",timingTable[[#This Row],[FRT32_val]]-timingTable[[#This Row],[FRT32_trace]],"EMPTY")</f>
        <v>EMPTY</v>
      </c>
      <c r="W211" s="14" t="str">
        <f>IF(AND(timingTable[[#This Row],[beforeTx]]="beforeTx",K212="afterTx"),J212-timingTable[[#This Row],[FRT32_trace]],"EMPTY")</f>
        <v>EMPTY</v>
      </c>
      <c r="X211" s="14" t="str">
        <f t="shared" si="35"/>
        <v>EMPTY</v>
      </c>
      <c r="Y211" s="14" t="str">
        <f>IF(AND(P211="beforeRx",O212="afterRx"),J212-timingTable[[#This Row],[FRT32_trace]],"EMPTY")</f>
        <v>EMPTY</v>
      </c>
    </row>
    <row r="212" spans="1:25" x14ac:dyDescent="0.25">
      <c r="A212" s="14" t="s">
        <v>1994</v>
      </c>
      <c r="B212">
        <v>2051052167</v>
      </c>
      <c r="C212" s="14" t="s">
        <v>8024</v>
      </c>
      <c r="D212">
        <v>6</v>
      </c>
      <c r="E212" s="14" t="s">
        <v>1121</v>
      </c>
      <c r="F212" s="14" t="s">
        <v>8025</v>
      </c>
      <c r="G212" s="14">
        <f>timingTable[[#This Row],[FRT_DEC]]-B211</f>
        <v>2603</v>
      </c>
      <c r="H21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INFO]]))),H211)</f>
        <v>294</v>
      </c>
      <c r="I212" s="14">
        <f>IF(timingTable[[#This Row],['[TRACECODE']:.1]]=151,HEX2DEC(LEFT(RIGHT(timingTable[[#This Row],[TRACE INFO]],9),8)),IF(timingTable[[#This Row],['[TRACECODE']:.1]]=6,HEX2DEC(RIGHT(timingTable[[#This Row],[TRACE INFO]],8))))</f>
        <v>2051050242</v>
      </c>
      <c r="J212" s="14">
        <f>HEX2DEC(RIGHT(timingTable[[#This Row],[FRT_HEX]],MIN(LEN(timingTable[[#This Row],[FRT_HEX]])-2,8)))</f>
        <v>2051052167</v>
      </c>
      <c r="K212" s="14" t="str">
        <f>IF(timingTable[[#This Row],['[TRACECODE']:.1]]=140,"afterTx","")</f>
        <v/>
      </c>
      <c r="L212" s="14" t="str">
        <f t="shared" si="27"/>
        <v/>
      </c>
      <c r="M212" s="14" t="str">
        <f>IF(AND(H212=H211,K211="afterTx",timingTable[[#This Row],['[TRACECODE']:.1]]=6),"dc","")</f>
        <v>dc</v>
      </c>
      <c r="N212" s="14" t="str">
        <f t="shared" si="28"/>
        <v/>
      </c>
      <c r="O212" s="14" t="str">
        <f>IF(timingTable[[#This Row],['[TRACECODE']:.1]]=141,"afterRx","")</f>
        <v/>
      </c>
      <c r="P212" s="14" t="str">
        <f t="shared" si="29"/>
        <v/>
      </c>
      <c r="Q212" s="14" t="str">
        <f t="shared" si="30"/>
        <v/>
      </c>
      <c r="R212" s="14" t="str">
        <f t="shared" si="31"/>
        <v>EMPTY</v>
      </c>
      <c r="S212" s="14" t="str">
        <f t="shared" si="32"/>
        <v>EMPTY</v>
      </c>
      <c r="T212" s="14" t="str">
        <f t="shared" si="33"/>
        <v>EMPTY</v>
      </c>
      <c r="U212" s="14" t="str">
        <f t="shared" si="34"/>
        <v>EMPTY</v>
      </c>
      <c r="V212" s="14" t="str">
        <f>IF(L212="beforeTx",timingTable[[#This Row],[FRT32_val]]-timingTable[[#This Row],[FRT32_trace]],"EMPTY")</f>
        <v>EMPTY</v>
      </c>
      <c r="W212" s="14" t="str">
        <f>IF(AND(timingTable[[#This Row],[beforeTx]]="beforeTx",K213="afterTx"),J213-timingTable[[#This Row],[FRT32_trace]],"EMPTY")</f>
        <v>EMPTY</v>
      </c>
      <c r="X212" s="14" t="str">
        <f t="shared" si="35"/>
        <v>EMPTY</v>
      </c>
      <c r="Y212" s="14" t="str">
        <f>IF(AND(P212="beforeRx",O213="afterRx"),J213-timingTable[[#This Row],[FRT32_trace]],"EMPTY")</f>
        <v>EMPTY</v>
      </c>
    </row>
    <row r="213" spans="1:25" x14ac:dyDescent="0.25">
      <c r="A213" s="14" t="s">
        <v>1995</v>
      </c>
      <c r="B213">
        <v>2051052170</v>
      </c>
      <c r="C213" s="14" t="s">
        <v>8026</v>
      </c>
      <c r="D213">
        <v>6</v>
      </c>
      <c r="E213" s="14" t="s">
        <v>1121</v>
      </c>
      <c r="F213" s="14" t="s">
        <v>5995</v>
      </c>
      <c r="G213" s="14">
        <f>timingTable[[#This Row],[FRT_DEC]]-B212</f>
        <v>3</v>
      </c>
      <c r="H21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INFO]]))),H212)</f>
        <v>294</v>
      </c>
      <c r="I213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13" s="14">
        <f>HEX2DEC(RIGHT(timingTable[[#This Row],[FRT_HEX]],MIN(LEN(timingTable[[#This Row],[FRT_HEX]])-2,8)))</f>
        <v>2051052170</v>
      </c>
      <c r="K213" s="14" t="str">
        <f>IF(timingTable[[#This Row],['[TRACECODE']:.1]]=140,"afterTx","")</f>
        <v/>
      </c>
      <c r="L213" s="14" t="str">
        <f t="shared" si="27"/>
        <v/>
      </c>
      <c r="M213" s="14" t="str">
        <f>IF(AND(H213=H212,K212="afterTx",timingTable[[#This Row],['[TRACECODE']:.1]]=6),"dc","")</f>
        <v/>
      </c>
      <c r="N213" s="14" t="str">
        <f t="shared" si="28"/>
        <v/>
      </c>
      <c r="O213" s="14" t="str">
        <f>IF(timingTable[[#This Row],['[TRACECODE']:.1]]=141,"afterRx","")</f>
        <v/>
      </c>
      <c r="P213" s="14" t="str">
        <f t="shared" si="29"/>
        <v/>
      </c>
      <c r="Q213" s="14" t="str">
        <f t="shared" si="30"/>
        <v/>
      </c>
      <c r="R213" s="14" t="str">
        <f t="shared" si="31"/>
        <v>EMPTY</v>
      </c>
      <c r="S213" s="14" t="str">
        <f t="shared" si="32"/>
        <v>EMPTY</v>
      </c>
      <c r="T213" s="14" t="str">
        <f t="shared" si="33"/>
        <v>EMPTY</v>
      </c>
      <c r="U213" s="14" t="str">
        <f t="shared" si="34"/>
        <v>EMPTY</v>
      </c>
      <c r="V213" s="14" t="str">
        <f>IF(L213="beforeTx",timingTable[[#This Row],[FRT32_val]]-timingTable[[#This Row],[FRT32_trace]],"EMPTY")</f>
        <v>EMPTY</v>
      </c>
      <c r="W213" s="14" t="str">
        <f>IF(AND(timingTable[[#This Row],[beforeTx]]="beforeTx",K214="afterTx"),J214-timingTable[[#This Row],[FRT32_trace]],"EMPTY")</f>
        <v>EMPTY</v>
      </c>
      <c r="X213" s="14" t="str">
        <f t="shared" si="35"/>
        <v>EMPTY</v>
      </c>
      <c r="Y213" s="14" t="str">
        <f>IF(AND(P213="beforeRx",O214="afterRx"),J214-timingTable[[#This Row],[FRT32_trace]],"EMPTY")</f>
        <v>EMPTY</v>
      </c>
    </row>
    <row r="214" spans="1:25" x14ac:dyDescent="0.25">
      <c r="A214" s="14" t="s">
        <v>1996</v>
      </c>
      <c r="B214">
        <v>2051052249</v>
      </c>
      <c r="C214" s="14" t="s">
        <v>8027</v>
      </c>
      <c r="D214">
        <v>151</v>
      </c>
      <c r="E214" s="14" t="s">
        <v>1119</v>
      </c>
      <c r="F214" s="14" t="s">
        <v>8028</v>
      </c>
      <c r="G214" s="14">
        <f>timingTable[[#This Row],[FRT_DEC]]-B213</f>
        <v>79</v>
      </c>
      <c r="H21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INFO]]))),H213)</f>
        <v>294</v>
      </c>
      <c r="I214" s="14">
        <f>IF(timingTable[[#This Row],['[TRACECODE']:.1]]=151,HEX2DEC(LEFT(RIGHT(timingTable[[#This Row],[TRACE INFO]],9),8)),IF(timingTable[[#This Row],['[TRACECODE']:.1]]=6,HEX2DEC(RIGHT(timingTable[[#This Row],[TRACE INFO]],8))))</f>
        <v>2051052083</v>
      </c>
      <c r="J214" s="14">
        <f>HEX2DEC(RIGHT(timingTable[[#This Row],[FRT_HEX]],MIN(LEN(timingTable[[#This Row],[FRT_HEX]])-2,8)))</f>
        <v>2051052249</v>
      </c>
      <c r="K214" s="14" t="str">
        <f>IF(timingTable[[#This Row],['[TRACECODE']:.1]]=140,"afterTx","")</f>
        <v/>
      </c>
      <c r="L214" s="14" t="str">
        <f t="shared" si="27"/>
        <v/>
      </c>
      <c r="M214" s="14" t="str">
        <f>IF(AND(H214=H213,K213="afterTx",timingTable[[#This Row],['[TRACECODE']:.1]]=6),"dc","")</f>
        <v/>
      </c>
      <c r="N214" s="14" t="str">
        <f t="shared" si="28"/>
        <v>txEnd</v>
      </c>
      <c r="O214" s="14" t="str">
        <f>IF(timingTable[[#This Row],['[TRACECODE']:.1]]=141,"afterRx","")</f>
        <v/>
      </c>
      <c r="P214" s="14" t="str">
        <f t="shared" si="29"/>
        <v/>
      </c>
      <c r="Q214" s="14" t="str">
        <f t="shared" si="30"/>
        <v/>
      </c>
      <c r="R214" s="14" t="str">
        <f t="shared" si="31"/>
        <v>EMPTY</v>
      </c>
      <c r="S214" s="14" t="str">
        <f t="shared" si="32"/>
        <v>EMPTY</v>
      </c>
      <c r="T214" s="14" t="str">
        <f t="shared" si="33"/>
        <v>EMPTY</v>
      </c>
      <c r="U214" s="14" t="str">
        <f t="shared" si="34"/>
        <v>EMPTY</v>
      </c>
      <c r="V214" s="14" t="str">
        <f>IF(L214="beforeTx",timingTable[[#This Row],[FRT32_val]]-timingTable[[#This Row],[FRT32_trace]],"EMPTY")</f>
        <v>EMPTY</v>
      </c>
      <c r="W214" s="14" t="str">
        <f>IF(AND(timingTable[[#This Row],[beforeTx]]="beforeTx",K215="afterTx"),J215-timingTable[[#This Row],[FRT32_trace]],"EMPTY")</f>
        <v>EMPTY</v>
      </c>
      <c r="X214" s="14" t="str">
        <f t="shared" si="35"/>
        <v>EMPTY</v>
      </c>
      <c r="Y214" s="14" t="str">
        <f>IF(AND(P214="beforeRx",O215="afterRx"),J215-timingTable[[#This Row],[FRT32_trace]],"EMPTY")</f>
        <v>EMPTY</v>
      </c>
    </row>
    <row r="215" spans="1:25" x14ac:dyDescent="0.25">
      <c r="A215" s="14" t="s">
        <v>2033</v>
      </c>
      <c r="B215">
        <v>2051055530</v>
      </c>
      <c r="C215" s="14" t="s">
        <v>8088</v>
      </c>
      <c r="D215">
        <v>131</v>
      </c>
      <c r="E215" s="14" t="s">
        <v>1118</v>
      </c>
      <c r="F215" s="14" t="s">
        <v>8089</v>
      </c>
      <c r="G215" s="14">
        <f>timingTable[[#This Row],[FRT_DEC]]-B214</f>
        <v>3281</v>
      </c>
      <c r="H21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INFO]]))),H214)</f>
        <v>295</v>
      </c>
      <c r="I21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15" s="14">
        <f>HEX2DEC(RIGHT(timingTable[[#This Row],[FRT_HEX]],MIN(LEN(timingTable[[#This Row],[FRT_HEX]])-2,8)))</f>
        <v>2051055530</v>
      </c>
      <c r="K215" s="14" t="str">
        <f>IF(timingTable[[#This Row],['[TRACECODE']:.1]]=140,"afterTx","")</f>
        <v/>
      </c>
      <c r="L215" s="14" t="str">
        <f t="shared" si="27"/>
        <v/>
      </c>
      <c r="M215" s="14" t="str">
        <f>IF(AND(H215=H214,K214="afterTx",timingTable[[#This Row],['[TRACECODE']:.1]]=6),"dc","")</f>
        <v/>
      </c>
      <c r="N215" s="14" t="str">
        <f t="shared" si="28"/>
        <v/>
      </c>
      <c r="O215" s="14" t="str">
        <f>IF(timingTable[[#This Row],['[TRACECODE']:.1]]=141,"afterRx","")</f>
        <v/>
      </c>
      <c r="P215" s="14" t="str">
        <f t="shared" si="29"/>
        <v/>
      </c>
      <c r="Q215" s="14" t="str">
        <f t="shared" si="30"/>
        <v/>
      </c>
      <c r="R215" s="14" t="str">
        <f t="shared" si="31"/>
        <v>EMPTY</v>
      </c>
      <c r="S215" s="14" t="str">
        <f t="shared" si="32"/>
        <v>EMPTY</v>
      </c>
      <c r="T215" s="14" t="str">
        <f t="shared" si="33"/>
        <v>EMPTY</v>
      </c>
      <c r="U215" s="14" t="str">
        <f t="shared" si="34"/>
        <v>EMPTY</v>
      </c>
      <c r="V215" s="14" t="str">
        <f>IF(L215="beforeTx",timingTable[[#This Row],[FRT32_val]]-timingTable[[#This Row],[FRT32_trace]],"EMPTY")</f>
        <v>EMPTY</v>
      </c>
      <c r="W215" s="14" t="str">
        <f>IF(AND(timingTable[[#This Row],[beforeTx]]="beforeTx",K216="afterTx"),J216-timingTable[[#This Row],[FRT32_trace]],"EMPTY")</f>
        <v>EMPTY</v>
      </c>
      <c r="X215" s="14" t="str">
        <f t="shared" si="35"/>
        <v>EMPTY</v>
      </c>
      <c r="Y215" s="14" t="str">
        <f>IF(AND(P215="beforeRx",O216="afterRx"),J216-timingTable[[#This Row],[FRT32_trace]],"EMPTY")</f>
        <v>EMPTY</v>
      </c>
    </row>
    <row r="216" spans="1:25" x14ac:dyDescent="0.25">
      <c r="A216" s="14" t="s">
        <v>2230</v>
      </c>
      <c r="B216">
        <v>2051055567</v>
      </c>
      <c r="C216" s="14" t="s">
        <v>8091</v>
      </c>
      <c r="D216">
        <v>151</v>
      </c>
      <c r="E216" s="14" t="s">
        <v>1119</v>
      </c>
      <c r="F216" s="14" t="s">
        <v>8092</v>
      </c>
      <c r="G216" s="14">
        <f>timingTable[[#This Row],[FRT_DEC]]-B215</f>
        <v>37</v>
      </c>
      <c r="H21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INFO]]))),H215)</f>
        <v>295</v>
      </c>
      <c r="I216" s="14">
        <f>IF(timingTable[[#This Row],['[TRACECODE']:.1]]=151,HEX2DEC(LEFT(RIGHT(timingTable[[#This Row],[TRACE INFO]],9),8)),IF(timingTable[[#This Row],['[TRACECODE']:.1]]=6,HEX2DEC(RIGHT(timingTable[[#This Row],[TRACE INFO]],8))))</f>
        <v>2051056444</v>
      </c>
      <c r="J216" s="14">
        <f>HEX2DEC(RIGHT(timingTable[[#This Row],[FRT_HEX]],MIN(LEN(timingTable[[#This Row],[FRT_HEX]])-2,8)))</f>
        <v>2051055567</v>
      </c>
      <c r="K216" s="14" t="str">
        <f>IF(timingTable[[#This Row],['[TRACECODE']:.1]]=140,"afterTx","")</f>
        <v/>
      </c>
      <c r="L216" s="14" t="str">
        <f t="shared" si="27"/>
        <v>beforeTx</v>
      </c>
      <c r="M216" s="14" t="str">
        <f>IF(AND(H216=H215,K215="afterTx",timingTable[[#This Row],['[TRACECODE']:.1]]=6),"dc","")</f>
        <v/>
      </c>
      <c r="N216" s="14" t="str">
        <f t="shared" si="28"/>
        <v/>
      </c>
      <c r="O216" s="14" t="str">
        <f>IF(timingTable[[#This Row],['[TRACECODE']:.1]]=141,"afterRx","")</f>
        <v/>
      </c>
      <c r="P216" s="14" t="str">
        <f t="shared" si="29"/>
        <v/>
      </c>
      <c r="Q216" s="14" t="str">
        <f t="shared" si="30"/>
        <v/>
      </c>
      <c r="R216" s="14">
        <f t="shared" si="31"/>
        <v>695</v>
      </c>
      <c r="S216" s="14" t="str">
        <f t="shared" si="32"/>
        <v>EMPTY</v>
      </c>
      <c r="T216" s="14" t="str">
        <f t="shared" si="33"/>
        <v>EMPTY</v>
      </c>
      <c r="U216" s="14" t="str">
        <f t="shared" si="34"/>
        <v>EMPTY</v>
      </c>
      <c r="V216" s="14">
        <f>IF(L216="beforeTx",timingTable[[#This Row],[FRT32_val]]-timingTable[[#This Row],[FRT32_trace]],"EMPTY")</f>
        <v>877</v>
      </c>
      <c r="W216" s="14">
        <f>IF(AND(timingTable[[#This Row],[beforeTx]]="beforeTx",K217="afterTx"),J217-timingTable[[#This Row],[FRT32_trace]],"EMPTY")</f>
        <v>895</v>
      </c>
      <c r="X216" s="14" t="str">
        <f t="shared" si="35"/>
        <v>EMPTY</v>
      </c>
      <c r="Y216" s="14" t="str">
        <f>IF(AND(P216="beforeRx",O217="afterRx"),J217-timingTable[[#This Row],[FRT32_trace]],"EMPTY")</f>
        <v>EMPTY</v>
      </c>
    </row>
    <row r="217" spans="1:25" x14ac:dyDescent="0.25">
      <c r="A217" s="14" t="s">
        <v>2035</v>
      </c>
      <c r="B217">
        <v>2051056462</v>
      </c>
      <c r="C217" s="14" t="s">
        <v>8093</v>
      </c>
      <c r="D217">
        <v>140</v>
      </c>
      <c r="E217" s="14" t="s">
        <v>1120</v>
      </c>
      <c r="F217" s="14" t="s">
        <v>281</v>
      </c>
      <c r="G217" s="14">
        <f>timingTable[[#This Row],[FRT_DEC]]-B216</f>
        <v>895</v>
      </c>
      <c r="H21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INFO]]))),H216)</f>
        <v>295</v>
      </c>
      <c r="I21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17" s="14">
        <f>HEX2DEC(RIGHT(timingTable[[#This Row],[FRT_HEX]],MIN(LEN(timingTable[[#This Row],[FRT_HEX]])-2,8)))</f>
        <v>2051056462</v>
      </c>
      <c r="K217" s="14" t="str">
        <f>IF(timingTable[[#This Row],['[TRACECODE']:.1]]=140,"afterTx","")</f>
        <v>afterTx</v>
      </c>
      <c r="L217" s="14" t="str">
        <f t="shared" si="27"/>
        <v/>
      </c>
      <c r="M217" s="14" t="str">
        <f>IF(AND(H217=H216,K216="afterTx",timingTable[[#This Row],['[TRACECODE']:.1]]=6),"dc","")</f>
        <v/>
      </c>
      <c r="N217" s="14" t="str">
        <f t="shared" si="28"/>
        <v/>
      </c>
      <c r="O217" s="14" t="str">
        <f>IF(timingTable[[#This Row],['[TRACECODE']:.1]]=141,"afterRx","")</f>
        <v/>
      </c>
      <c r="P217" s="14" t="str">
        <f t="shared" si="29"/>
        <v/>
      </c>
      <c r="Q217" s="14" t="str">
        <f t="shared" si="30"/>
        <v/>
      </c>
      <c r="R217" s="14" t="str">
        <f t="shared" si="31"/>
        <v>EMPTY</v>
      </c>
      <c r="S217" s="14" t="str">
        <f t="shared" si="32"/>
        <v>EMPTY</v>
      </c>
      <c r="T217" s="14" t="str">
        <f t="shared" si="33"/>
        <v>EMPTY</v>
      </c>
      <c r="U217" s="14" t="str">
        <f t="shared" si="34"/>
        <v>EMPTY</v>
      </c>
      <c r="V217" s="14" t="str">
        <f>IF(L217="beforeTx",timingTable[[#This Row],[FRT32_val]]-timingTable[[#This Row],[FRT32_trace]],"EMPTY")</f>
        <v>EMPTY</v>
      </c>
      <c r="W217" s="14" t="str">
        <f>IF(AND(timingTable[[#This Row],[beforeTx]]="beforeTx",K218="afterTx"),J218-timingTable[[#This Row],[FRT32_trace]],"EMPTY")</f>
        <v>EMPTY</v>
      </c>
      <c r="X217" s="14" t="str">
        <f t="shared" si="35"/>
        <v>EMPTY</v>
      </c>
      <c r="Y217" s="14" t="str">
        <f>IF(AND(P217="beforeRx",O218="afterRx"),J218-timingTable[[#This Row],[FRT32_trace]],"EMPTY")</f>
        <v>EMPTY</v>
      </c>
    </row>
    <row r="218" spans="1:25" x14ac:dyDescent="0.25">
      <c r="A218" s="14" t="s">
        <v>2036</v>
      </c>
      <c r="B218">
        <v>2051059545</v>
      </c>
      <c r="C218" s="14" t="s">
        <v>8094</v>
      </c>
      <c r="D218">
        <v>6</v>
      </c>
      <c r="E218" s="14" t="s">
        <v>1121</v>
      </c>
      <c r="F218" s="14" t="s">
        <v>8095</v>
      </c>
      <c r="G218" s="14">
        <f>timingTable[[#This Row],[FRT_DEC]]-B217</f>
        <v>3083</v>
      </c>
      <c r="H21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INFO]]))),H217)</f>
        <v>295</v>
      </c>
      <c r="I218" s="14">
        <f>IF(timingTable[[#This Row],['[TRACECODE']:.1]]=151,HEX2DEC(LEFT(RIGHT(timingTable[[#This Row],[TRACE INFO]],9),8)),IF(timingTable[[#This Row],['[TRACECODE']:.1]]=6,HEX2DEC(RIGHT(timingTable[[#This Row],[TRACE INFO]],8))))</f>
        <v>2051057139</v>
      </c>
      <c r="J218" s="14">
        <f>HEX2DEC(RIGHT(timingTable[[#This Row],[FRT_HEX]],MIN(LEN(timingTable[[#This Row],[FRT_HEX]])-2,8)))</f>
        <v>2051059545</v>
      </c>
      <c r="K218" s="14" t="str">
        <f>IF(timingTable[[#This Row],['[TRACECODE']:.1]]=140,"afterTx","")</f>
        <v/>
      </c>
      <c r="L218" s="14" t="str">
        <f t="shared" si="27"/>
        <v/>
      </c>
      <c r="M218" s="14" t="str">
        <f>IF(AND(H218=H217,K217="afterTx",timingTable[[#This Row],['[TRACECODE']:.1]]=6),"dc","")</f>
        <v>dc</v>
      </c>
      <c r="N218" s="14" t="str">
        <f t="shared" si="28"/>
        <v/>
      </c>
      <c r="O218" s="14" t="str">
        <f>IF(timingTable[[#This Row],['[TRACECODE']:.1]]=141,"afterRx","")</f>
        <v/>
      </c>
      <c r="P218" s="14" t="str">
        <f t="shared" si="29"/>
        <v/>
      </c>
      <c r="Q218" s="14" t="str">
        <f t="shared" si="30"/>
        <v/>
      </c>
      <c r="R218" s="14" t="str">
        <f t="shared" si="31"/>
        <v>EMPTY</v>
      </c>
      <c r="S218" s="14" t="str">
        <f t="shared" si="32"/>
        <v>EMPTY</v>
      </c>
      <c r="T218" s="14" t="str">
        <f t="shared" si="33"/>
        <v>EMPTY</v>
      </c>
      <c r="U218" s="14" t="str">
        <f t="shared" si="34"/>
        <v>EMPTY</v>
      </c>
      <c r="V218" s="14" t="str">
        <f>IF(L218="beforeTx",timingTable[[#This Row],[FRT32_val]]-timingTable[[#This Row],[FRT32_trace]],"EMPTY")</f>
        <v>EMPTY</v>
      </c>
      <c r="W218" s="14" t="str">
        <f>IF(AND(timingTable[[#This Row],[beforeTx]]="beforeTx",K219="afterTx"),J219-timingTable[[#This Row],[FRT32_trace]],"EMPTY")</f>
        <v>EMPTY</v>
      </c>
      <c r="X218" s="14" t="str">
        <f t="shared" si="35"/>
        <v>EMPTY</v>
      </c>
      <c r="Y218" s="14" t="str">
        <f>IF(AND(P218="beforeRx",O219="afterRx"),J219-timingTable[[#This Row],[FRT32_trace]],"EMPTY")</f>
        <v>EMPTY</v>
      </c>
    </row>
    <row r="219" spans="1:25" x14ac:dyDescent="0.25">
      <c r="A219" s="14" t="s">
        <v>2037</v>
      </c>
      <c r="B219">
        <v>2051059550</v>
      </c>
      <c r="C219" s="14" t="s">
        <v>8096</v>
      </c>
      <c r="D219">
        <v>6</v>
      </c>
      <c r="E219" s="14" t="s">
        <v>1121</v>
      </c>
      <c r="F219" s="14" t="s">
        <v>5995</v>
      </c>
      <c r="G219" s="14">
        <f>timingTable[[#This Row],[FRT_DEC]]-B218</f>
        <v>5</v>
      </c>
      <c r="H21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INFO]]))),H218)</f>
        <v>295</v>
      </c>
      <c r="I219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19" s="14">
        <f>HEX2DEC(RIGHT(timingTable[[#This Row],[FRT_HEX]],MIN(LEN(timingTable[[#This Row],[FRT_HEX]])-2,8)))</f>
        <v>2051059550</v>
      </c>
      <c r="K219" s="14" t="str">
        <f>IF(timingTable[[#This Row],['[TRACECODE']:.1]]=140,"afterTx","")</f>
        <v/>
      </c>
      <c r="L219" s="14" t="str">
        <f t="shared" si="27"/>
        <v/>
      </c>
      <c r="M219" s="14" t="str">
        <f>IF(AND(H219=H218,K218="afterTx",timingTable[[#This Row],['[TRACECODE']:.1]]=6),"dc","")</f>
        <v/>
      </c>
      <c r="N219" s="14" t="str">
        <f t="shared" si="28"/>
        <v/>
      </c>
      <c r="O219" s="14" t="str">
        <f>IF(timingTable[[#This Row],['[TRACECODE']:.1]]=141,"afterRx","")</f>
        <v/>
      </c>
      <c r="P219" s="14" t="str">
        <f t="shared" si="29"/>
        <v/>
      </c>
      <c r="Q219" s="14" t="str">
        <f t="shared" si="30"/>
        <v/>
      </c>
      <c r="R219" s="14" t="str">
        <f t="shared" si="31"/>
        <v>EMPTY</v>
      </c>
      <c r="S219" s="14" t="str">
        <f t="shared" si="32"/>
        <v>EMPTY</v>
      </c>
      <c r="T219" s="14" t="str">
        <f t="shared" si="33"/>
        <v>EMPTY</v>
      </c>
      <c r="U219" s="14" t="str">
        <f t="shared" si="34"/>
        <v>EMPTY</v>
      </c>
      <c r="V219" s="14" t="str">
        <f>IF(L219="beforeTx",timingTable[[#This Row],[FRT32_val]]-timingTable[[#This Row],[FRT32_trace]],"EMPTY")</f>
        <v>EMPTY</v>
      </c>
      <c r="W219" s="14" t="str">
        <f>IF(AND(timingTable[[#This Row],[beforeTx]]="beforeTx",K220="afterTx"),J220-timingTable[[#This Row],[FRT32_trace]],"EMPTY")</f>
        <v>EMPTY</v>
      </c>
      <c r="X219" s="14" t="str">
        <f t="shared" si="35"/>
        <v>EMPTY</v>
      </c>
      <c r="Y219" s="14" t="str">
        <f>IF(AND(P219="beforeRx",O220="afterRx"),J220-timingTable[[#This Row],[FRT32_trace]],"EMPTY")</f>
        <v>EMPTY</v>
      </c>
    </row>
    <row r="220" spans="1:25" x14ac:dyDescent="0.25">
      <c r="A220" s="14" t="s">
        <v>2038</v>
      </c>
      <c r="B220">
        <v>2051059631</v>
      </c>
      <c r="C220" s="14" t="s">
        <v>8097</v>
      </c>
      <c r="D220">
        <v>151</v>
      </c>
      <c r="E220" s="14" t="s">
        <v>1119</v>
      </c>
      <c r="F220" s="14" t="s">
        <v>8098</v>
      </c>
      <c r="G220" s="14">
        <f>timingTable[[#This Row],[FRT_DEC]]-B219</f>
        <v>81</v>
      </c>
      <c r="H22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INFO]]))),H219)</f>
        <v>295</v>
      </c>
      <c r="I220" s="14">
        <f>IF(timingTable[[#This Row],['[TRACECODE']:.1]]=151,HEX2DEC(LEFT(RIGHT(timingTable[[#This Row],[TRACE INFO]],9),8)),IF(timingTable[[#This Row],['[TRACECODE']:.1]]=6,HEX2DEC(RIGHT(timingTable[[#This Row],[TRACE INFO]],8))))</f>
        <v>2051059463</v>
      </c>
      <c r="J220" s="14">
        <f>HEX2DEC(RIGHT(timingTable[[#This Row],[FRT_HEX]],MIN(LEN(timingTable[[#This Row],[FRT_HEX]])-2,8)))</f>
        <v>2051059631</v>
      </c>
      <c r="K220" s="14" t="str">
        <f>IF(timingTable[[#This Row],['[TRACECODE']:.1]]=140,"afterTx","")</f>
        <v/>
      </c>
      <c r="L220" s="14" t="str">
        <f t="shared" si="27"/>
        <v/>
      </c>
      <c r="M220" s="14" t="str">
        <f>IF(AND(H220=H219,K219="afterTx",timingTable[[#This Row],['[TRACECODE']:.1]]=6),"dc","")</f>
        <v/>
      </c>
      <c r="N220" s="14" t="str">
        <f t="shared" si="28"/>
        <v>txEnd</v>
      </c>
      <c r="O220" s="14" t="str">
        <f>IF(timingTable[[#This Row],['[TRACECODE']:.1]]=141,"afterRx","")</f>
        <v/>
      </c>
      <c r="P220" s="14" t="str">
        <f t="shared" si="29"/>
        <v/>
      </c>
      <c r="Q220" s="14" t="str">
        <f t="shared" si="30"/>
        <v/>
      </c>
      <c r="R220" s="14" t="str">
        <f t="shared" si="31"/>
        <v>EMPTY</v>
      </c>
      <c r="S220" s="14">
        <f t="shared" si="32"/>
        <v>543</v>
      </c>
      <c r="T220" s="14" t="str">
        <f t="shared" si="33"/>
        <v>EMPTY</v>
      </c>
      <c r="U220" s="14" t="str">
        <f t="shared" si="34"/>
        <v>EMPTY</v>
      </c>
      <c r="V220" s="14" t="str">
        <f>IF(L220="beforeTx",timingTable[[#This Row],[FRT32_val]]-timingTable[[#This Row],[FRT32_trace]],"EMPTY")</f>
        <v>EMPTY</v>
      </c>
      <c r="W220" s="14" t="str">
        <f>IF(AND(timingTable[[#This Row],[beforeTx]]="beforeTx",K221="afterTx"),J221-timingTable[[#This Row],[FRT32_trace]],"EMPTY")</f>
        <v>EMPTY</v>
      </c>
      <c r="X220" s="14" t="str">
        <f t="shared" si="35"/>
        <v>EMPTY</v>
      </c>
      <c r="Y220" s="14" t="str">
        <f>IF(AND(P220="beforeRx",O221="afterRx"),J221-timingTable[[#This Row],[FRT32_trace]],"EMPTY")</f>
        <v>EMPTY</v>
      </c>
    </row>
    <row r="221" spans="1:25" x14ac:dyDescent="0.25">
      <c r="A221" s="14" t="s">
        <v>2047</v>
      </c>
      <c r="B221">
        <v>2051060006</v>
      </c>
      <c r="C221" s="14" t="s">
        <v>8108</v>
      </c>
      <c r="D221">
        <v>151</v>
      </c>
      <c r="E221" s="14" t="s">
        <v>1119</v>
      </c>
      <c r="F221" s="14" t="s">
        <v>1102</v>
      </c>
      <c r="G221" s="14">
        <f>timingTable[[#This Row],[FRT_DEC]]-B220</f>
        <v>375</v>
      </c>
      <c r="H22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INFO]]))),H220)</f>
        <v>295</v>
      </c>
      <c r="I221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221" s="14">
        <f>HEX2DEC(RIGHT(timingTable[[#This Row],[FRT_HEX]],MIN(LEN(timingTable[[#This Row],[FRT_HEX]])-2,8)))</f>
        <v>2051060006</v>
      </c>
      <c r="K221" s="14" t="str">
        <f>IF(timingTable[[#This Row],['[TRACECODE']:.1]]=140,"afterTx","")</f>
        <v/>
      </c>
      <c r="L221" s="14" t="str">
        <f t="shared" si="27"/>
        <v/>
      </c>
      <c r="M221" s="14" t="str">
        <f>IF(AND(H221=H220,K220="afterTx",timingTable[[#This Row],['[TRACECODE']:.1]]=6),"dc","")</f>
        <v/>
      </c>
      <c r="N221" s="14" t="str">
        <f t="shared" si="28"/>
        <v/>
      </c>
      <c r="O221" s="14" t="str">
        <f>IF(timingTable[[#This Row],['[TRACECODE']:.1]]=141,"afterRx","")</f>
        <v/>
      </c>
      <c r="P221" s="14" t="str">
        <f t="shared" si="29"/>
        <v>beforeRx</v>
      </c>
      <c r="Q221" s="14" t="str">
        <f t="shared" si="30"/>
        <v/>
      </c>
      <c r="R221" s="14" t="str">
        <f t="shared" si="31"/>
        <v>EMPTY</v>
      </c>
      <c r="S221" s="14" t="str">
        <f t="shared" si="32"/>
        <v>EMPTY</v>
      </c>
      <c r="T221" s="14" t="str">
        <f t="shared" si="33"/>
        <v>EMPTY</v>
      </c>
      <c r="U221" s="14" t="str">
        <f t="shared" si="34"/>
        <v>EMPTY</v>
      </c>
      <c r="V221" s="14" t="str">
        <f>IF(L221="beforeTx",timingTable[[#This Row],[FRT32_val]]-timingTable[[#This Row],[FRT32_trace]],"EMPTY")</f>
        <v>EMPTY</v>
      </c>
      <c r="W221" s="14" t="str">
        <f>IF(AND(timingTable[[#This Row],[beforeTx]]="beforeTx",K222="afterTx"),J222-timingTable[[#This Row],[FRT32_trace]],"EMPTY")</f>
        <v>EMPTY</v>
      </c>
      <c r="X221" s="14" t="str">
        <f t="shared" si="35"/>
        <v>EMPTY</v>
      </c>
      <c r="Y221" s="14">
        <f>IF(AND(P221="beforeRx",O222="afterRx"),J222-timingTable[[#This Row],[FRT32_trace]],"EMPTY")</f>
        <v>135</v>
      </c>
    </row>
    <row r="222" spans="1:25" x14ac:dyDescent="0.25">
      <c r="A222" s="14" t="s">
        <v>2048</v>
      </c>
      <c r="B222">
        <v>2051060141</v>
      </c>
      <c r="C222" s="14" t="s">
        <v>8109</v>
      </c>
      <c r="D222">
        <v>141</v>
      </c>
      <c r="E222" s="14" t="s">
        <v>1122</v>
      </c>
      <c r="F222" s="14" t="s">
        <v>296</v>
      </c>
      <c r="G222" s="14">
        <f>timingTable[[#This Row],[FRT_DEC]]-B221</f>
        <v>135</v>
      </c>
      <c r="H22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INFO]]))),H221)</f>
        <v>295</v>
      </c>
      <c r="I22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22" s="14">
        <f>HEX2DEC(RIGHT(timingTable[[#This Row],[FRT_HEX]],MIN(LEN(timingTable[[#This Row],[FRT_HEX]])-2,8)))</f>
        <v>2051060141</v>
      </c>
      <c r="K222" s="14" t="str">
        <f>IF(timingTable[[#This Row],['[TRACECODE']:.1]]=140,"afterTx","")</f>
        <v/>
      </c>
      <c r="L222" s="14" t="str">
        <f t="shared" si="27"/>
        <v/>
      </c>
      <c r="M222" s="14" t="str">
        <f>IF(AND(H222=H221,K221="afterTx",timingTable[[#This Row],['[TRACECODE']:.1]]=6),"dc","")</f>
        <v/>
      </c>
      <c r="N222" s="14" t="str">
        <f t="shared" si="28"/>
        <v/>
      </c>
      <c r="O222" s="14" t="str">
        <f>IF(timingTable[[#This Row],['[TRACECODE']:.1]]=141,"afterRx","")</f>
        <v>afterRx</v>
      </c>
      <c r="P222" s="14" t="str">
        <f t="shared" si="29"/>
        <v/>
      </c>
      <c r="Q222" s="14" t="str">
        <f t="shared" si="30"/>
        <v/>
      </c>
      <c r="R222" s="14" t="str">
        <f t="shared" si="31"/>
        <v>EMPTY</v>
      </c>
      <c r="S222" s="14" t="str">
        <f t="shared" si="32"/>
        <v>EMPTY</v>
      </c>
      <c r="T222" s="14" t="str">
        <f t="shared" si="33"/>
        <v>EMPTY</v>
      </c>
      <c r="U222" s="14" t="str">
        <f t="shared" si="34"/>
        <v>EMPTY</v>
      </c>
      <c r="V222" s="14" t="str">
        <f>IF(L222="beforeTx",timingTable[[#This Row],[FRT32_val]]-timingTable[[#This Row],[FRT32_trace]],"EMPTY")</f>
        <v>EMPTY</v>
      </c>
      <c r="W222" s="14" t="str">
        <f>IF(AND(timingTable[[#This Row],[beforeTx]]="beforeTx",K223="afterTx"),J223-timingTable[[#This Row],[FRT32_trace]],"EMPTY")</f>
        <v>EMPTY</v>
      </c>
      <c r="X222" s="14" t="str">
        <f t="shared" si="35"/>
        <v>EMPTY</v>
      </c>
      <c r="Y222" s="14" t="str">
        <f>IF(AND(P222="beforeRx",O223="afterRx"),J223-timingTable[[#This Row],[FRT32_trace]],"EMPTY")</f>
        <v>EMPTY</v>
      </c>
    </row>
    <row r="223" spans="1:25" x14ac:dyDescent="0.25">
      <c r="A223" s="14" t="s">
        <v>2070</v>
      </c>
      <c r="B223">
        <v>2051063028</v>
      </c>
      <c r="C223" s="14" t="s">
        <v>8133</v>
      </c>
      <c r="D223">
        <v>151</v>
      </c>
      <c r="E223" s="14" t="s">
        <v>1119</v>
      </c>
      <c r="F223" s="14" t="s">
        <v>8134</v>
      </c>
      <c r="G223" s="14">
        <f>timingTable[[#This Row],[FRT_DEC]]-B222</f>
        <v>2887</v>
      </c>
      <c r="H22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INFO]]))),H222)</f>
        <v>295</v>
      </c>
      <c r="I223" s="14">
        <f>IF(timingTable[[#This Row],['[TRACECODE']:.1]]=151,HEX2DEC(LEFT(RIGHT(timingTable[[#This Row],[TRACE INFO]],9),8)),IF(timingTable[[#This Row],['[TRACECODE']:.1]]=6,HEX2DEC(RIGHT(timingTable[[#This Row],[TRACE INFO]],8))))</f>
        <v>2051062941</v>
      </c>
      <c r="J223" s="14">
        <f>HEX2DEC(RIGHT(timingTable[[#This Row],[FRT_HEX]],MIN(LEN(timingTable[[#This Row],[FRT_HEX]])-2,8)))</f>
        <v>2051063028</v>
      </c>
      <c r="K223" s="14" t="str">
        <f>IF(timingTable[[#This Row],['[TRACECODE']:.1]]=140,"afterTx","")</f>
        <v/>
      </c>
      <c r="L223" s="14" t="str">
        <f t="shared" si="27"/>
        <v/>
      </c>
      <c r="M223" s="14" t="str">
        <f>IF(AND(H223=H222,K222="afterTx",timingTable[[#This Row],['[TRACECODE']:.1]]=6),"dc","")</f>
        <v/>
      </c>
      <c r="N223" s="14" t="str">
        <f t="shared" si="28"/>
        <v/>
      </c>
      <c r="O223" s="14" t="str">
        <f>IF(timingTable[[#This Row],['[TRACECODE']:.1]]=141,"afterRx","")</f>
        <v/>
      </c>
      <c r="P223" s="14" t="str">
        <f t="shared" si="29"/>
        <v/>
      </c>
      <c r="Q223" s="14" t="str">
        <f t="shared" si="30"/>
        <v>rxEnd</v>
      </c>
      <c r="R223" s="14" t="str">
        <f t="shared" si="31"/>
        <v>EMPTY</v>
      </c>
      <c r="S223" s="14" t="str">
        <f t="shared" si="32"/>
        <v>EMPTY</v>
      </c>
      <c r="T223" s="14">
        <f t="shared" si="33"/>
        <v>1000</v>
      </c>
      <c r="U223" s="14">
        <f t="shared" si="34"/>
        <v>1696</v>
      </c>
      <c r="V223" s="14" t="str">
        <f>IF(L223="beforeTx",timingTable[[#This Row],[FRT32_val]]-timingTable[[#This Row],[FRT32_trace]],"EMPTY")</f>
        <v>EMPTY</v>
      </c>
      <c r="W223" s="14" t="str">
        <f>IF(AND(timingTable[[#This Row],[beforeTx]]="beforeTx",K224="afterTx"),J224-timingTable[[#This Row],[FRT32_trace]],"EMPTY")</f>
        <v>EMPTY</v>
      </c>
      <c r="X223" s="14">
        <f t="shared" si="35"/>
        <v>229</v>
      </c>
      <c r="Y223" s="14" t="str">
        <f>IF(AND(P223="beforeRx",O224="afterRx"),J224-timingTable[[#This Row],[FRT32_trace]],"EMPTY")</f>
        <v>EMPTY</v>
      </c>
    </row>
    <row r="224" spans="1:25" x14ac:dyDescent="0.25">
      <c r="A224" s="14" t="s">
        <v>2080</v>
      </c>
      <c r="B224">
        <v>2051063170</v>
      </c>
      <c r="C224" s="14" t="s">
        <v>8145</v>
      </c>
      <c r="D224">
        <v>151</v>
      </c>
      <c r="E224" s="14" t="s">
        <v>1119</v>
      </c>
      <c r="F224" s="14" t="s">
        <v>8146</v>
      </c>
      <c r="G224" s="14">
        <f>timingTable[[#This Row],[FRT_DEC]]-B223</f>
        <v>142</v>
      </c>
      <c r="H22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INFO]]))),H223)</f>
        <v>295</v>
      </c>
      <c r="I224" s="14">
        <f>IF(timingTable[[#This Row],['[TRACECODE']:.1]]=151,HEX2DEC(LEFT(RIGHT(timingTable[[#This Row],[TRACE INFO]],9),8)),IF(timingTable[[#This Row],['[TRACECODE']:.1]]=6,HEX2DEC(RIGHT(timingTable[[#This Row],[TRACE INFO]],8))))</f>
        <v>2051063941</v>
      </c>
      <c r="J224" s="14">
        <f>HEX2DEC(RIGHT(timingTable[[#This Row],[FRT_HEX]],MIN(LEN(timingTable[[#This Row],[FRT_HEX]])-2,8)))</f>
        <v>2051063170</v>
      </c>
      <c r="K224" s="14" t="str">
        <f>IF(timingTable[[#This Row],['[TRACECODE']:.1]]=140,"afterTx","")</f>
        <v/>
      </c>
      <c r="L224" s="14" t="str">
        <f t="shared" si="27"/>
        <v>beforeTx</v>
      </c>
      <c r="M224" s="14" t="str">
        <f>IF(AND(H224=H223,K223="afterTx",timingTable[[#This Row],['[TRACECODE']:.1]]=6),"dc","")</f>
        <v/>
      </c>
      <c r="N224" s="14" t="str">
        <f t="shared" si="28"/>
        <v/>
      </c>
      <c r="O224" s="14" t="str">
        <f>IF(timingTable[[#This Row],['[TRACECODE']:.1]]=141,"afterRx","")</f>
        <v/>
      </c>
      <c r="P224" s="14" t="str">
        <f t="shared" si="29"/>
        <v/>
      </c>
      <c r="Q224" s="14" t="str">
        <f t="shared" si="30"/>
        <v/>
      </c>
      <c r="R224" s="14">
        <f t="shared" si="31"/>
        <v>696</v>
      </c>
      <c r="S224" s="14" t="str">
        <f t="shared" si="32"/>
        <v>EMPTY</v>
      </c>
      <c r="T224" s="14" t="str">
        <f t="shared" si="33"/>
        <v>EMPTY</v>
      </c>
      <c r="U224" s="14" t="str">
        <f t="shared" si="34"/>
        <v>EMPTY</v>
      </c>
      <c r="V224" s="14">
        <f>IF(L224="beforeTx",timingTable[[#This Row],[FRT32_val]]-timingTable[[#This Row],[FRT32_trace]],"EMPTY")</f>
        <v>771</v>
      </c>
      <c r="W224" s="14">
        <f>IF(AND(timingTable[[#This Row],[beforeTx]]="beforeTx",K225="afterTx"),J225-timingTable[[#This Row],[FRT32_trace]],"EMPTY")</f>
        <v>788</v>
      </c>
      <c r="X224" s="14" t="str">
        <f t="shared" si="35"/>
        <v>EMPTY</v>
      </c>
      <c r="Y224" s="14" t="str">
        <f>IF(AND(P224="beforeRx",O225="afterRx"),J225-timingTable[[#This Row],[FRT32_trace]],"EMPTY")</f>
        <v>EMPTY</v>
      </c>
    </row>
    <row r="225" spans="1:25" x14ac:dyDescent="0.25">
      <c r="A225" s="14" t="s">
        <v>2081</v>
      </c>
      <c r="B225">
        <v>2051063958</v>
      </c>
      <c r="C225" s="14" t="s">
        <v>8147</v>
      </c>
      <c r="D225">
        <v>140</v>
      </c>
      <c r="E225" s="14" t="s">
        <v>1120</v>
      </c>
      <c r="F225" s="14" t="s">
        <v>281</v>
      </c>
      <c r="G225" s="14">
        <f>timingTable[[#This Row],[FRT_DEC]]-B224</f>
        <v>788</v>
      </c>
      <c r="H22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INFO]]))),H224)</f>
        <v>295</v>
      </c>
      <c r="I22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25" s="14">
        <f>HEX2DEC(RIGHT(timingTable[[#This Row],[FRT_HEX]],MIN(LEN(timingTable[[#This Row],[FRT_HEX]])-2,8)))</f>
        <v>2051063958</v>
      </c>
      <c r="K225" s="14" t="str">
        <f>IF(timingTable[[#This Row],['[TRACECODE']:.1]]=140,"afterTx","")</f>
        <v>afterTx</v>
      </c>
      <c r="L225" s="14" t="str">
        <f t="shared" si="27"/>
        <v/>
      </c>
      <c r="M225" s="14" t="str">
        <f>IF(AND(H225=H224,K224="afterTx",timingTable[[#This Row],['[TRACECODE']:.1]]=6),"dc","")</f>
        <v/>
      </c>
      <c r="N225" s="14" t="str">
        <f t="shared" si="28"/>
        <v/>
      </c>
      <c r="O225" s="14" t="str">
        <f>IF(timingTable[[#This Row],['[TRACECODE']:.1]]=141,"afterRx","")</f>
        <v/>
      </c>
      <c r="P225" s="14" t="str">
        <f t="shared" si="29"/>
        <v/>
      </c>
      <c r="Q225" s="14" t="str">
        <f t="shared" si="30"/>
        <v/>
      </c>
      <c r="R225" s="14" t="str">
        <f t="shared" si="31"/>
        <v>EMPTY</v>
      </c>
      <c r="S225" s="14" t="str">
        <f t="shared" si="32"/>
        <v>EMPTY</v>
      </c>
      <c r="T225" s="14" t="str">
        <f t="shared" si="33"/>
        <v>EMPTY</v>
      </c>
      <c r="U225" s="14" t="str">
        <f t="shared" si="34"/>
        <v>EMPTY</v>
      </c>
      <c r="V225" s="14" t="str">
        <f>IF(L225="beforeTx",timingTable[[#This Row],[FRT32_val]]-timingTable[[#This Row],[FRT32_trace]],"EMPTY")</f>
        <v>EMPTY</v>
      </c>
      <c r="W225" s="14" t="str">
        <f>IF(AND(timingTable[[#This Row],[beforeTx]]="beforeTx",K226="afterTx"),J226-timingTable[[#This Row],[FRT32_trace]],"EMPTY")</f>
        <v>EMPTY</v>
      </c>
      <c r="X225" s="14" t="str">
        <f t="shared" si="35"/>
        <v>EMPTY</v>
      </c>
      <c r="Y225" s="14" t="str">
        <f>IF(AND(P225="beforeRx",O226="afterRx"),J226-timingTable[[#This Row],[FRT32_trace]],"EMPTY")</f>
        <v>EMPTY</v>
      </c>
    </row>
    <row r="226" spans="1:25" x14ac:dyDescent="0.25">
      <c r="A226" s="14" t="s">
        <v>2082</v>
      </c>
      <c r="B226">
        <v>2051072881</v>
      </c>
      <c r="C226" s="14" t="s">
        <v>8150</v>
      </c>
      <c r="D226">
        <v>6</v>
      </c>
      <c r="E226" s="14" t="s">
        <v>1121</v>
      </c>
      <c r="F226" s="14" t="s">
        <v>8151</v>
      </c>
      <c r="G226" s="14">
        <f>timingTable[[#This Row],[FRT_DEC]]-B225</f>
        <v>8923</v>
      </c>
      <c r="H22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INFO]]))),H225)</f>
        <v>295</v>
      </c>
      <c r="I226" s="14">
        <f>IF(timingTable[[#This Row],['[TRACECODE']:.1]]=151,HEX2DEC(LEFT(RIGHT(timingTable[[#This Row],[TRACE INFO]],9),8)),IF(timingTable[[#This Row],['[TRACECODE']:.1]]=6,HEX2DEC(RIGHT(timingTable[[#This Row],[TRACE INFO]],8))))</f>
        <v>2051064637</v>
      </c>
      <c r="J226" s="14">
        <f>HEX2DEC(RIGHT(timingTable[[#This Row],[FRT_HEX]],MIN(LEN(timingTable[[#This Row],[FRT_HEX]])-2,8)))</f>
        <v>2051072881</v>
      </c>
      <c r="K226" s="14" t="str">
        <f>IF(timingTable[[#This Row],['[TRACECODE']:.1]]=140,"afterTx","")</f>
        <v/>
      </c>
      <c r="L226" s="14" t="str">
        <f t="shared" si="27"/>
        <v/>
      </c>
      <c r="M226" s="14" t="str">
        <f>IF(AND(H226=H225,K225="afterTx",timingTable[[#This Row],['[TRACECODE']:.1]]=6),"dc","")</f>
        <v>dc</v>
      </c>
      <c r="N226" s="14" t="str">
        <f t="shared" si="28"/>
        <v/>
      </c>
      <c r="O226" s="14" t="str">
        <f>IF(timingTable[[#This Row],['[TRACECODE']:.1]]=141,"afterRx","")</f>
        <v/>
      </c>
      <c r="P226" s="14" t="str">
        <f t="shared" si="29"/>
        <v/>
      </c>
      <c r="Q226" s="14" t="str">
        <f t="shared" si="30"/>
        <v/>
      </c>
      <c r="R226" s="14" t="str">
        <f t="shared" si="31"/>
        <v>EMPTY</v>
      </c>
      <c r="S226" s="14" t="str">
        <f t="shared" si="32"/>
        <v>EMPTY</v>
      </c>
      <c r="T226" s="14" t="str">
        <f t="shared" si="33"/>
        <v>EMPTY</v>
      </c>
      <c r="U226" s="14" t="str">
        <f t="shared" si="34"/>
        <v>EMPTY</v>
      </c>
      <c r="V226" s="14" t="str">
        <f>IF(L226="beforeTx",timingTable[[#This Row],[FRT32_val]]-timingTable[[#This Row],[FRT32_trace]],"EMPTY")</f>
        <v>EMPTY</v>
      </c>
      <c r="W226" s="14" t="str">
        <f>IF(AND(timingTable[[#This Row],[beforeTx]]="beforeTx",K227="afterTx"),J227-timingTable[[#This Row],[FRT32_trace]],"EMPTY")</f>
        <v>EMPTY</v>
      </c>
      <c r="X226" s="14" t="str">
        <f t="shared" si="35"/>
        <v>EMPTY</v>
      </c>
      <c r="Y226" s="14" t="str">
        <f>IF(AND(P226="beforeRx",O227="afterRx"),J227-timingTable[[#This Row],[FRT32_trace]],"EMPTY")</f>
        <v>EMPTY</v>
      </c>
    </row>
    <row r="227" spans="1:25" x14ac:dyDescent="0.25">
      <c r="A227" s="14" t="s">
        <v>2083</v>
      </c>
      <c r="B227">
        <v>2051072886</v>
      </c>
      <c r="C227" s="14" t="s">
        <v>8152</v>
      </c>
      <c r="D227">
        <v>6</v>
      </c>
      <c r="E227" s="14" t="s">
        <v>1121</v>
      </c>
      <c r="F227" s="14" t="s">
        <v>5995</v>
      </c>
      <c r="G227" s="14">
        <f>timingTable[[#This Row],[FRT_DEC]]-B226</f>
        <v>5</v>
      </c>
      <c r="H22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INFO]]))),H226)</f>
        <v>295</v>
      </c>
      <c r="I227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27" s="14">
        <f>HEX2DEC(RIGHT(timingTable[[#This Row],[FRT_HEX]],MIN(LEN(timingTable[[#This Row],[FRT_HEX]])-2,8)))</f>
        <v>2051072886</v>
      </c>
      <c r="K227" s="14" t="str">
        <f>IF(timingTable[[#This Row],['[TRACECODE']:.1]]=140,"afterTx","")</f>
        <v/>
      </c>
      <c r="L227" s="14" t="str">
        <f t="shared" si="27"/>
        <v/>
      </c>
      <c r="M227" s="14" t="str">
        <f>IF(AND(H227=H226,K226="afterTx",timingTable[[#This Row],['[TRACECODE']:.1]]=6),"dc","")</f>
        <v/>
      </c>
      <c r="N227" s="14" t="str">
        <f t="shared" si="28"/>
        <v/>
      </c>
      <c r="O227" s="14" t="str">
        <f>IF(timingTable[[#This Row],['[TRACECODE']:.1]]=141,"afterRx","")</f>
        <v/>
      </c>
      <c r="P227" s="14" t="str">
        <f t="shared" si="29"/>
        <v/>
      </c>
      <c r="Q227" s="14" t="str">
        <f t="shared" si="30"/>
        <v/>
      </c>
      <c r="R227" s="14" t="str">
        <f t="shared" si="31"/>
        <v>EMPTY</v>
      </c>
      <c r="S227" s="14" t="str">
        <f t="shared" si="32"/>
        <v>EMPTY</v>
      </c>
      <c r="T227" s="14" t="str">
        <f t="shared" si="33"/>
        <v>EMPTY</v>
      </c>
      <c r="U227" s="14" t="str">
        <f t="shared" si="34"/>
        <v>EMPTY</v>
      </c>
      <c r="V227" s="14" t="str">
        <f>IF(L227="beforeTx",timingTable[[#This Row],[FRT32_val]]-timingTable[[#This Row],[FRT32_trace]],"EMPTY")</f>
        <v>EMPTY</v>
      </c>
      <c r="W227" s="14" t="str">
        <f>IF(AND(timingTable[[#This Row],[beforeTx]]="beforeTx",K228="afterTx"),J228-timingTable[[#This Row],[FRT32_trace]],"EMPTY")</f>
        <v>EMPTY</v>
      </c>
      <c r="X227" s="14" t="str">
        <f t="shared" si="35"/>
        <v>EMPTY</v>
      </c>
      <c r="Y227" s="14" t="str">
        <f>IF(AND(P227="beforeRx",O228="afterRx"),J228-timingTable[[#This Row],[FRT32_trace]],"EMPTY")</f>
        <v>EMPTY</v>
      </c>
    </row>
    <row r="228" spans="1:25" x14ac:dyDescent="0.25">
      <c r="A228" s="14" t="s">
        <v>2306</v>
      </c>
      <c r="B228">
        <v>2051072967</v>
      </c>
      <c r="C228" s="14" t="s">
        <v>8153</v>
      </c>
      <c r="D228">
        <v>151</v>
      </c>
      <c r="E228" s="14" t="s">
        <v>1119</v>
      </c>
      <c r="F228" s="14" t="s">
        <v>8154</v>
      </c>
      <c r="G228" s="14">
        <f>timingTable[[#This Row],[FRT_DEC]]-B227</f>
        <v>81</v>
      </c>
      <c r="H22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INFO]]))),H227)</f>
        <v>295</v>
      </c>
      <c r="I228" s="14">
        <f>IF(timingTable[[#This Row],['[TRACECODE']:.1]]=151,HEX2DEC(LEFT(RIGHT(timingTable[[#This Row],[TRACE INFO]],9),8)),IF(timingTable[[#This Row],['[TRACECODE']:.1]]=6,HEX2DEC(RIGHT(timingTable[[#This Row],[TRACE INFO]],8))))</f>
        <v>2051072797</v>
      </c>
      <c r="J228" s="14">
        <f>HEX2DEC(RIGHT(timingTable[[#This Row],[FRT_HEX]],MIN(LEN(timingTable[[#This Row],[FRT_HEX]])-2,8)))</f>
        <v>2051072967</v>
      </c>
      <c r="K228" s="14" t="str">
        <f>IF(timingTable[[#This Row],['[TRACECODE']:.1]]=140,"afterTx","")</f>
        <v/>
      </c>
      <c r="L228" s="14" t="str">
        <f t="shared" si="27"/>
        <v/>
      </c>
      <c r="M228" s="14" t="str">
        <f>IF(AND(H228=H227,K227="afterTx",timingTable[[#This Row],['[TRACECODE']:.1]]=6),"dc","")</f>
        <v/>
      </c>
      <c r="N228" s="14" t="str">
        <f t="shared" si="28"/>
        <v>txEnd</v>
      </c>
      <c r="O228" s="14" t="str">
        <f>IF(timingTable[[#This Row],['[TRACECODE']:.1]]=141,"afterRx","")</f>
        <v/>
      </c>
      <c r="P228" s="14" t="str">
        <f t="shared" si="29"/>
        <v/>
      </c>
      <c r="Q228" s="14" t="str">
        <f t="shared" si="30"/>
        <v/>
      </c>
      <c r="R228" s="14" t="str">
        <f t="shared" si="31"/>
        <v>EMPTY</v>
      </c>
      <c r="S228" s="14">
        <f t="shared" si="32"/>
        <v>555</v>
      </c>
      <c r="T228" s="14" t="str">
        <f t="shared" si="33"/>
        <v>EMPTY</v>
      </c>
      <c r="U228" s="14" t="str">
        <f t="shared" si="34"/>
        <v>EMPTY</v>
      </c>
      <c r="V228" s="14" t="str">
        <f>IF(L228="beforeTx",timingTable[[#This Row],[FRT32_val]]-timingTable[[#This Row],[FRT32_trace]],"EMPTY")</f>
        <v>EMPTY</v>
      </c>
      <c r="W228" s="14" t="str">
        <f>IF(AND(timingTable[[#This Row],[beforeTx]]="beforeTx",K229="afterTx"),J229-timingTable[[#This Row],[FRT32_trace]],"EMPTY")</f>
        <v>EMPTY</v>
      </c>
      <c r="X228" s="14" t="str">
        <f t="shared" si="35"/>
        <v>EMPTY</v>
      </c>
      <c r="Y228" s="14" t="str">
        <f>IF(AND(P228="beforeRx",O229="afterRx"),J229-timingTable[[#This Row],[FRT32_trace]],"EMPTY")</f>
        <v>EMPTY</v>
      </c>
    </row>
    <row r="229" spans="1:25" x14ac:dyDescent="0.25">
      <c r="A229" s="14" t="s">
        <v>2312</v>
      </c>
      <c r="B229">
        <v>2051073352</v>
      </c>
      <c r="C229" s="14" t="s">
        <v>8164</v>
      </c>
      <c r="D229">
        <v>151</v>
      </c>
      <c r="E229" s="14" t="s">
        <v>1119</v>
      </c>
      <c r="F229" s="14" t="s">
        <v>1102</v>
      </c>
      <c r="G229" s="14">
        <f>timingTable[[#This Row],[FRT_DEC]]-B228</f>
        <v>385</v>
      </c>
      <c r="H22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INFO]]))),H228)</f>
        <v>295</v>
      </c>
      <c r="I229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229" s="14">
        <f>HEX2DEC(RIGHT(timingTable[[#This Row],[FRT_HEX]],MIN(LEN(timingTable[[#This Row],[FRT_HEX]])-2,8)))</f>
        <v>2051073352</v>
      </c>
      <c r="K229" s="14" t="str">
        <f>IF(timingTable[[#This Row],['[TRACECODE']:.1]]=140,"afterTx","")</f>
        <v/>
      </c>
      <c r="L229" s="14" t="str">
        <f t="shared" si="27"/>
        <v/>
      </c>
      <c r="M229" s="14" t="str">
        <f>IF(AND(H229=H228,K228="afterTx",timingTable[[#This Row],['[TRACECODE']:.1]]=6),"dc","")</f>
        <v/>
      </c>
      <c r="N229" s="14" t="str">
        <f t="shared" si="28"/>
        <v/>
      </c>
      <c r="O229" s="14" t="str">
        <f>IF(timingTable[[#This Row],['[TRACECODE']:.1]]=141,"afterRx","")</f>
        <v/>
      </c>
      <c r="P229" s="14" t="str">
        <f t="shared" si="29"/>
        <v>beforeRx</v>
      </c>
      <c r="Q229" s="14" t="str">
        <f t="shared" si="30"/>
        <v/>
      </c>
      <c r="R229" s="14" t="str">
        <f t="shared" si="31"/>
        <v>EMPTY</v>
      </c>
      <c r="S229" s="14" t="str">
        <f t="shared" si="32"/>
        <v>EMPTY</v>
      </c>
      <c r="T229" s="14" t="str">
        <f t="shared" si="33"/>
        <v>EMPTY</v>
      </c>
      <c r="U229" s="14" t="str">
        <f t="shared" si="34"/>
        <v>EMPTY</v>
      </c>
      <c r="V229" s="14" t="str">
        <f>IF(L229="beforeTx",timingTable[[#This Row],[FRT32_val]]-timingTable[[#This Row],[FRT32_trace]],"EMPTY")</f>
        <v>EMPTY</v>
      </c>
      <c r="W229" s="14" t="str">
        <f>IF(AND(timingTable[[#This Row],[beforeTx]]="beforeTx",K230="afterTx"),J230-timingTable[[#This Row],[FRT32_trace]],"EMPTY")</f>
        <v>EMPTY</v>
      </c>
      <c r="X229" s="14" t="str">
        <f t="shared" si="35"/>
        <v>EMPTY</v>
      </c>
      <c r="Y229" s="14">
        <f>IF(AND(P229="beforeRx",O230="afterRx"),J230-timingTable[[#This Row],[FRT32_trace]],"EMPTY")</f>
        <v>16</v>
      </c>
    </row>
    <row r="230" spans="1:25" x14ac:dyDescent="0.25">
      <c r="A230" s="14" t="s">
        <v>2313</v>
      </c>
      <c r="B230">
        <v>2051073368</v>
      </c>
      <c r="C230" s="14" t="s">
        <v>8165</v>
      </c>
      <c r="D230">
        <v>141</v>
      </c>
      <c r="E230" s="14" t="s">
        <v>1122</v>
      </c>
      <c r="F230" s="14" t="s">
        <v>296</v>
      </c>
      <c r="G230" s="14">
        <f>timingTable[[#This Row],[FRT_DEC]]-B229</f>
        <v>16</v>
      </c>
      <c r="H23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INFO]]))),H229)</f>
        <v>295</v>
      </c>
      <c r="I23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30" s="14">
        <f>HEX2DEC(RIGHT(timingTable[[#This Row],[FRT_HEX]],MIN(LEN(timingTable[[#This Row],[FRT_HEX]])-2,8)))</f>
        <v>2051073368</v>
      </c>
      <c r="K230" s="14" t="str">
        <f>IF(timingTable[[#This Row],['[TRACECODE']:.1]]=140,"afterTx","")</f>
        <v/>
      </c>
      <c r="L230" s="14" t="str">
        <f t="shared" si="27"/>
        <v/>
      </c>
      <c r="M230" s="14" t="str">
        <f>IF(AND(H230=H229,K229="afterTx",timingTable[[#This Row],['[TRACECODE']:.1]]=6),"dc","")</f>
        <v/>
      </c>
      <c r="N230" s="14" t="str">
        <f t="shared" si="28"/>
        <v/>
      </c>
      <c r="O230" s="14" t="str">
        <f>IF(timingTable[[#This Row],['[TRACECODE']:.1]]=141,"afterRx","")</f>
        <v>afterRx</v>
      </c>
      <c r="P230" s="14" t="str">
        <f t="shared" si="29"/>
        <v/>
      </c>
      <c r="Q230" s="14" t="str">
        <f t="shared" si="30"/>
        <v/>
      </c>
      <c r="R230" s="14" t="str">
        <f t="shared" si="31"/>
        <v>EMPTY</v>
      </c>
      <c r="S230" s="14" t="str">
        <f t="shared" si="32"/>
        <v>EMPTY</v>
      </c>
      <c r="T230" s="14" t="str">
        <f t="shared" si="33"/>
        <v>EMPTY</v>
      </c>
      <c r="U230" s="14" t="str">
        <f t="shared" si="34"/>
        <v>EMPTY</v>
      </c>
      <c r="V230" s="14" t="str">
        <f>IF(L230="beforeTx",timingTable[[#This Row],[FRT32_val]]-timingTable[[#This Row],[FRT32_trace]],"EMPTY")</f>
        <v>EMPTY</v>
      </c>
      <c r="W230" s="14" t="str">
        <f>IF(AND(timingTable[[#This Row],[beforeTx]]="beforeTx",K231="afterTx"),J231-timingTable[[#This Row],[FRT32_trace]],"EMPTY")</f>
        <v>EMPTY</v>
      </c>
      <c r="X230" s="14" t="str">
        <f t="shared" si="35"/>
        <v>EMPTY</v>
      </c>
      <c r="Y230" s="14" t="str">
        <f>IF(AND(P230="beforeRx",O231="afterRx"),J231-timingTable[[#This Row],[FRT32_trace]],"EMPTY")</f>
        <v>EMPTY</v>
      </c>
    </row>
    <row r="231" spans="1:25" x14ac:dyDescent="0.25">
      <c r="A231" s="14" t="s">
        <v>2118</v>
      </c>
      <c r="B231">
        <v>2051076911</v>
      </c>
      <c r="C231" s="14" t="s">
        <v>8200</v>
      </c>
      <c r="D231">
        <v>151</v>
      </c>
      <c r="E231" s="14" t="s">
        <v>1119</v>
      </c>
      <c r="F231" s="14" t="s">
        <v>8201</v>
      </c>
      <c r="G231" s="14">
        <f>timingTable[[#This Row],[FRT_DEC]]-B230</f>
        <v>3543</v>
      </c>
      <c r="H23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INFO]]))),H230)</f>
        <v>295</v>
      </c>
      <c r="I231" s="14">
        <f>IF(timingTable[[#This Row],['[TRACECODE']:.1]]=151,HEX2DEC(LEFT(RIGHT(timingTable[[#This Row],[TRACE INFO]],9),8)),IF(timingTable[[#This Row],['[TRACECODE']:.1]]=6,HEX2DEC(RIGHT(timingTable[[#This Row],[TRACE INFO]],8))))</f>
        <v>2051076822</v>
      </c>
      <c r="J231" s="14">
        <f>HEX2DEC(RIGHT(timingTable[[#This Row],[FRT_HEX]],MIN(LEN(timingTable[[#This Row],[FRT_HEX]])-2,8)))</f>
        <v>2051076911</v>
      </c>
      <c r="K231" s="14" t="str">
        <f>IF(timingTable[[#This Row],['[TRACECODE']:.1]]=140,"afterTx","")</f>
        <v/>
      </c>
      <c r="L231" s="14" t="str">
        <f t="shared" si="27"/>
        <v/>
      </c>
      <c r="M231" s="14" t="str">
        <f>IF(AND(H231=H230,K230="afterTx",timingTable[[#This Row],['[TRACECODE']:.1]]=6),"dc","")</f>
        <v/>
      </c>
      <c r="N231" s="14" t="str">
        <f t="shared" si="28"/>
        <v/>
      </c>
      <c r="O231" s="14" t="str">
        <f>IF(timingTable[[#This Row],['[TRACECODE']:.1]]=141,"afterRx","")</f>
        <v/>
      </c>
      <c r="P231" s="14" t="str">
        <f t="shared" si="29"/>
        <v/>
      </c>
      <c r="Q231" s="14" t="str">
        <f t="shared" si="30"/>
        <v>rxEnd</v>
      </c>
      <c r="R231" s="14" t="str">
        <f t="shared" si="31"/>
        <v>EMPTY</v>
      </c>
      <c r="S231" s="14" t="str">
        <f t="shared" si="32"/>
        <v>EMPTY</v>
      </c>
      <c r="T231" s="14">
        <f t="shared" si="33"/>
        <v>1000</v>
      </c>
      <c r="U231" s="14">
        <f t="shared" si="34"/>
        <v>1698</v>
      </c>
      <c r="V231" s="14" t="str">
        <f>IF(L231="beforeTx",timingTable[[#This Row],[FRT32_val]]-timingTable[[#This Row],[FRT32_trace]],"EMPTY")</f>
        <v>EMPTY</v>
      </c>
      <c r="W231" s="14" t="str">
        <f>IF(AND(timingTable[[#This Row],[beforeTx]]="beforeTx",K232="afterTx"),J232-timingTable[[#This Row],[FRT32_trace]],"EMPTY")</f>
        <v>EMPTY</v>
      </c>
      <c r="X231" s="14">
        <f t="shared" si="35"/>
        <v>221</v>
      </c>
      <c r="Y231" s="14" t="str">
        <f>IF(AND(P231="beforeRx",O232="afterRx"),J232-timingTable[[#This Row],[FRT32_trace]],"EMPTY")</f>
        <v>EMPTY</v>
      </c>
    </row>
    <row r="232" spans="1:25" x14ac:dyDescent="0.25">
      <c r="A232" s="14" t="s">
        <v>2128</v>
      </c>
      <c r="B232">
        <v>2051077043</v>
      </c>
      <c r="C232" s="14" t="s">
        <v>8212</v>
      </c>
      <c r="D232">
        <v>151</v>
      </c>
      <c r="E232" s="14" t="s">
        <v>1119</v>
      </c>
      <c r="F232" s="14" t="s">
        <v>8213</v>
      </c>
      <c r="G232" s="14">
        <f>timingTable[[#This Row],[FRT_DEC]]-B231</f>
        <v>132</v>
      </c>
      <c r="H23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INFO]]))),H231)</f>
        <v>295</v>
      </c>
      <c r="I232" s="14">
        <f>IF(timingTable[[#This Row],['[TRACECODE']:.1]]=151,HEX2DEC(LEFT(RIGHT(timingTable[[#This Row],[TRACE INFO]],9),8)),IF(timingTable[[#This Row],['[TRACECODE']:.1]]=6,HEX2DEC(RIGHT(timingTable[[#This Row],[TRACE INFO]],8))))</f>
        <v>2051077822</v>
      </c>
      <c r="J232" s="14">
        <f>HEX2DEC(RIGHT(timingTable[[#This Row],[FRT_HEX]],MIN(LEN(timingTable[[#This Row],[FRT_HEX]])-2,8)))</f>
        <v>2051077043</v>
      </c>
      <c r="K232" s="14" t="str">
        <f>IF(timingTable[[#This Row],['[TRACECODE']:.1]]=140,"afterTx","")</f>
        <v/>
      </c>
      <c r="L232" s="14" t="str">
        <f t="shared" si="27"/>
        <v>beforeTx</v>
      </c>
      <c r="M232" s="14" t="str">
        <f>IF(AND(H232=H231,K231="afterTx",timingTable[[#This Row],['[TRACECODE']:.1]]=6),"dc","")</f>
        <v/>
      </c>
      <c r="N232" s="14" t="str">
        <f t="shared" si="28"/>
        <v/>
      </c>
      <c r="O232" s="14" t="str">
        <f>IF(timingTable[[#This Row],['[TRACECODE']:.1]]=141,"afterRx","")</f>
        <v/>
      </c>
      <c r="P232" s="14" t="str">
        <f t="shared" si="29"/>
        <v/>
      </c>
      <c r="Q232" s="14" t="str">
        <f t="shared" si="30"/>
        <v/>
      </c>
      <c r="R232" s="14">
        <f t="shared" si="31"/>
        <v>698</v>
      </c>
      <c r="S232" s="14" t="str">
        <f t="shared" si="32"/>
        <v>EMPTY</v>
      </c>
      <c r="T232" s="14" t="str">
        <f t="shared" si="33"/>
        <v>EMPTY</v>
      </c>
      <c r="U232" s="14" t="str">
        <f t="shared" si="34"/>
        <v>EMPTY</v>
      </c>
      <c r="V232" s="14">
        <f>IF(L232="beforeTx",timingTable[[#This Row],[FRT32_val]]-timingTable[[#This Row],[FRT32_trace]],"EMPTY")</f>
        <v>779</v>
      </c>
      <c r="W232" s="14">
        <f>IF(AND(timingTable[[#This Row],[beforeTx]]="beforeTx",K233="afterTx"),J233-timingTable[[#This Row],[FRT32_trace]],"EMPTY")</f>
        <v>797</v>
      </c>
      <c r="X232" s="14" t="str">
        <f t="shared" si="35"/>
        <v>EMPTY</v>
      </c>
      <c r="Y232" s="14" t="str">
        <f>IF(AND(P232="beforeRx",O233="afterRx"),J233-timingTable[[#This Row],[FRT32_trace]],"EMPTY")</f>
        <v>EMPTY</v>
      </c>
    </row>
    <row r="233" spans="1:25" x14ac:dyDescent="0.25">
      <c r="A233" s="14" t="s">
        <v>2129</v>
      </c>
      <c r="B233">
        <v>2051077840</v>
      </c>
      <c r="C233" s="14" t="s">
        <v>8214</v>
      </c>
      <c r="D233">
        <v>140</v>
      </c>
      <c r="E233" s="14" t="s">
        <v>1120</v>
      </c>
      <c r="F233" s="14" t="s">
        <v>281</v>
      </c>
      <c r="G233" s="14">
        <f>timingTable[[#This Row],[FRT_DEC]]-B232</f>
        <v>797</v>
      </c>
      <c r="H23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INFO]]))),H232)</f>
        <v>295</v>
      </c>
      <c r="I23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33" s="14">
        <f>HEX2DEC(RIGHT(timingTable[[#This Row],[FRT_HEX]],MIN(LEN(timingTable[[#This Row],[FRT_HEX]])-2,8)))</f>
        <v>2051077840</v>
      </c>
      <c r="K233" s="14" t="str">
        <f>IF(timingTable[[#This Row],['[TRACECODE']:.1]]=140,"afterTx","")</f>
        <v>afterTx</v>
      </c>
      <c r="L233" s="14" t="str">
        <f t="shared" si="27"/>
        <v/>
      </c>
      <c r="M233" s="14" t="str">
        <f>IF(AND(H233=H232,K232="afterTx",timingTable[[#This Row],['[TRACECODE']:.1]]=6),"dc","")</f>
        <v/>
      </c>
      <c r="N233" s="14" t="str">
        <f t="shared" si="28"/>
        <v/>
      </c>
      <c r="O233" s="14" t="str">
        <f>IF(timingTable[[#This Row],['[TRACECODE']:.1]]=141,"afterRx","")</f>
        <v/>
      </c>
      <c r="P233" s="14" t="str">
        <f t="shared" si="29"/>
        <v/>
      </c>
      <c r="Q233" s="14" t="str">
        <f t="shared" si="30"/>
        <v/>
      </c>
      <c r="R233" s="14" t="str">
        <f t="shared" si="31"/>
        <v>EMPTY</v>
      </c>
      <c r="S233" s="14" t="str">
        <f t="shared" si="32"/>
        <v>EMPTY</v>
      </c>
      <c r="T233" s="14" t="str">
        <f t="shared" si="33"/>
        <v>EMPTY</v>
      </c>
      <c r="U233" s="14" t="str">
        <f t="shared" si="34"/>
        <v>EMPTY</v>
      </c>
      <c r="V233" s="14" t="str">
        <f>IF(L233="beforeTx",timingTable[[#This Row],[FRT32_val]]-timingTable[[#This Row],[FRT32_trace]],"EMPTY")</f>
        <v>EMPTY</v>
      </c>
      <c r="W233" s="14" t="str">
        <f>IF(AND(timingTable[[#This Row],[beforeTx]]="beforeTx",K234="afterTx"),J234-timingTable[[#This Row],[FRT32_trace]],"EMPTY")</f>
        <v>EMPTY</v>
      </c>
      <c r="X233" s="14" t="str">
        <f t="shared" si="35"/>
        <v>EMPTY</v>
      </c>
      <c r="Y233" s="14" t="str">
        <f>IF(AND(P233="beforeRx",O234="afterRx"),J234-timingTable[[#This Row],[FRT32_trace]],"EMPTY")</f>
        <v>EMPTY</v>
      </c>
    </row>
    <row r="234" spans="1:25" x14ac:dyDescent="0.25">
      <c r="A234" s="14" t="s">
        <v>2132</v>
      </c>
      <c r="B234">
        <v>2051086203</v>
      </c>
      <c r="C234" s="14" t="s">
        <v>8217</v>
      </c>
      <c r="D234">
        <v>6</v>
      </c>
      <c r="E234" s="14" t="s">
        <v>1121</v>
      </c>
      <c r="F234" s="14" t="s">
        <v>8218</v>
      </c>
      <c r="G234" s="14">
        <f>timingTable[[#This Row],[FRT_DEC]]-B233</f>
        <v>8363</v>
      </c>
      <c r="H23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INFO]]))),H233)</f>
        <v>295</v>
      </c>
      <c r="I234" s="14">
        <f>IF(timingTable[[#This Row],['[TRACECODE']:.1]]=151,HEX2DEC(LEFT(RIGHT(timingTable[[#This Row],[TRACE INFO]],9),8)),IF(timingTable[[#This Row],['[TRACECODE']:.1]]=6,HEX2DEC(RIGHT(timingTable[[#This Row],[TRACE INFO]],8))))</f>
        <v>2051078520</v>
      </c>
      <c r="J234" s="14">
        <f>HEX2DEC(RIGHT(timingTable[[#This Row],[FRT_HEX]],MIN(LEN(timingTable[[#This Row],[FRT_HEX]])-2,8)))</f>
        <v>2051086203</v>
      </c>
      <c r="K234" s="14" t="str">
        <f>IF(timingTable[[#This Row],['[TRACECODE']:.1]]=140,"afterTx","")</f>
        <v/>
      </c>
      <c r="L234" s="14" t="str">
        <f t="shared" si="27"/>
        <v/>
      </c>
      <c r="M234" s="14" t="str">
        <f>IF(AND(H234=H233,K233="afterTx",timingTable[[#This Row],['[TRACECODE']:.1]]=6),"dc","")</f>
        <v>dc</v>
      </c>
      <c r="N234" s="14" t="str">
        <f t="shared" si="28"/>
        <v/>
      </c>
      <c r="O234" s="14" t="str">
        <f>IF(timingTable[[#This Row],['[TRACECODE']:.1]]=141,"afterRx","")</f>
        <v/>
      </c>
      <c r="P234" s="14" t="str">
        <f t="shared" si="29"/>
        <v/>
      </c>
      <c r="Q234" s="14" t="str">
        <f t="shared" si="30"/>
        <v/>
      </c>
      <c r="R234" s="14" t="str">
        <f t="shared" si="31"/>
        <v>EMPTY</v>
      </c>
      <c r="S234" s="14" t="str">
        <f t="shared" si="32"/>
        <v>EMPTY</v>
      </c>
      <c r="T234" s="14" t="str">
        <f t="shared" si="33"/>
        <v>EMPTY</v>
      </c>
      <c r="U234" s="14" t="str">
        <f t="shared" si="34"/>
        <v>EMPTY</v>
      </c>
      <c r="V234" s="14" t="str">
        <f>IF(L234="beforeTx",timingTable[[#This Row],[FRT32_val]]-timingTable[[#This Row],[FRT32_trace]],"EMPTY")</f>
        <v>EMPTY</v>
      </c>
      <c r="W234" s="14" t="str">
        <f>IF(AND(timingTable[[#This Row],[beforeTx]]="beforeTx",K235="afterTx"),J235-timingTable[[#This Row],[FRT32_trace]],"EMPTY")</f>
        <v>EMPTY</v>
      </c>
      <c r="X234" s="14" t="str">
        <f t="shared" si="35"/>
        <v>EMPTY</v>
      </c>
      <c r="Y234" s="14" t="str">
        <f>IF(AND(P234="beforeRx",O235="afterRx"),J235-timingTable[[#This Row],[FRT32_trace]],"EMPTY")</f>
        <v>EMPTY</v>
      </c>
    </row>
    <row r="235" spans="1:25" x14ac:dyDescent="0.25">
      <c r="A235" s="14" t="s">
        <v>2133</v>
      </c>
      <c r="B235">
        <v>2051086206</v>
      </c>
      <c r="C235" s="14" t="s">
        <v>8219</v>
      </c>
      <c r="D235">
        <v>6</v>
      </c>
      <c r="E235" s="14" t="s">
        <v>1121</v>
      </c>
      <c r="F235" s="14" t="s">
        <v>5995</v>
      </c>
      <c r="G235" s="14">
        <f>timingTable[[#This Row],[FRT_DEC]]-B234</f>
        <v>3</v>
      </c>
      <c r="H23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INFO]]))),H234)</f>
        <v>295</v>
      </c>
      <c r="I235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35" s="14">
        <f>HEX2DEC(RIGHT(timingTable[[#This Row],[FRT_HEX]],MIN(LEN(timingTable[[#This Row],[FRT_HEX]])-2,8)))</f>
        <v>2051086206</v>
      </c>
      <c r="K235" s="14" t="str">
        <f>IF(timingTable[[#This Row],['[TRACECODE']:.1]]=140,"afterTx","")</f>
        <v/>
      </c>
      <c r="L235" s="14" t="str">
        <f t="shared" si="27"/>
        <v/>
      </c>
      <c r="M235" s="14" t="str">
        <f>IF(AND(H235=H234,K234="afterTx",timingTable[[#This Row],['[TRACECODE']:.1]]=6),"dc","")</f>
        <v/>
      </c>
      <c r="N235" s="14" t="str">
        <f t="shared" si="28"/>
        <v/>
      </c>
      <c r="O235" s="14" t="str">
        <f>IF(timingTable[[#This Row],['[TRACECODE']:.1]]=141,"afterRx","")</f>
        <v/>
      </c>
      <c r="P235" s="14" t="str">
        <f t="shared" si="29"/>
        <v/>
      </c>
      <c r="Q235" s="14" t="str">
        <f t="shared" si="30"/>
        <v/>
      </c>
      <c r="R235" s="14" t="str">
        <f t="shared" si="31"/>
        <v>EMPTY</v>
      </c>
      <c r="S235" s="14" t="str">
        <f t="shared" si="32"/>
        <v>EMPTY</v>
      </c>
      <c r="T235" s="14" t="str">
        <f t="shared" si="33"/>
        <v>EMPTY</v>
      </c>
      <c r="U235" s="14" t="str">
        <f t="shared" si="34"/>
        <v>EMPTY</v>
      </c>
      <c r="V235" s="14" t="str">
        <f>IF(L235="beforeTx",timingTable[[#This Row],[FRT32_val]]-timingTable[[#This Row],[FRT32_trace]],"EMPTY")</f>
        <v>EMPTY</v>
      </c>
      <c r="W235" s="14" t="str">
        <f>IF(AND(timingTable[[#This Row],[beforeTx]]="beforeTx",K236="afterTx"),J236-timingTable[[#This Row],[FRT32_trace]],"EMPTY")</f>
        <v>EMPTY</v>
      </c>
      <c r="X235" s="14" t="str">
        <f t="shared" si="35"/>
        <v>EMPTY</v>
      </c>
      <c r="Y235" s="14" t="str">
        <f>IF(AND(P235="beforeRx",O236="afterRx"),J236-timingTable[[#This Row],[FRT32_trace]],"EMPTY")</f>
        <v>EMPTY</v>
      </c>
    </row>
    <row r="236" spans="1:25" x14ac:dyDescent="0.25">
      <c r="A236" s="14" t="s">
        <v>2134</v>
      </c>
      <c r="B236">
        <v>2051086288</v>
      </c>
      <c r="C236" s="14" t="s">
        <v>8220</v>
      </c>
      <c r="D236">
        <v>151</v>
      </c>
      <c r="E236" s="14" t="s">
        <v>1119</v>
      </c>
      <c r="F236" s="14" t="s">
        <v>8221</v>
      </c>
      <c r="G236" s="14">
        <f>timingTable[[#This Row],[FRT_DEC]]-B235</f>
        <v>82</v>
      </c>
      <c r="H23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INFO]]))),H235)</f>
        <v>295</v>
      </c>
      <c r="I236" s="14">
        <f>IF(timingTable[[#This Row],['[TRACECODE']:.1]]=151,HEX2DEC(LEFT(RIGHT(timingTable[[#This Row],[TRACE INFO]],9),8)),IF(timingTable[[#This Row],['[TRACECODE']:.1]]=6,HEX2DEC(RIGHT(timingTable[[#This Row],[TRACE INFO]],8))))</f>
        <v>2051086121</v>
      </c>
      <c r="J236" s="14">
        <f>HEX2DEC(RIGHT(timingTable[[#This Row],[FRT_HEX]],MIN(LEN(timingTable[[#This Row],[FRT_HEX]])-2,8)))</f>
        <v>2051086288</v>
      </c>
      <c r="K236" s="14" t="str">
        <f>IF(timingTable[[#This Row],['[TRACECODE']:.1]]=140,"afterTx","")</f>
        <v/>
      </c>
      <c r="L236" s="14" t="str">
        <f t="shared" si="27"/>
        <v/>
      </c>
      <c r="M236" s="14" t="str">
        <f>IF(AND(H236=H235,K235="afterTx",timingTable[[#This Row],['[TRACECODE']:.1]]=6),"dc","")</f>
        <v/>
      </c>
      <c r="N236" s="14" t="str">
        <f t="shared" si="28"/>
        <v>txEnd</v>
      </c>
      <c r="O236" s="14" t="str">
        <f>IF(timingTable[[#This Row],['[TRACECODE']:.1]]=141,"afterRx","")</f>
        <v/>
      </c>
      <c r="P236" s="14" t="str">
        <f t="shared" si="29"/>
        <v/>
      </c>
      <c r="Q236" s="14" t="str">
        <f t="shared" si="30"/>
        <v/>
      </c>
      <c r="R236" s="14" t="str">
        <f t="shared" si="31"/>
        <v>EMPTY</v>
      </c>
      <c r="S236" s="14">
        <f t="shared" si="32"/>
        <v>542</v>
      </c>
      <c r="T236" s="14" t="str">
        <f t="shared" si="33"/>
        <v>EMPTY</v>
      </c>
      <c r="U236" s="14" t="str">
        <f t="shared" si="34"/>
        <v>EMPTY</v>
      </c>
      <c r="V236" s="14" t="str">
        <f>IF(L236="beforeTx",timingTable[[#This Row],[FRT32_val]]-timingTable[[#This Row],[FRT32_trace]],"EMPTY")</f>
        <v>EMPTY</v>
      </c>
      <c r="W236" s="14" t="str">
        <f>IF(AND(timingTable[[#This Row],[beforeTx]]="beforeTx",K237="afterTx"),J237-timingTable[[#This Row],[FRT32_trace]],"EMPTY")</f>
        <v>EMPTY</v>
      </c>
      <c r="X236" s="14" t="str">
        <f t="shared" si="35"/>
        <v>EMPTY</v>
      </c>
      <c r="Y236" s="14" t="str">
        <f>IF(AND(P236="beforeRx",O237="afterRx"),J237-timingTable[[#This Row],[FRT32_trace]],"EMPTY")</f>
        <v>EMPTY</v>
      </c>
    </row>
    <row r="237" spans="1:25" x14ac:dyDescent="0.25">
      <c r="A237" s="14" t="s">
        <v>2143</v>
      </c>
      <c r="B237">
        <v>2051086663</v>
      </c>
      <c r="C237" s="14" t="s">
        <v>8231</v>
      </c>
      <c r="D237">
        <v>151</v>
      </c>
      <c r="E237" s="14" t="s">
        <v>1119</v>
      </c>
      <c r="F237" s="14" t="s">
        <v>1102</v>
      </c>
      <c r="G237" s="14">
        <f>timingTable[[#This Row],[FRT_DEC]]-B236</f>
        <v>375</v>
      </c>
      <c r="H23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INFO]]))),H236)</f>
        <v>295</v>
      </c>
      <c r="I237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237" s="14">
        <f>HEX2DEC(RIGHT(timingTable[[#This Row],[FRT_HEX]],MIN(LEN(timingTable[[#This Row],[FRT_HEX]])-2,8)))</f>
        <v>2051086663</v>
      </c>
      <c r="K237" s="14" t="str">
        <f>IF(timingTable[[#This Row],['[TRACECODE']:.1]]=140,"afterTx","")</f>
        <v/>
      </c>
      <c r="L237" s="14" t="str">
        <f t="shared" si="27"/>
        <v/>
      </c>
      <c r="M237" s="14" t="str">
        <f>IF(AND(H237=H236,K236="afterTx",timingTable[[#This Row],['[TRACECODE']:.1]]=6),"dc","")</f>
        <v/>
      </c>
      <c r="N237" s="14" t="str">
        <f t="shared" si="28"/>
        <v/>
      </c>
      <c r="O237" s="14" t="str">
        <f>IF(timingTable[[#This Row],['[TRACECODE']:.1]]=141,"afterRx","")</f>
        <v/>
      </c>
      <c r="P237" s="14" t="str">
        <f t="shared" si="29"/>
        <v>beforeRx</v>
      </c>
      <c r="Q237" s="14" t="str">
        <f t="shared" si="30"/>
        <v/>
      </c>
      <c r="R237" s="14" t="str">
        <f t="shared" si="31"/>
        <v>EMPTY</v>
      </c>
      <c r="S237" s="14" t="str">
        <f t="shared" si="32"/>
        <v>EMPTY</v>
      </c>
      <c r="T237" s="14" t="str">
        <f t="shared" si="33"/>
        <v>EMPTY</v>
      </c>
      <c r="U237" s="14" t="str">
        <f t="shared" si="34"/>
        <v>EMPTY</v>
      </c>
      <c r="V237" s="14" t="str">
        <f>IF(L237="beforeTx",timingTable[[#This Row],[FRT32_val]]-timingTable[[#This Row],[FRT32_trace]],"EMPTY")</f>
        <v>EMPTY</v>
      </c>
      <c r="W237" s="14" t="str">
        <f>IF(AND(timingTable[[#This Row],[beforeTx]]="beforeTx",K238="afterTx"),J238-timingTable[[#This Row],[FRT32_trace]],"EMPTY")</f>
        <v>EMPTY</v>
      </c>
      <c r="X237" s="14" t="str">
        <f t="shared" si="35"/>
        <v>EMPTY</v>
      </c>
      <c r="Y237" s="14">
        <f>IF(AND(P237="beforeRx",O238="afterRx"),J238-timingTable[[#This Row],[FRT32_trace]],"EMPTY")</f>
        <v>18</v>
      </c>
    </row>
    <row r="238" spans="1:25" x14ac:dyDescent="0.25">
      <c r="A238" s="14" t="s">
        <v>2144</v>
      </c>
      <c r="B238">
        <v>2051086681</v>
      </c>
      <c r="C238" s="14" t="s">
        <v>8232</v>
      </c>
      <c r="D238">
        <v>141</v>
      </c>
      <c r="E238" s="14" t="s">
        <v>1122</v>
      </c>
      <c r="F238" s="14" t="s">
        <v>296</v>
      </c>
      <c r="G238" s="14">
        <f>timingTable[[#This Row],[FRT_DEC]]-B237</f>
        <v>18</v>
      </c>
      <c r="H23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INFO]]))),H237)</f>
        <v>295</v>
      </c>
      <c r="I23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38" s="14">
        <f>HEX2DEC(RIGHT(timingTable[[#This Row],[FRT_HEX]],MIN(LEN(timingTable[[#This Row],[FRT_HEX]])-2,8)))</f>
        <v>2051086681</v>
      </c>
      <c r="K238" s="14" t="str">
        <f>IF(timingTable[[#This Row],['[TRACECODE']:.1]]=140,"afterTx","")</f>
        <v/>
      </c>
      <c r="L238" s="14" t="str">
        <f t="shared" si="27"/>
        <v/>
      </c>
      <c r="M238" s="14" t="str">
        <f>IF(AND(H238=H237,K237="afterTx",timingTable[[#This Row],['[TRACECODE']:.1]]=6),"dc","")</f>
        <v/>
      </c>
      <c r="N238" s="14" t="str">
        <f t="shared" si="28"/>
        <v/>
      </c>
      <c r="O238" s="14" t="str">
        <f>IF(timingTable[[#This Row],['[TRACECODE']:.1]]=141,"afterRx","")</f>
        <v>afterRx</v>
      </c>
      <c r="P238" s="14" t="str">
        <f t="shared" si="29"/>
        <v/>
      </c>
      <c r="Q238" s="14" t="str">
        <f t="shared" si="30"/>
        <v/>
      </c>
      <c r="R238" s="14" t="str">
        <f t="shared" si="31"/>
        <v>EMPTY</v>
      </c>
      <c r="S238" s="14" t="str">
        <f t="shared" si="32"/>
        <v>EMPTY</v>
      </c>
      <c r="T238" s="14" t="str">
        <f t="shared" si="33"/>
        <v>EMPTY</v>
      </c>
      <c r="U238" s="14" t="str">
        <f t="shared" si="34"/>
        <v>EMPTY</v>
      </c>
      <c r="V238" s="14" t="str">
        <f>IF(L238="beforeTx",timingTable[[#This Row],[FRT32_val]]-timingTable[[#This Row],[FRT32_trace]],"EMPTY")</f>
        <v>EMPTY</v>
      </c>
      <c r="W238" s="14" t="str">
        <f>IF(AND(timingTable[[#This Row],[beforeTx]]="beforeTx",K239="afterTx"),J239-timingTable[[#This Row],[FRT32_trace]],"EMPTY")</f>
        <v>EMPTY</v>
      </c>
      <c r="X238" s="14" t="str">
        <f t="shared" si="35"/>
        <v>EMPTY</v>
      </c>
      <c r="Y238" s="14" t="str">
        <f>IF(AND(P238="beforeRx",O239="afterRx"),J239-timingTable[[#This Row],[FRT32_trace]],"EMPTY")</f>
        <v>EMPTY</v>
      </c>
    </row>
    <row r="239" spans="1:25" x14ac:dyDescent="0.25">
      <c r="A239" s="14" t="s">
        <v>2164</v>
      </c>
      <c r="B239">
        <v>2051089268</v>
      </c>
      <c r="C239" s="14" t="s">
        <v>8254</v>
      </c>
      <c r="D239">
        <v>151</v>
      </c>
      <c r="E239" s="14" t="s">
        <v>1119</v>
      </c>
      <c r="F239" s="14" t="s">
        <v>8255</v>
      </c>
      <c r="G239" s="14">
        <f>timingTable[[#This Row],[FRT_DEC]]-B238</f>
        <v>2587</v>
      </c>
      <c r="H23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INFO]]))),H238)</f>
        <v>295</v>
      </c>
      <c r="I239" s="14">
        <f>IF(timingTable[[#This Row],['[TRACECODE']:.1]]=151,HEX2DEC(LEFT(RIGHT(timingTable[[#This Row],[TRACE INFO]],9),8)),IF(timingTable[[#This Row],['[TRACECODE']:.1]]=6,HEX2DEC(RIGHT(timingTable[[#This Row],[TRACE INFO]],8))))</f>
        <v>2051089182</v>
      </c>
      <c r="J239" s="14">
        <f>HEX2DEC(RIGHT(timingTable[[#This Row],[FRT_HEX]],MIN(LEN(timingTable[[#This Row],[FRT_HEX]])-2,8)))</f>
        <v>2051089268</v>
      </c>
      <c r="K239" s="14" t="str">
        <f>IF(timingTable[[#This Row],['[TRACECODE']:.1]]=140,"afterTx","")</f>
        <v/>
      </c>
      <c r="L239" s="14" t="str">
        <f t="shared" si="27"/>
        <v/>
      </c>
      <c r="M239" s="14" t="str">
        <f>IF(AND(H239=H238,K238="afterTx",timingTable[[#This Row],['[TRACECODE']:.1]]=6),"dc","")</f>
        <v/>
      </c>
      <c r="N239" s="14" t="str">
        <f t="shared" si="28"/>
        <v/>
      </c>
      <c r="O239" s="14" t="str">
        <f>IF(timingTable[[#This Row],['[TRACECODE']:.1]]=141,"afterRx","")</f>
        <v/>
      </c>
      <c r="P239" s="14" t="str">
        <f t="shared" si="29"/>
        <v/>
      </c>
      <c r="Q239" s="14" t="str">
        <f t="shared" si="30"/>
        <v>rxEnd</v>
      </c>
      <c r="R239" s="14" t="str">
        <f t="shared" si="31"/>
        <v>EMPTY</v>
      </c>
      <c r="S239" s="14" t="str">
        <f t="shared" si="32"/>
        <v>EMPTY</v>
      </c>
      <c r="T239" s="14" t="str">
        <f t="shared" si="33"/>
        <v>EMPTY</v>
      </c>
      <c r="U239" s="14" t="str">
        <f t="shared" si="34"/>
        <v>EMPTY</v>
      </c>
      <c r="V239" s="14" t="str">
        <f>IF(L239="beforeTx",timingTable[[#This Row],[FRT32_val]]-timingTable[[#This Row],[FRT32_trace]],"EMPTY")</f>
        <v>EMPTY</v>
      </c>
      <c r="W239" s="14" t="str">
        <f>IF(AND(timingTable[[#This Row],[beforeTx]]="beforeTx",K240="afterTx"),J240-timingTable[[#This Row],[FRT32_trace]],"EMPTY")</f>
        <v>EMPTY</v>
      </c>
      <c r="X239" s="14" t="str">
        <f t="shared" si="35"/>
        <v>EMPTY</v>
      </c>
      <c r="Y239" s="14" t="str">
        <f>IF(AND(P239="beforeRx",O240="afterRx"),J240-timingTable[[#This Row],[FRT32_trace]],"EMPTY")</f>
        <v>EMPTY</v>
      </c>
    </row>
    <row r="240" spans="1:25" x14ac:dyDescent="0.25">
      <c r="A240" s="14" t="s">
        <v>2204</v>
      </c>
      <c r="B240">
        <v>2051130318</v>
      </c>
      <c r="C240" s="14" t="s">
        <v>8332</v>
      </c>
      <c r="D240">
        <v>131</v>
      </c>
      <c r="E240" s="14" t="s">
        <v>1118</v>
      </c>
      <c r="F240" s="14" t="s">
        <v>8333</v>
      </c>
      <c r="G240" s="14">
        <f>timingTable[[#This Row],[FRT_DEC]]-B239</f>
        <v>41050</v>
      </c>
      <c r="H24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INFO]]))),H239)</f>
        <v>296</v>
      </c>
      <c r="I24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40" s="14">
        <f>HEX2DEC(RIGHT(timingTable[[#This Row],[FRT_HEX]],MIN(LEN(timingTable[[#This Row],[FRT_HEX]])-2,8)))</f>
        <v>2051130318</v>
      </c>
      <c r="K240" s="14" t="str">
        <f>IF(timingTable[[#This Row],['[TRACECODE']:.1]]=140,"afterTx","")</f>
        <v/>
      </c>
      <c r="L240" s="14" t="str">
        <f t="shared" si="27"/>
        <v/>
      </c>
      <c r="M240" s="14" t="str">
        <f>IF(AND(H240=H239,K239="afterTx",timingTable[[#This Row],['[TRACECODE']:.1]]=6),"dc","")</f>
        <v/>
      </c>
      <c r="N240" s="14" t="str">
        <f t="shared" si="28"/>
        <v/>
      </c>
      <c r="O240" s="14" t="str">
        <f>IF(timingTable[[#This Row],['[TRACECODE']:.1]]=141,"afterRx","")</f>
        <v/>
      </c>
      <c r="P240" s="14" t="str">
        <f t="shared" si="29"/>
        <v/>
      </c>
      <c r="Q240" s="14" t="str">
        <f t="shared" si="30"/>
        <v/>
      </c>
      <c r="R240" s="14" t="str">
        <f t="shared" si="31"/>
        <v>EMPTY</v>
      </c>
      <c r="S240" s="14" t="str">
        <f t="shared" si="32"/>
        <v>EMPTY</v>
      </c>
      <c r="T240" s="14" t="str">
        <f t="shared" si="33"/>
        <v>EMPTY</v>
      </c>
      <c r="U240" s="14" t="str">
        <f t="shared" si="34"/>
        <v>EMPTY</v>
      </c>
      <c r="V240" s="14" t="str">
        <f>IF(L240="beforeTx",timingTable[[#This Row],[FRT32_val]]-timingTable[[#This Row],[FRT32_trace]],"EMPTY")</f>
        <v>EMPTY</v>
      </c>
      <c r="W240" s="14" t="str">
        <f>IF(AND(timingTable[[#This Row],[beforeTx]]="beforeTx",K241="afterTx"),J241-timingTable[[#This Row],[FRT32_trace]],"EMPTY")</f>
        <v>EMPTY</v>
      </c>
      <c r="X240" s="14" t="str">
        <f t="shared" si="35"/>
        <v>EMPTY</v>
      </c>
      <c r="Y240" s="14" t="str">
        <f>IF(AND(P240="beforeRx",O241="afterRx"),J241-timingTable[[#This Row],[FRT32_trace]],"EMPTY")</f>
        <v>EMPTY</v>
      </c>
    </row>
    <row r="241" spans="1:25" x14ac:dyDescent="0.25">
      <c r="A241" s="14" t="s">
        <v>2216</v>
      </c>
      <c r="B241">
        <v>2051130851</v>
      </c>
      <c r="C241" s="14" t="s">
        <v>8346</v>
      </c>
      <c r="D241">
        <v>151</v>
      </c>
      <c r="E241" s="14" t="s">
        <v>1119</v>
      </c>
      <c r="F241" s="14" t="s">
        <v>8347</v>
      </c>
      <c r="G241" s="14">
        <f>timingTable[[#This Row],[FRT_DEC]]-B240</f>
        <v>533</v>
      </c>
      <c r="H24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INFO]]))),H240)</f>
        <v>296</v>
      </c>
      <c r="I241" s="14">
        <f>IF(timingTable[[#This Row],['[TRACECODE']:.1]]=151,HEX2DEC(LEFT(RIGHT(timingTable[[#This Row],[TRACE INFO]],9),8)),IF(timingTable[[#This Row],['[TRACECODE']:.1]]=6,HEX2DEC(RIGHT(timingTable[[#This Row],[TRACE INFO]],8))))</f>
        <v>2051130743</v>
      </c>
      <c r="J241" s="14">
        <f>HEX2DEC(RIGHT(timingTable[[#This Row],[FRT_HEX]],MIN(LEN(timingTable[[#This Row],[FRT_HEX]])-2,8)))</f>
        <v>2051130851</v>
      </c>
      <c r="K241" s="14" t="str">
        <f>IF(timingTable[[#This Row],['[TRACECODE']:.1]]=140,"afterTx","")</f>
        <v/>
      </c>
      <c r="L241" s="14" t="str">
        <f t="shared" si="27"/>
        <v/>
      </c>
      <c r="M241" s="14" t="str">
        <f>IF(AND(H241=H240,K240="afterTx",timingTable[[#This Row],['[TRACECODE']:.1]]=6),"dc","")</f>
        <v/>
      </c>
      <c r="N241" s="14" t="str">
        <f t="shared" si="28"/>
        <v/>
      </c>
      <c r="O241" s="14" t="str">
        <f>IF(timingTable[[#This Row],['[TRACECODE']:.1]]=141,"afterRx","")</f>
        <v/>
      </c>
      <c r="P241" s="14" t="str">
        <f t="shared" si="29"/>
        <v/>
      </c>
      <c r="Q241" s="14" t="str">
        <f t="shared" si="30"/>
        <v/>
      </c>
      <c r="R241" s="14" t="str">
        <f t="shared" si="31"/>
        <v>EMPTY</v>
      </c>
      <c r="S241" s="14" t="str">
        <f t="shared" si="32"/>
        <v>EMPTY</v>
      </c>
      <c r="T241" s="14" t="str">
        <f t="shared" si="33"/>
        <v>EMPTY</v>
      </c>
      <c r="U241" s="14" t="str">
        <f t="shared" si="34"/>
        <v>EMPTY</v>
      </c>
      <c r="V241" s="14" t="str">
        <f>IF(L241="beforeTx",timingTable[[#This Row],[FRT32_val]]-timingTable[[#This Row],[FRT32_trace]],"EMPTY")</f>
        <v>EMPTY</v>
      </c>
      <c r="W241" s="14" t="str">
        <f>IF(AND(timingTable[[#This Row],[beforeTx]]="beforeTx",K242="afterTx"),J242-timingTable[[#This Row],[FRT32_trace]],"EMPTY")</f>
        <v>EMPTY</v>
      </c>
      <c r="X241" s="14" t="str">
        <f t="shared" si="35"/>
        <v>EMPTY</v>
      </c>
      <c r="Y241" s="14" t="str">
        <f>IF(AND(P241="beforeRx",O242="afterRx"),J242-timingTable[[#This Row],[FRT32_trace]],"EMPTY")</f>
        <v>EMPTY</v>
      </c>
    </row>
    <row r="242" spans="1:25" x14ac:dyDescent="0.25">
      <c r="A242" s="14" t="s">
        <v>2510</v>
      </c>
      <c r="B242">
        <v>2051130974</v>
      </c>
      <c r="C242" s="14" t="s">
        <v>8359</v>
      </c>
      <c r="D242">
        <v>151</v>
      </c>
      <c r="E242" s="14" t="s">
        <v>1119</v>
      </c>
      <c r="F242" s="14" t="s">
        <v>8360</v>
      </c>
      <c r="G242" s="14">
        <f>timingTable[[#This Row],[FRT_DEC]]-B241</f>
        <v>123</v>
      </c>
      <c r="H24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INFO]]))),H241)</f>
        <v>296</v>
      </c>
      <c r="I242" s="14">
        <f>IF(timingTable[[#This Row],['[TRACECODE']:.1]]=151,HEX2DEC(LEFT(RIGHT(timingTable[[#This Row],[TRACE INFO]],9),8)),IF(timingTable[[#This Row],['[TRACECODE']:.1]]=6,HEX2DEC(RIGHT(timingTable[[#This Row],[TRACE INFO]],8))))</f>
        <v>2051131743</v>
      </c>
      <c r="J242" s="14">
        <f>HEX2DEC(RIGHT(timingTable[[#This Row],[FRT_HEX]],MIN(LEN(timingTable[[#This Row],[FRT_HEX]])-2,8)))</f>
        <v>2051130974</v>
      </c>
      <c r="K242" s="14" t="str">
        <f>IF(timingTable[[#This Row],['[TRACECODE']:.1]]=140,"afterTx","")</f>
        <v/>
      </c>
      <c r="L242" s="14" t="str">
        <f t="shared" si="27"/>
        <v>beforeTx</v>
      </c>
      <c r="M242" s="14" t="str">
        <f>IF(AND(H242=H241,K241="afterTx",timingTable[[#This Row],['[TRACECODE']:.1]]=6),"dc","")</f>
        <v/>
      </c>
      <c r="N242" s="14" t="str">
        <f t="shared" si="28"/>
        <v/>
      </c>
      <c r="O242" s="14" t="str">
        <f>IF(timingTable[[#This Row],['[TRACECODE']:.1]]=141,"afterRx","")</f>
        <v/>
      </c>
      <c r="P242" s="14" t="str">
        <f t="shared" si="29"/>
        <v/>
      </c>
      <c r="Q242" s="14" t="str">
        <f t="shared" si="30"/>
        <v/>
      </c>
      <c r="R242" s="14">
        <f t="shared" si="31"/>
        <v>695</v>
      </c>
      <c r="S242" s="14" t="str">
        <f t="shared" si="32"/>
        <v>EMPTY</v>
      </c>
      <c r="T242" s="14" t="str">
        <f t="shared" si="33"/>
        <v>EMPTY</v>
      </c>
      <c r="U242" s="14" t="str">
        <f t="shared" si="34"/>
        <v>EMPTY</v>
      </c>
      <c r="V242" s="14">
        <f>IF(L242="beforeTx",timingTable[[#This Row],[FRT32_val]]-timingTable[[#This Row],[FRT32_trace]],"EMPTY")</f>
        <v>769</v>
      </c>
      <c r="W242" s="14">
        <f>IF(AND(timingTable[[#This Row],[beforeTx]]="beforeTx",K243="afterTx"),J243-timingTable[[#This Row],[FRT32_trace]],"EMPTY")</f>
        <v>786</v>
      </c>
      <c r="X242" s="14" t="str">
        <f t="shared" si="35"/>
        <v>EMPTY</v>
      </c>
      <c r="Y242" s="14" t="str">
        <f>IF(AND(P242="beforeRx",O243="afterRx"),J243-timingTable[[#This Row],[FRT32_trace]],"EMPTY")</f>
        <v>EMPTY</v>
      </c>
    </row>
    <row r="243" spans="1:25" x14ac:dyDescent="0.25">
      <c r="A243" s="14" t="s">
        <v>2511</v>
      </c>
      <c r="B243">
        <v>2051131760</v>
      </c>
      <c r="C243" s="14" t="s">
        <v>8361</v>
      </c>
      <c r="D243">
        <v>140</v>
      </c>
      <c r="E243" s="14" t="s">
        <v>1120</v>
      </c>
      <c r="F243" s="14" t="s">
        <v>281</v>
      </c>
      <c r="G243" s="14">
        <f>timingTable[[#This Row],[FRT_DEC]]-B242</f>
        <v>786</v>
      </c>
      <c r="H24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INFO]]))),H242)</f>
        <v>296</v>
      </c>
      <c r="I24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43" s="14">
        <f>HEX2DEC(RIGHT(timingTable[[#This Row],[FRT_HEX]],MIN(LEN(timingTable[[#This Row],[FRT_HEX]])-2,8)))</f>
        <v>2051131760</v>
      </c>
      <c r="K243" s="14" t="str">
        <f>IF(timingTable[[#This Row],['[TRACECODE']:.1]]=140,"afterTx","")</f>
        <v>afterTx</v>
      </c>
      <c r="L243" s="14" t="str">
        <f t="shared" si="27"/>
        <v/>
      </c>
      <c r="M243" s="14" t="str">
        <f>IF(AND(H243=H242,K242="afterTx",timingTable[[#This Row],['[TRACECODE']:.1]]=6),"dc","")</f>
        <v/>
      </c>
      <c r="N243" s="14" t="str">
        <f t="shared" si="28"/>
        <v/>
      </c>
      <c r="O243" s="14" t="str">
        <f>IF(timingTable[[#This Row],['[TRACECODE']:.1]]=141,"afterRx","")</f>
        <v/>
      </c>
      <c r="P243" s="14" t="str">
        <f t="shared" si="29"/>
        <v/>
      </c>
      <c r="Q243" s="14" t="str">
        <f t="shared" si="30"/>
        <v/>
      </c>
      <c r="R243" s="14" t="str">
        <f t="shared" si="31"/>
        <v>EMPTY</v>
      </c>
      <c r="S243" s="14" t="str">
        <f t="shared" si="32"/>
        <v>EMPTY</v>
      </c>
      <c r="T243" s="14" t="str">
        <f t="shared" si="33"/>
        <v>EMPTY</v>
      </c>
      <c r="U243" s="14" t="str">
        <f t="shared" si="34"/>
        <v>EMPTY</v>
      </c>
      <c r="V243" s="14" t="str">
        <f>IF(L243="beforeTx",timingTable[[#This Row],[FRT32_val]]-timingTable[[#This Row],[FRT32_trace]],"EMPTY")</f>
        <v>EMPTY</v>
      </c>
      <c r="W243" s="14" t="str">
        <f>IF(AND(timingTable[[#This Row],[beforeTx]]="beforeTx",K244="afterTx"),J244-timingTable[[#This Row],[FRT32_trace]],"EMPTY")</f>
        <v>EMPTY</v>
      </c>
      <c r="X243" s="14" t="str">
        <f t="shared" si="35"/>
        <v>EMPTY</v>
      </c>
      <c r="Y243" s="14" t="str">
        <f>IF(AND(P243="beforeRx",O244="afterRx"),J244-timingTable[[#This Row],[FRT32_trace]],"EMPTY")</f>
        <v>EMPTY</v>
      </c>
    </row>
    <row r="244" spans="1:25" x14ac:dyDescent="0.25">
      <c r="A244" s="14" t="s">
        <v>2516</v>
      </c>
      <c r="B244">
        <v>2051134203</v>
      </c>
      <c r="C244" s="14" t="s">
        <v>8367</v>
      </c>
      <c r="D244">
        <v>6</v>
      </c>
      <c r="E244" s="14" t="s">
        <v>1121</v>
      </c>
      <c r="F244" s="14" t="s">
        <v>8368</v>
      </c>
      <c r="G244" s="14">
        <f>timingTable[[#This Row],[FRT_DEC]]-B243</f>
        <v>2443</v>
      </c>
      <c r="H24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INFO]]))),H243)</f>
        <v>296</v>
      </c>
      <c r="I244" s="14">
        <f>IF(timingTable[[#This Row],['[TRACECODE']:.1]]=151,HEX2DEC(LEFT(RIGHT(timingTable[[#This Row],[TRACE INFO]],9),8)),IF(timingTable[[#This Row],['[TRACECODE']:.1]]=6,HEX2DEC(RIGHT(timingTable[[#This Row],[TRACE INFO]],8))))</f>
        <v>2051132438</v>
      </c>
      <c r="J244" s="14">
        <f>HEX2DEC(RIGHT(timingTable[[#This Row],[FRT_HEX]],MIN(LEN(timingTable[[#This Row],[FRT_HEX]])-2,8)))</f>
        <v>2051134203</v>
      </c>
      <c r="K244" s="14" t="str">
        <f>IF(timingTable[[#This Row],['[TRACECODE']:.1]]=140,"afterTx","")</f>
        <v/>
      </c>
      <c r="L244" s="14" t="str">
        <f t="shared" si="27"/>
        <v/>
      </c>
      <c r="M244" s="14" t="str">
        <f>IF(AND(H244=H243,K243="afterTx",timingTable[[#This Row],['[TRACECODE']:.1]]=6),"dc","")</f>
        <v>dc</v>
      </c>
      <c r="N244" s="14" t="str">
        <f t="shared" si="28"/>
        <v/>
      </c>
      <c r="O244" s="14" t="str">
        <f>IF(timingTable[[#This Row],['[TRACECODE']:.1]]=141,"afterRx","")</f>
        <v/>
      </c>
      <c r="P244" s="14" t="str">
        <f t="shared" si="29"/>
        <v/>
      </c>
      <c r="Q244" s="14" t="str">
        <f t="shared" si="30"/>
        <v/>
      </c>
      <c r="R244" s="14" t="str">
        <f t="shared" si="31"/>
        <v>EMPTY</v>
      </c>
      <c r="S244" s="14" t="str">
        <f t="shared" si="32"/>
        <v>EMPTY</v>
      </c>
      <c r="T244" s="14" t="str">
        <f t="shared" si="33"/>
        <v>EMPTY</v>
      </c>
      <c r="U244" s="14" t="str">
        <f t="shared" si="34"/>
        <v>EMPTY</v>
      </c>
      <c r="V244" s="14" t="str">
        <f>IF(L244="beforeTx",timingTable[[#This Row],[FRT32_val]]-timingTable[[#This Row],[FRT32_trace]],"EMPTY")</f>
        <v>EMPTY</v>
      </c>
      <c r="W244" s="14" t="str">
        <f>IF(AND(timingTable[[#This Row],[beforeTx]]="beforeTx",K245="afterTx"),J245-timingTable[[#This Row],[FRT32_trace]],"EMPTY")</f>
        <v>EMPTY</v>
      </c>
      <c r="X244" s="14" t="str">
        <f t="shared" si="35"/>
        <v>EMPTY</v>
      </c>
      <c r="Y244" s="14" t="str">
        <f>IF(AND(P244="beforeRx",O245="afterRx"),J245-timingTable[[#This Row],[FRT32_trace]],"EMPTY")</f>
        <v>EMPTY</v>
      </c>
    </row>
    <row r="245" spans="1:25" x14ac:dyDescent="0.25">
      <c r="A245" s="14" t="s">
        <v>2517</v>
      </c>
      <c r="B245">
        <v>2051134206</v>
      </c>
      <c r="C245" s="14" t="s">
        <v>8369</v>
      </c>
      <c r="D245">
        <v>6</v>
      </c>
      <c r="E245" s="14" t="s">
        <v>1121</v>
      </c>
      <c r="F245" s="14" t="s">
        <v>5995</v>
      </c>
      <c r="G245" s="14">
        <f>timingTable[[#This Row],[FRT_DEC]]-B244</f>
        <v>3</v>
      </c>
      <c r="H24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INFO]]))),H244)</f>
        <v>296</v>
      </c>
      <c r="I245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45" s="14">
        <f>HEX2DEC(RIGHT(timingTable[[#This Row],[FRT_HEX]],MIN(LEN(timingTable[[#This Row],[FRT_HEX]])-2,8)))</f>
        <v>2051134206</v>
      </c>
      <c r="K245" s="14" t="str">
        <f>IF(timingTable[[#This Row],['[TRACECODE']:.1]]=140,"afterTx","")</f>
        <v/>
      </c>
      <c r="L245" s="14" t="str">
        <f t="shared" si="27"/>
        <v/>
      </c>
      <c r="M245" s="14" t="str">
        <f>IF(AND(H245=H244,K244="afterTx",timingTable[[#This Row],['[TRACECODE']:.1]]=6),"dc","")</f>
        <v/>
      </c>
      <c r="N245" s="14" t="str">
        <f t="shared" si="28"/>
        <v/>
      </c>
      <c r="O245" s="14" t="str">
        <f>IF(timingTable[[#This Row],['[TRACECODE']:.1]]=141,"afterRx","")</f>
        <v/>
      </c>
      <c r="P245" s="14" t="str">
        <f t="shared" si="29"/>
        <v/>
      </c>
      <c r="Q245" s="14" t="str">
        <f t="shared" si="30"/>
        <v/>
      </c>
      <c r="R245" s="14" t="str">
        <f t="shared" si="31"/>
        <v>EMPTY</v>
      </c>
      <c r="S245" s="14" t="str">
        <f t="shared" si="32"/>
        <v>EMPTY</v>
      </c>
      <c r="T245" s="14" t="str">
        <f t="shared" si="33"/>
        <v>EMPTY</v>
      </c>
      <c r="U245" s="14" t="str">
        <f t="shared" si="34"/>
        <v>EMPTY</v>
      </c>
      <c r="V245" s="14" t="str">
        <f>IF(L245="beforeTx",timingTable[[#This Row],[FRT32_val]]-timingTable[[#This Row],[FRT32_trace]],"EMPTY")</f>
        <v>EMPTY</v>
      </c>
      <c r="W245" s="14" t="str">
        <f>IF(AND(timingTable[[#This Row],[beforeTx]]="beforeTx",K246="afterTx"),J246-timingTable[[#This Row],[FRT32_trace]],"EMPTY")</f>
        <v>EMPTY</v>
      </c>
      <c r="X245" s="14" t="str">
        <f t="shared" si="35"/>
        <v>EMPTY</v>
      </c>
      <c r="Y245" s="14" t="str">
        <f>IF(AND(P245="beforeRx",O246="afterRx"),J246-timingTable[[#This Row],[FRT32_trace]],"EMPTY")</f>
        <v>EMPTY</v>
      </c>
    </row>
    <row r="246" spans="1:25" x14ac:dyDescent="0.25">
      <c r="A246" s="14" t="s">
        <v>2518</v>
      </c>
      <c r="B246">
        <v>2051134283</v>
      </c>
      <c r="C246" s="14" t="s">
        <v>8370</v>
      </c>
      <c r="D246">
        <v>151</v>
      </c>
      <c r="E246" s="14" t="s">
        <v>1119</v>
      </c>
      <c r="F246" s="14" t="s">
        <v>8371</v>
      </c>
      <c r="G246" s="14">
        <f>timingTable[[#This Row],[FRT_DEC]]-B245</f>
        <v>77</v>
      </c>
      <c r="H24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INFO]]))),H245)</f>
        <v>296</v>
      </c>
      <c r="I246" s="14">
        <f>IF(timingTable[[#This Row],['[TRACECODE']:.1]]=151,HEX2DEC(LEFT(RIGHT(timingTable[[#This Row],[TRACE INFO]],9),8)),IF(timingTable[[#This Row],['[TRACECODE']:.1]]=6,HEX2DEC(RIGHT(timingTable[[#This Row],[TRACE INFO]],8))))</f>
        <v>2051134122</v>
      </c>
      <c r="J246" s="14">
        <f>HEX2DEC(RIGHT(timingTable[[#This Row],[FRT_HEX]],MIN(LEN(timingTable[[#This Row],[FRT_HEX]])-2,8)))</f>
        <v>2051134283</v>
      </c>
      <c r="K246" s="14" t="str">
        <f>IF(timingTable[[#This Row],['[TRACECODE']:.1]]=140,"afterTx","")</f>
        <v/>
      </c>
      <c r="L246" s="14" t="str">
        <f t="shared" si="27"/>
        <v/>
      </c>
      <c r="M246" s="14" t="str">
        <f>IF(AND(H246=H245,K245="afterTx",timingTable[[#This Row],['[TRACECODE']:.1]]=6),"dc","")</f>
        <v/>
      </c>
      <c r="N246" s="14" t="str">
        <f t="shared" si="28"/>
        <v>txEnd</v>
      </c>
      <c r="O246" s="14" t="str">
        <f>IF(timingTable[[#This Row],['[TRACECODE']:.1]]=141,"afterRx","")</f>
        <v/>
      </c>
      <c r="P246" s="14" t="str">
        <f t="shared" si="29"/>
        <v/>
      </c>
      <c r="Q246" s="14" t="str">
        <f t="shared" si="30"/>
        <v/>
      </c>
      <c r="R246" s="14" t="str">
        <f t="shared" si="31"/>
        <v>EMPTY</v>
      </c>
      <c r="S246" s="14">
        <f t="shared" si="32"/>
        <v>542</v>
      </c>
      <c r="T246" s="14" t="str">
        <f t="shared" si="33"/>
        <v>EMPTY</v>
      </c>
      <c r="U246" s="14" t="str">
        <f t="shared" si="34"/>
        <v>EMPTY</v>
      </c>
      <c r="V246" s="14" t="str">
        <f>IF(L246="beforeTx",timingTable[[#This Row],[FRT32_val]]-timingTable[[#This Row],[FRT32_trace]],"EMPTY")</f>
        <v>EMPTY</v>
      </c>
      <c r="W246" s="14" t="str">
        <f>IF(AND(timingTable[[#This Row],[beforeTx]]="beforeTx",K247="afterTx"),J247-timingTable[[#This Row],[FRT32_trace]],"EMPTY")</f>
        <v>EMPTY</v>
      </c>
      <c r="X246" s="14" t="str">
        <f t="shared" si="35"/>
        <v>EMPTY</v>
      </c>
      <c r="Y246" s="14" t="str">
        <f>IF(AND(P246="beforeRx",O247="afterRx"),J247-timingTable[[#This Row],[FRT32_trace]],"EMPTY")</f>
        <v>EMPTY</v>
      </c>
    </row>
    <row r="247" spans="1:25" x14ac:dyDescent="0.25">
      <c r="A247" s="14" t="s">
        <v>2525</v>
      </c>
      <c r="B247">
        <v>2051134664</v>
      </c>
      <c r="C247" s="14" t="s">
        <v>8381</v>
      </c>
      <c r="D247">
        <v>151</v>
      </c>
      <c r="E247" s="14" t="s">
        <v>1119</v>
      </c>
      <c r="F247" s="14" t="s">
        <v>1102</v>
      </c>
      <c r="G247" s="14">
        <f>timingTable[[#This Row],[FRT_DEC]]-B246</f>
        <v>381</v>
      </c>
      <c r="H24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INFO]]))),H246)</f>
        <v>296</v>
      </c>
      <c r="I247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247" s="14">
        <f>HEX2DEC(RIGHT(timingTable[[#This Row],[FRT_HEX]],MIN(LEN(timingTable[[#This Row],[FRT_HEX]])-2,8)))</f>
        <v>2051134664</v>
      </c>
      <c r="K247" s="14" t="str">
        <f>IF(timingTable[[#This Row],['[TRACECODE']:.1]]=140,"afterTx","")</f>
        <v/>
      </c>
      <c r="L247" s="14" t="str">
        <f t="shared" si="27"/>
        <v/>
      </c>
      <c r="M247" s="14" t="str">
        <f>IF(AND(H247=H246,K246="afterTx",timingTable[[#This Row],['[TRACECODE']:.1]]=6),"dc","")</f>
        <v/>
      </c>
      <c r="N247" s="14" t="str">
        <f t="shared" si="28"/>
        <v/>
      </c>
      <c r="O247" s="14" t="str">
        <f>IF(timingTable[[#This Row],['[TRACECODE']:.1]]=141,"afterRx","")</f>
        <v/>
      </c>
      <c r="P247" s="14" t="str">
        <f t="shared" si="29"/>
        <v>beforeRx</v>
      </c>
      <c r="Q247" s="14" t="str">
        <f t="shared" si="30"/>
        <v/>
      </c>
      <c r="R247" s="14" t="str">
        <f t="shared" si="31"/>
        <v>EMPTY</v>
      </c>
      <c r="S247" s="14" t="str">
        <f t="shared" si="32"/>
        <v>EMPTY</v>
      </c>
      <c r="T247" s="14" t="str">
        <f t="shared" si="33"/>
        <v>EMPTY</v>
      </c>
      <c r="U247" s="14" t="str">
        <f t="shared" si="34"/>
        <v>EMPTY</v>
      </c>
      <c r="V247" s="14" t="str">
        <f>IF(L247="beforeTx",timingTable[[#This Row],[FRT32_val]]-timingTable[[#This Row],[FRT32_trace]],"EMPTY")</f>
        <v>EMPTY</v>
      </c>
      <c r="W247" s="14" t="str">
        <f>IF(AND(timingTable[[#This Row],[beforeTx]]="beforeTx",K248="afterTx"),J248-timingTable[[#This Row],[FRT32_trace]],"EMPTY")</f>
        <v>EMPTY</v>
      </c>
      <c r="X247" s="14" t="str">
        <f t="shared" si="35"/>
        <v>EMPTY</v>
      </c>
      <c r="Y247" s="14">
        <f>IF(AND(P247="beforeRx",O248="afterRx"),J248-timingTable[[#This Row],[FRT32_trace]],"EMPTY")</f>
        <v>147</v>
      </c>
    </row>
    <row r="248" spans="1:25" x14ac:dyDescent="0.25">
      <c r="A248" s="14" t="s">
        <v>2223</v>
      </c>
      <c r="B248">
        <v>2051134811</v>
      </c>
      <c r="C248" s="14" t="s">
        <v>8382</v>
      </c>
      <c r="D248">
        <v>141</v>
      </c>
      <c r="E248" s="14" t="s">
        <v>1122</v>
      </c>
      <c r="F248" s="14" t="s">
        <v>296</v>
      </c>
      <c r="G248" s="14">
        <f>timingTable[[#This Row],[FRT_DEC]]-B247</f>
        <v>147</v>
      </c>
      <c r="H24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INFO]]))),H247)</f>
        <v>296</v>
      </c>
      <c r="I24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48" s="14">
        <f>HEX2DEC(RIGHT(timingTable[[#This Row],[FRT_HEX]],MIN(LEN(timingTable[[#This Row],[FRT_HEX]])-2,8)))</f>
        <v>2051134811</v>
      </c>
      <c r="K248" s="14" t="str">
        <f>IF(timingTable[[#This Row],['[TRACECODE']:.1]]=140,"afterTx","")</f>
        <v/>
      </c>
      <c r="L248" s="14" t="str">
        <f t="shared" si="27"/>
        <v/>
      </c>
      <c r="M248" s="14" t="str">
        <f>IF(AND(H248=H247,K247="afterTx",timingTable[[#This Row],['[TRACECODE']:.1]]=6),"dc","")</f>
        <v/>
      </c>
      <c r="N248" s="14" t="str">
        <f t="shared" si="28"/>
        <v/>
      </c>
      <c r="O248" s="14" t="str">
        <f>IF(timingTable[[#This Row],['[TRACECODE']:.1]]=141,"afterRx","")</f>
        <v>afterRx</v>
      </c>
      <c r="P248" s="14" t="str">
        <f t="shared" si="29"/>
        <v/>
      </c>
      <c r="Q248" s="14" t="str">
        <f t="shared" si="30"/>
        <v/>
      </c>
      <c r="R248" s="14" t="str">
        <f t="shared" si="31"/>
        <v>EMPTY</v>
      </c>
      <c r="S248" s="14" t="str">
        <f t="shared" si="32"/>
        <v>EMPTY</v>
      </c>
      <c r="T248" s="14" t="str">
        <f t="shared" si="33"/>
        <v>EMPTY</v>
      </c>
      <c r="U248" s="14" t="str">
        <f t="shared" si="34"/>
        <v>EMPTY</v>
      </c>
      <c r="V248" s="14" t="str">
        <f>IF(L248="beforeTx",timingTable[[#This Row],[FRT32_val]]-timingTable[[#This Row],[FRT32_trace]],"EMPTY")</f>
        <v>EMPTY</v>
      </c>
      <c r="W248" s="14" t="str">
        <f>IF(AND(timingTable[[#This Row],[beforeTx]]="beforeTx",K249="afterTx"),J249-timingTable[[#This Row],[FRT32_trace]],"EMPTY")</f>
        <v>EMPTY</v>
      </c>
      <c r="X248" s="14" t="str">
        <f t="shared" si="35"/>
        <v>EMPTY</v>
      </c>
      <c r="Y248" s="14" t="str">
        <f>IF(AND(P248="beforeRx",O249="afterRx"),J249-timingTable[[#This Row],[FRT32_trace]],"EMPTY")</f>
        <v>EMPTY</v>
      </c>
    </row>
    <row r="249" spans="1:25" x14ac:dyDescent="0.25">
      <c r="A249" s="14" t="s">
        <v>2487</v>
      </c>
      <c r="B249">
        <v>2051148635</v>
      </c>
      <c r="C249" s="14" t="s">
        <v>8406</v>
      </c>
      <c r="D249">
        <v>151</v>
      </c>
      <c r="E249" s="14" t="s">
        <v>1119</v>
      </c>
      <c r="F249" s="14" t="s">
        <v>8407</v>
      </c>
      <c r="G249" s="14">
        <f>timingTable[[#This Row],[FRT_DEC]]-B248</f>
        <v>13824</v>
      </c>
      <c r="H24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INFO]]))),H248)</f>
        <v>296</v>
      </c>
      <c r="I249" s="14">
        <f>IF(timingTable[[#This Row],['[TRACECODE']:.1]]=151,HEX2DEC(LEFT(RIGHT(timingTable[[#This Row],[TRACE INFO]],9),8)),IF(timingTable[[#This Row],['[TRACECODE']:.1]]=6,HEX2DEC(RIGHT(timingTable[[#This Row],[TRACE INFO]],8))))</f>
        <v>2051148544</v>
      </c>
      <c r="J249" s="14">
        <f>HEX2DEC(RIGHT(timingTable[[#This Row],[FRT_HEX]],MIN(LEN(timingTable[[#This Row],[FRT_HEX]])-2,8)))</f>
        <v>2051148635</v>
      </c>
      <c r="K249" s="14" t="str">
        <f>IF(timingTable[[#This Row],['[TRACECODE']:.1]]=140,"afterTx","")</f>
        <v/>
      </c>
      <c r="L249" s="14" t="str">
        <f t="shared" si="27"/>
        <v/>
      </c>
      <c r="M249" s="14" t="str">
        <f>IF(AND(H249=H248,K248="afterTx",timingTable[[#This Row],['[TRACECODE']:.1]]=6),"dc","")</f>
        <v/>
      </c>
      <c r="N249" s="14" t="str">
        <f t="shared" si="28"/>
        <v/>
      </c>
      <c r="O249" s="14" t="str">
        <f>IF(timingTable[[#This Row],['[TRACECODE']:.1]]=141,"afterRx","")</f>
        <v/>
      </c>
      <c r="P249" s="14" t="str">
        <f t="shared" si="29"/>
        <v/>
      </c>
      <c r="Q249" s="14" t="str">
        <f t="shared" si="30"/>
        <v>rxEnd</v>
      </c>
      <c r="R249" s="14" t="str">
        <f t="shared" si="31"/>
        <v>EMPTY</v>
      </c>
      <c r="S249" s="14" t="str">
        <f t="shared" si="32"/>
        <v>EMPTY</v>
      </c>
      <c r="T249" s="14">
        <f t="shared" si="33"/>
        <v>1000</v>
      </c>
      <c r="U249" s="14">
        <f t="shared" si="34"/>
        <v>1698</v>
      </c>
      <c r="V249" s="14" t="str">
        <f>IF(L249="beforeTx",timingTable[[#This Row],[FRT32_val]]-timingTable[[#This Row],[FRT32_trace]],"EMPTY")</f>
        <v>EMPTY</v>
      </c>
      <c r="W249" s="14" t="str">
        <f>IF(AND(timingTable[[#This Row],[beforeTx]]="beforeTx",K250="afterTx"),J250-timingTable[[#This Row],[FRT32_trace]],"EMPTY")</f>
        <v>EMPTY</v>
      </c>
      <c r="X249" s="14">
        <f t="shared" si="35"/>
        <v>195</v>
      </c>
      <c r="Y249" s="14" t="str">
        <f>IF(AND(P249="beforeRx",O250="afterRx"),J250-timingTable[[#This Row],[FRT32_trace]],"EMPTY")</f>
        <v>EMPTY</v>
      </c>
    </row>
    <row r="250" spans="1:25" x14ac:dyDescent="0.25">
      <c r="A250" s="14" t="s">
        <v>2361</v>
      </c>
      <c r="B250">
        <v>2051148739</v>
      </c>
      <c r="C250" s="14" t="s">
        <v>8419</v>
      </c>
      <c r="D250">
        <v>151</v>
      </c>
      <c r="E250" s="14" t="s">
        <v>1119</v>
      </c>
      <c r="F250" s="14" t="s">
        <v>8420</v>
      </c>
      <c r="G250" s="14">
        <f>timingTable[[#This Row],[FRT_DEC]]-B249</f>
        <v>104</v>
      </c>
      <c r="H25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INFO]]))),H249)</f>
        <v>296</v>
      </c>
      <c r="I250" s="14">
        <f>IF(timingTable[[#This Row],['[TRACECODE']:.1]]=151,HEX2DEC(LEFT(RIGHT(timingTable[[#This Row],[TRACE INFO]],9),8)),IF(timingTable[[#This Row],['[TRACECODE']:.1]]=6,HEX2DEC(RIGHT(timingTable[[#This Row],[TRACE INFO]],8))))</f>
        <v>2051149544</v>
      </c>
      <c r="J250" s="14">
        <f>HEX2DEC(RIGHT(timingTable[[#This Row],[FRT_HEX]],MIN(LEN(timingTable[[#This Row],[FRT_HEX]])-2,8)))</f>
        <v>2051148739</v>
      </c>
      <c r="K250" s="14" t="str">
        <f>IF(timingTable[[#This Row],['[TRACECODE']:.1]]=140,"afterTx","")</f>
        <v/>
      </c>
      <c r="L250" s="14" t="str">
        <f t="shared" si="27"/>
        <v>beforeTx</v>
      </c>
      <c r="M250" s="14" t="str">
        <f>IF(AND(H250=H249,K249="afterTx",timingTable[[#This Row],['[TRACECODE']:.1]]=6),"dc","")</f>
        <v/>
      </c>
      <c r="N250" s="14" t="str">
        <f t="shared" si="28"/>
        <v/>
      </c>
      <c r="O250" s="14" t="str">
        <f>IF(timingTable[[#This Row],['[TRACECODE']:.1]]=141,"afterRx","")</f>
        <v/>
      </c>
      <c r="P250" s="14" t="str">
        <f t="shared" si="29"/>
        <v/>
      </c>
      <c r="Q250" s="14" t="str">
        <f t="shared" si="30"/>
        <v/>
      </c>
      <c r="R250" s="14">
        <f t="shared" si="31"/>
        <v>698</v>
      </c>
      <c r="S250" s="14" t="str">
        <f t="shared" si="32"/>
        <v>EMPTY</v>
      </c>
      <c r="T250" s="14" t="str">
        <f t="shared" si="33"/>
        <v>EMPTY</v>
      </c>
      <c r="U250" s="14" t="str">
        <f t="shared" si="34"/>
        <v>EMPTY</v>
      </c>
      <c r="V250" s="14">
        <f>IF(L250="beforeTx",timingTable[[#This Row],[FRT32_val]]-timingTable[[#This Row],[FRT32_trace]],"EMPTY")</f>
        <v>805</v>
      </c>
      <c r="W250" s="14">
        <f>IF(AND(timingTable[[#This Row],[beforeTx]]="beforeTx",K251="afterTx"),J251-timingTable[[#This Row],[FRT32_trace]],"EMPTY")</f>
        <v>822</v>
      </c>
      <c r="X250" s="14" t="str">
        <f t="shared" si="35"/>
        <v>EMPTY</v>
      </c>
      <c r="Y250" s="14" t="str">
        <f>IF(AND(P250="beforeRx",O251="afterRx"),J251-timingTable[[#This Row],[FRT32_trace]],"EMPTY")</f>
        <v>EMPTY</v>
      </c>
    </row>
    <row r="251" spans="1:25" x14ac:dyDescent="0.25">
      <c r="A251" s="14" t="s">
        <v>2362</v>
      </c>
      <c r="B251">
        <v>2051149561</v>
      </c>
      <c r="C251" s="14" t="s">
        <v>8421</v>
      </c>
      <c r="D251">
        <v>140</v>
      </c>
      <c r="E251" s="14" t="s">
        <v>1120</v>
      </c>
      <c r="F251" s="14" t="s">
        <v>281</v>
      </c>
      <c r="G251" s="14">
        <f>timingTable[[#This Row],[FRT_DEC]]-B250</f>
        <v>822</v>
      </c>
      <c r="H25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INFO]]))),H250)</f>
        <v>296</v>
      </c>
      <c r="I25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51" s="14">
        <f>HEX2DEC(RIGHT(timingTable[[#This Row],[FRT_HEX]],MIN(LEN(timingTable[[#This Row],[FRT_HEX]])-2,8)))</f>
        <v>2051149561</v>
      </c>
      <c r="K251" s="14" t="str">
        <f>IF(timingTable[[#This Row],['[TRACECODE']:.1]]=140,"afterTx","")</f>
        <v>afterTx</v>
      </c>
      <c r="L251" s="14" t="str">
        <f t="shared" si="27"/>
        <v/>
      </c>
      <c r="M251" s="14" t="str">
        <f>IF(AND(H251=H250,K250="afterTx",timingTable[[#This Row],['[TRACECODE']:.1]]=6),"dc","")</f>
        <v/>
      </c>
      <c r="N251" s="14" t="str">
        <f t="shared" si="28"/>
        <v/>
      </c>
      <c r="O251" s="14" t="str">
        <f>IF(timingTable[[#This Row],['[TRACECODE']:.1]]=141,"afterRx","")</f>
        <v/>
      </c>
      <c r="P251" s="14" t="str">
        <f t="shared" si="29"/>
        <v/>
      </c>
      <c r="Q251" s="14" t="str">
        <f t="shared" si="30"/>
        <v/>
      </c>
      <c r="R251" s="14" t="str">
        <f t="shared" si="31"/>
        <v>EMPTY</v>
      </c>
      <c r="S251" s="14" t="str">
        <f t="shared" si="32"/>
        <v>EMPTY</v>
      </c>
      <c r="T251" s="14" t="str">
        <f t="shared" si="33"/>
        <v>EMPTY</v>
      </c>
      <c r="U251" s="14" t="str">
        <f t="shared" si="34"/>
        <v>EMPTY</v>
      </c>
      <c r="V251" s="14" t="str">
        <f>IF(L251="beforeTx",timingTable[[#This Row],[FRT32_val]]-timingTable[[#This Row],[FRT32_trace]],"EMPTY")</f>
        <v>EMPTY</v>
      </c>
      <c r="W251" s="14" t="str">
        <f>IF(AND(timingTable[[#This Row],[beforeTx]]="beforeTx",K252="afterTx"),J252-timingTable[[#This Row],[FRT32_trace]],"EMPTY")</f>
        <v>EMPTY</v>
      </c>
      <c r="X251" s="14" t="str">
        <f t="shared" si="35"/>
        <v>EMPTY</v>
      </c>
      <c r="Y251" s="14" t="str">
        <f>IF(AND(P251="beforeRx",O252="afterRx"),J252-timingTable[[#This Row],[FRT32_trace]],"EMPTY")</f>
        <v>EMPTY</v>
      </c>
    </row>
    <row r="252" spans="1:25" x14ac:dyDescent="0.25">
      <c r="A252" s="14" t="s">
        <v>2365</v>
      </c>
      <c r="B252">
        <v>2051152165</v>
      </c>
      <c r="C252" s="14" t="s">
        <v>8424</v>
      </c>
      <c r="D252">
        <v>6</v>
      </c>
      <c r="E252" s="14" t="s">
        <v>1121</v>
      </c>
      <c r="F252" s="14" t="s">
        <v>8425</v>
      </c>
      <c r="G252" s="14">
        <f>timingTable[[#This Row],[FRT_DEC]]-B251</f>
        <v>2604</v>
      </c>
      <c r="H25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INFO]]))),H251)</f>
        <v>296</v>
      </c>
      <c r="I252" s="14">
        <f>IF(timingTable[[#This Row],['[TRACECODE']:.1]]=151,HEX2DEC(LEFT(RIGHT(timingTable[[#This Row],[TRACE INFO]],9),8)),IF(timingTable[[#This Row],['[TRACECODE']:.1]]=6,HEX2DEC(RIGHT(timingTable[[#This Row],[TRACE INFO]],8))))</f>
        <v>2051150242</v>
      </c>
      <c r="J252" s="14">
        <f>HEX2DEC(RIGHT(timingTable[[#This Row],[FRT_HEX]],MIN(LEN(timingTable[[#This Row],[FRT_HEX]])-2,8)))</f>
        <v>2051152165</v>
      </c>
      <c r="K252" s="14" t="str">
        <f>IF(timingTable[[#This Row],['[TRACECODE']:.1]]=140,"afterTx","")</f>
        <v/>
      </c>
      <c r="L252" s="14" t="str">
        <f t="shared" si="27"/>
        <v/>
      </c>
      <c r="M252" s="14" t="str">
        <f>IF(AND(H252=H251,K251="afterTx",timingTable[[#This Row],['[TRACECODE']:.1]]=6),"dc","")</f>
        <v>dc</v>
      </c>
      <c r="N252" s="14" t="str">
        <f t="shared" si="28"/>
        <v/>
      </c>
      <c r="O252" s="14" t="str">
        <f>IF(timingTable[[#This Row],['[TRACECODE']:.1]]=141,"afterRx","")</f>
        <v/>
      </c>
      <c r="P252" s="14" t="str">
        <f t="shared" si="29"/>
        <v/>
      </c>
      <c r="Q252" s="14" t="str">
        <f t="shared" si="30"/>
        <v/>
      </c>
      <c r="R252" s="14" t="str">
        <f t="shared" si="31"/>
        <v>EMPTY</v>
      </c>
      <c r="S252" s="14" t="str">
        <f t="shared" si="32"/>
        <v>EMPTY</v>
      </c>
      <c r="T252" s="14" t="str">
        <f t="shared" si="33"/>
        <v>EMPTY</v>
      </c>
      <c r="U252" s="14" t="str">
        <f t="shared" si="34"/>
        <v>EMPTY</v>
      </c>
      <c r="V252" s="14" t="str">
        <f>IF(L252="beforeTx",timingTable[[#This Row],[FRT32_val]]-timingTable[[#This Row],[FRT32_trace]],"EMPTY")</f>
        <v>EMPTY</v>
      </c>
      <c r="W252" s="14" t="str">
        <f>IF(AND(timingTable[[#This Row],[beforeTx]]="beforeTx",K253="afterTx"),J253-timingTable[[#This Row],[FRT32_trace]],"EMPTY")</f>
        <v>EMPTY</v>
      </c>
      <c r="X252" s="14" t="str">
        <f t="shared" si="35"/>
        <v>EMPTY</v>
      </c>
      <c r="Y252" s="14" t="str">
        <f>IF(AND(P252="beforeRx",O253="afterRx"),J253-timingTable[[#This Row],[FRT32_trace]],"EMPTY")</f>
        <v>EMPTY</v>
      </c>
    </row>
    <row r="253" spans="1:25" x14ac:dyDescent="0.25">
      <c r="A253" s="14" t="s">
        <v>2366</v>
      </c>
      <c r="B253">
        <v>2051152168</v>
      </c>
      <c r="C253" s="14" t="s">
        <v>8426</v>
      </c>
      <c r="D253">
        <v>6</v>
      </c>
      <c r="E253" s="14" t="s">
        <v>1121</v>
      </c>
      <c r="F253" s="14" t="s">
        <v>5995</v>
      </c>
      <c r="G253" s="14">
        <f>timingTable[[#This Row],[FRT_DEC]]-B252</f>
        <v>3</v>
      </c>
      <c r="H25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INFO]]))),H252)</f>
        <v>296</v>
      </c>
      <c r="I253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53" s="14">
        <f>HEX2DEC(RIGHT(timingTable[[#This Row],[FRT_HEX]],MIN(LEN(timingTable[[#This Row],[FRT_HEX]])-2,8)))</f>
        <v>2051152168</v>
      </c>
      <c r="K253" s="14" t="str">
        <f>IF(timingTable[[#This Row],['[TRACECODE']:.1]]=140,"afterTx","")</f>
        <v/>
      </c>
      <c r="L253" s="14" t="str">
        <f t="shared" si="27"/>
        <v/>
      </c>
      <c r="M253" s="14" t="str">
        <f>IF(AND(H253=H252,K252="afterTx",timingTable[[#This Row],['[TRACECODE']:.1]]=6),"dc","")</f>
        <v/>
      </c>
      <c r="N253" s="14" t="str">
        <f t="shared" si="28"/>
        <v/>
      </c>
      <c r="O253" s="14" t="str">
        <f>IF(timingTable[[#This Row],['[TRACECODE']:.1]]=141,"afterRx","")</f>
        <v/>
      </c>
      <c r="P253" s="14" t="str">
        <f t="shared" si="29"/>
        <v/>
      </c>
      <c r="Q253" s="14" t="str">
        <f t="shared" si="30"/>
        <v/>
      </c>
      <c r="R253" s="14" t="str">
        <f t="shared" si="31"/>
        <v>EMPTY</v>
      </c>
      <c r="S253" s="14" t="str">
        <f t="shared" si="32"/>
        <v>EMPTY</v>
      </c>
      <c r="T253" s="14" t="str">
        <f t="shared" si="33"/>
        <v>EMPTY</v>
      </c>
      <c r="U253" s="14" t="str">
        <f t="shared" si="34"/>
        <v>EMPTY</v>
      </c>
      <c r="V253" s="14" t="str">
        <f>IF(L253="beforeTx",timingTable[[#This Row],[FRT32_val]]-timingTable[[#This Row],[FRT32_trace]],"EMPTY")</f>
        <v>EMPTY</v>
      </c>
      <c r="W253" s="14" t="str">
        <f>IF(AND(timingTable[[#This Row],[beforeTx]]="beforeTx",K254="afterTx"),J254-timingTable[[#This Row],[FRT32_trace]],"EMPTY")</f>
        <v>EMPTY</v>
      </c>
      <c r="X253" s="14" t="str">
        <f t="shared" si="35"/>
        <v>EMPTY</v>
      </c>
      <c r="Y253" s="14" t="str">
        <f>IF(AND(P253="beforeRx",O254="afterRx"),J254-timingTable[[#This Row],[FRT32_trace]],"EMPTY")</f>
        <v>EMPTY</v>
      </c>
    </row>
    <row r="254" spans="1:25" x14ac:dyDescent="0.25">
      <c r="A254" s="14" t="s">
        <v>2367</v>
      </c>
      <c r="B254">
        <v>2051152246</v>
      </c>
      <c r="C254" s="14" t="s">
        <v>8427</v>
      </c>
      <c r="D254">
        <v>151</v>
      </c>
      <c r="E254" s="14" t="s">
        <v>1119</v>
      </c>
      <c r="F254" s="14" t="s">
        <v>8428</v>
      </c>
      <c r="G254" s="14">
        <f>timingTable[[#This Row],[FRT_DEC]]-B253</f>
        <v>78</v>
      </c>
      <c r="H25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INFO]]))),H253)</f>
        <v>296</v>
      </c>
      <c r="I254" s="14">
        <f>IF(timingTable[[#This Row],['[TRACECODE']:.1]]=151,HEX2DEC(LEFT(RIGHT(timingTable[[#This Row],[TRACE INFO]],9),8)),IF(timingTable[[#This Row],['[TRACECODE']:.1]]=6,HEX2DEC(RIGHT(timingTable[[#This Row],[TRACE INFO]],8))))</f>
        <v>2051152081</v>
      </c>
      <c r="J254" s="14">
        <f>HEX2DEC(RIGHT(timingTable[[#This Row],[FRT_HEX]],MIN(LEN(timingTable[[#This Row],[FRT_HEX]])-2,8)))</f>
        <v>2051152246</v>
      </c>
      <c r="K254" s="14" t="str">
        <f>IF(timingTable[[#This Row],['[TRACECODE']:.1]]=140,"afterTx","")</f>
        <v/>
      </c>
      <c r="L254" s="14" t="str">
        <f t="shared" si="27"/>
        <v/>
      </c>
      <c r="M254" s="14" t="str">
        <f>IF(AND(H254=H253,K253="afterTx",timingTable[[#This Row],['[TRACECODE']:.1]]=6),"dc","")</f>
        <v/>
      </c>
      <c r="N254" s="14" t="str">
        <f t="shared" si="28"/>
        <v>txEnd</v>
      </c>
      <c r="O254" s="14" t="str">
        <f>IF(timingTable[[#This Row],['[TRACECODE']:.1]]=141,"afterRx","")</f>
        <v/>
      </c>
      <c r="P254" s="14" t="str">
        <f t="shared" si="29"/>
        <v/>
      </c>
      <c r="Q254" s="14" t="str">
        <f t="shared" si="30"/>
        <v/>
      </c>
      <c r="R254" s="14" t="str">
        <f t="shared" si="31"/>
        <v>EMPTY</v>
      </c>
      <c r="S254" s="14" t="str">
        <f t="shared" si="32"/>
        <v>EMPTY</v>
      </c>
      <c r="T254" s="14" t="str">
        <f t="shared" si="33"/>
        <v>EMPTY</v>
      </c>
      <c r="U254" s="14" t="str">
        <f t="shared" si="34"/>
        <v>EMPTY</v>
      </c>
      <c r="V254" s="14" t="str">
        <f>IF(L254="beforeTx",timingTable[[#This Row],[FRT32_val]]-timingTable[[#This Row],[FRT32_trace]],"EMPTY")</f>
        <v>EMPTY</v>
      </c>
      <c r="W254" s="14" t="str">
        <f>IF(AND(timingTable[[#This Row],[beforeTx]]="beforeTx",K255="afterTx"),J255-timingTable[[#This Row],[FRT32_trace]],"EMPTY")</f>
        <v>EMPTY</v>
      </c>
      <c r="X254" s="14" t="str">
        <f t="shared" si="35"/>
        <v>EMPTY</v>
      </c>
      <c r="Y254" s="14" t="str">
        <f>IF(AND(P254="beforeRx",O255="afterRx"),J255-timingTable[[#This Row],[FRT32_trace]],"EMPTY")</f>
        <v>EMPTY</v>
      </c>
    </row>
    <row r="255" spans="1:25" x14ac:dyDescent="0.25">
      <c r="A255" s="14" t="s">
        <v>2407</v>
      </c>
      <c r="B255">
        <v>2051155587</v>
      </c>
      <c r="C255" s="14" t="s">
        <v>8488</v>
      </c>
      <c r="D255">
        <v>131</v>
      </c>
      <c r="E255" s="14" t="s">
        <v>1118</v>
      </c>
      <c r="F255" s="14" t="s">
        <v>8489</v>
      </c>
      <c r="G255" s="14">
        <f>timingTable[[#This Row],[FRT_DEC]]-B254</f>
        <v>3341</v>
      </c>
      <c r="H25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INFO]]))),H254)</f>
        <v>297</v>
      </c>
      <c r="I25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55" s="14">
        <f>HEX2DEC(RIGHT(timingTable[[#This Row],[FRT_HEX]],MIN(LEN(timingTable[[#This Row],[FRT_HEX]])-2,8)))</f>
        <v>2051155587</v>
      </c>
      <c r="K255" s="14" t="str">
        <f>IF(timingTable[[#This Row],['[TRACECODE']:.1]]=140,"afterTx","")</f>
        <v/>
      </c>
      <c r="L255" s="14" t="str">
        <f t="shared" si="27"/>
        <v/>
      </c>
      <c r="M255" s="14" t="str">
        <f>IF(AND(H255=H254,K254="afterTx",timingTable[[#This Row],['[TRACECODE']:.1]]=6),"dc","")</f>
        <v/>
      </c>
      <c r="N255" s="14" t="str">
        <f t="shared" si="28"/>
        <v/>
      </c>
      <c r="O255" s="14" t="str">
        <f>IF(timingTable[[#This Row],['[TRACECODE']:.1]]=141,"afterRx","")</f>
        <v/>
      </c>
      <c r="P255" s="14" t="str">
        <f t="shared" si="29"/>
        <v/>
      </c>
      <c r="Q255" s="14" t="str">
        <f t="shared" si="30"/>
        <v/>
      </c>
      <c r="R255" s="14" t="str">
        <f t="shared" si="31"/>
        <v>EMPTY</v>
      </c>
      <c r="S255" s="14" t="str">
        <f t="shared" si="32"/>
        <v>EMPTY</v>
      </c>
      <c r="T255" s="14" t="str">
        <f t="shared" si="33"/>
        <v>EMPTY</v>
      </c>
      <c r="U255" s="14" t="str">
        <f t="shared" si="34"/>
        <v>EMPTY</v>
      </c>
      <c r="V255" s="14" t="str">
        <f>IF(L255="beforeTx",timingTable[[#This Row],[FRT32_val]]-timingTable[[#This Row],[FRT32_trace]],"EMPTY")</f>
        <v>EMPTY</v>
      </c>
      <c r="W255" s="14" t="str">
        <f>IF(AND(timingTable[[#This Row],[beforeTx]]="beforeTx",K256="afterTx"),J256-timingTable[[#This Row],[FRT32_trace]],"EMPTY")</f>
        <v>EMPTY</v>
      </c>
      <c r="X255" s="14" t="str">
        <f t="shared" si="35"/>
        <v>EMPTY</v>
      </c>
      <c r="Y255" s="14" t="str">
        <f>IF(AND(P255="beforeRx",O256="afterRx"),J256-timingTable[[#This Row],[FRT32_trace]],"EMPTY")</f>
        <v>EMPTY</v>
      </c>
    </row>
    <row r="256" spans="1:25" x14ac:dyDescent="0.25">
      <c r="A256" s="14" t="s">
        <v>2409</v>
      </c>
      <c r="B256">
        <v>2051155626</v>
      </c>
      <c r="C256" s="14" t="s">
        <v>8491</v>
      </c>
      <c r="D256">
        <v>151</v>
      </c>
      <c r="E256" s="14" t="s">
        <v>1119</v>
      </c>
      <c r="F256" s="14" t="s">
        <v>8492</v>
      </c>
      <c r="G256" s="14">
        <f>timingTable[[#This Row],[FRT_DEC]]-B255</f>
        <v>39</v>
      </c>
      <c r="H25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INFO]]))),H255)</f>
        <v>297</v>
      </c>
      <c r="I256" s="14">
        <f>IF(timingTable[[#This Row],['[TRACECODE']:.1]]=151,HEX2DEC(LEFT(RIGHT(timingTable[[#This Row],[TRACE INFO]],9),8)),IF(timingTable[[#This Row],['[TRACECODE']:.1]]=6,HEX2DEC(RIGHT(timingTable[[#This Row],[TRACE INFO]],8))))</f>
        <v>2051156514</v>
      </c>
      <c r="J256" s="14">
        <f>HEX2DEC(RIGHT(timingTable[[#This Row],[FRT_HEX]],MIN(LEN(timingTable[[#This Row],[FRT_HEX]])-2,8)))</f>
        <v>2051155626</v>
      </c>
      <c r="K256" s="14" t="str">
        <f>IF(timingTable[[#This Row],['[TRACECODE']:.1]]=140,"afterTx","")</f>
        <v/>
      </c>
      <c r="L256" s="14" t="str">
        <f t="shared" si="27"/>
        <v>beforeTx</v>
      </c>
      <c r="M256" s="14" t="str">
        <f>IF(AND(H256=H255,K255="afterTx",timingTable[[#This Row],['[TRACECODE']:.1]]=6),"dc","")</f>
        <v/>
      </c>
      <c r="N256" s="14" t="str">
        <f t="shared" si="28"/>
        <v/>
      </c>
      <c r="O256" s="14" t="str">
        <f>IF(timingTable[[#This Row],['[TRACECODE']:.1]]=141,"afterRx","")</f>
        <v/>
      </c>
      <c r="P256" s="14" t="str">
        <f t="shared" si="29"/>
        <v/>
      </c>
      <c r="Q256" s="14" t="str">
        <f t="shared" si="30"/>
        <v/>
      </c>
      <c r="R256" s="14">
        <f t="shared" si="31"/>
        <v>695</v>
      </c>
      <c r="S256" s="14" t="str">
        <f t="shared" si="32"/>
        <v>EMPTY</v>
      </c>
      <c r="T256" s="14" t="str">
        <f t="shared" si="33"/>
        <v>EMPTY</v>
      </c>
      <c r="U256" s="14" t="str">
        <f t="shared" si="34"/>
        <v>EMPTY</v>
      </c>
      <c r="V256" s="14">
        <f>IF(L256="beforeTx",timingTable[[#This Row],[FRT32_val]]-timingTable[[#This Row],[FRT32_trace]],"EMPTY")</f>
        <v>888</v>
      </c>
      <c r="W256" s="14">
        <f>IF(AND(timingTable[[#This Row],[beforeTx]]="beforeTx",K257="afterTx"),J257-timingTable[[#This Row],[FRT32_trace]],"EMPTY")</f>
        <v>906</v>
      </c>
      <c r="X256" s="14" t="str">
        <f t="shared" si="35"/>
        <v>EMPTY</v>
      </c>
      <c r="Y256" s="14" t="str">
        <f>IF(AND(P256="beforeRx",O257="afterRx"),J257-timingTable[[#This Row],[FRT32_trace]],"EMPTY")</f>
        <v>EMPTY</v>
      </c>
    </row>
    <row r="257" spans="1:25" x14ac:dyDescent="0.25">
      <c r="A257" s="14" t="s">
        <v>2410</v>
      </c>
      <c r="B257">
        <v>2051156532</v>
      </c>
      <c r="C257" s="14" t="s">
        <v>8493</v>
      </c>
      <c r="D257">
        <v>140</v>
      </c>
      <c r="E257" s="14" t="s">
        <v>1120</v>
      </c>
      <c r="F257" s="14" t="s">
        <v>281</v>
      </c>
      <c r="G257" s="14">
        <f>timingTable[[#This Row],[FRT_DEC]]-B256</f>
        <v>906</v>
      </c>
      <c r="H25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INFO]]))),H256)</f>
        <v>297</v>
      </c>
      <c r="I25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57" s="14">
        <f>HEX2DEC(RIGHT(timingTable[[#This Row],[FRT_HEX]],MIN(LEN(timingTable[[#This Row],[FRT_HEX]])-2,8)))</f>
        <v>2051156532</v>
      </c>
      <c r="K257" s="14" t="str">
        <f>IF(timingTable[[#This Row],['[TRACECODE']:.1]]=140,"afterTx","")</f>
        <v>afterTx</v>
      </c>
      <c r="L257" s="14" t="str">
        <f t="shared" si="27"/>
        <v/>
      </c>
      <c r="M257" s="14" t="str">
        <f>IF(AND(H257=H256,K256="afterTx",timingTable[[#This Row],['[TRACECODE']:.1]]=6),"dc","")</f>
        <v/>
      </c>
      <c r="N257" s="14" t="str">
        <f t="shared" si="28"/>
        <v/>
      </c>
      <c r="O257" s="14" t="str">
        <f>IF(timingTable[[#This Row],['[TRACECODE']:.1]]=141,"afterRx","")</f>
        <v/>
      </c>
      <c r="P257" s="14" t="str">
        <f t="shared" si="29"/>
        <v/>
      </c>
      <c r="Q257" s="14" t="str">
        <f t="shared" si="30"/>
        <v/>
      </c>
      <c r="R257" s="14" t="str">
        <f t="shared" si="31"/>
        <v>EMPTY</v>
      </c>
      <c r="S257" s="14" t="str">
        <f t="shared" si="32"/>
        <v>EMPTY</v>
      </c>
      <c r="T257" s="14" t="str">
        <f t="shared" si="33"/>
        <v>EMPTY</v>
      </c>
      <c r="U257" s="14" t="str">
        <f t="shared" si="34"/>
        <v>EMPTY</v>
      </c>
      <c r="V257" s="14" t="str">
        <f>IF(L257="beforeTx",timingTable[[#This Row],[FRT32_val]]-timingTable[[#This Row],[FRT32_trace]],"EMPTY")</f>
        <v>EMPTY</v>
      </c>
      <c r="W257" s="14" t="str">
        <f>IF(AND(timingTable[[#This Row],[beforeTx]]="beforeTx",K258="afterTx"),J258-timingTable[[#This Row],[FRT32_trace]],"EMPTY")</f>
        <v>EMPTY</v>
      </c>
      <c r="X257" s="14" t="str">
        <f t="shared" si="35"/>
        <v>EMPTY</v>
      </c>
      <c r="Y257" s="14" t="str">
        <f>IF(AND(P257="beforeRx",O258="afterRx"),J258-timingTable[[#This Row],[FRT32_trace]],"EMPTY")</f>
        <v>EMPTY</v>
      </c>
    </row>
    <row r="258" spans="1:25" x14ac:dyDescent="0.25">
      <c r="A258" s="14" t="s">
        <v>2411</v>
      </c>
      <c r="B258">
        <v>2051159615</v>
      </c>
      <c r="C258" s="14" t="s">
        <v>8494</v>
      </c>
      <c r="D258">
        <v>6</v>
      </c>
      <c r="E258" s="14" t="s">
        <v>1121</v>
      </c>
      <c r="F258" s="14" t="s">
        <v>8495</v>
      </c>
      <c r="G258" s="14">
        <f>timingTable[[#This Row],[FRT_DEC]]-B257</f>
        <v>3083</v>
      </c>
      <c r="H25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INFO]]))),H257)</f>
        <v>297</v>
      </c>
      <c r="I258" s="14">
        <f>IF(timingTable[[#This Row],['[TRACECODE']:.1]]=151,HEX2DEC(LEFT(RIGHT(timingTable[[#This Row],[TRACE INFO]],9),8)),IF(timingTable[[#This Row],['[TRACECODE']:.1]]=6,HEX2DEC(RIGHT(timingTable[[#This Row],[TRACE INFO]],8))))</f>
        <v>2051157209</v>
      </c>
      <c r="J258" s="14">
        <f>HEX2DEC(RIGHT(timingTable[[#This Row],[FRT_HEX]],MIN(LEN(timingTable[[#This Row],[FRT_HEX]])-2,8)))</f>
        <v>2051159615</v>
      </c>
      <c r="K258" s="14" t="str">
        <f>IF(timingTable[[#This Row],['[TRACECODE']:.1]]=140,"afterTx","")</f>
        <v/>
      </c>
      <c r="L258" s="14" t="str">
        <f t="shared" si="27"/>
        <v/>
      </c>
      <c r="M258" s="14" t="str">
        <f>IF(AND(H258=H257,K257="afterTx",timingTable[[#This Row],['[TRACECODE']:.1]]=6),"dc","")</f>
        <v>dc</v>
      </c>
      <c r="N258" s="14" t="str">
        <f t="shared" si="28"/>
        <v/>
      </c>
      <c r="O258" s="14" t="str">
        <f>IF(timingTable[[#This Row],['[TRACECODE']:.1]]=141,"afterRx","")</f>
        <v/>
      </c>
      <c r="P258" s="14" t="str">
        <f t="shared" si="29"/>
        <v/>
      </c>
      <c r="Q258" s="14" t="str">
        <f t="shared" si="30"/>
        <v/>
      </c>
      <c r="R258" s="14" t="str">
        <f t="shared" si="31"/>
        <v>EMPTY</v>
      </c>
      <c r="S258" s="14" t="str">
        <f t="shared" si="32"/>
        <v>EMPTY</v>
      </c>
      <c r="T258" s="14" t="str">
        <f t="shared" si="33"/>
        <v>EMPTY</v>
      </c>
      <c r="U258" s="14" t="str">
        <f t="shared" si="34"/>
        <v>EMPTY</v>
      </c>
      <c r="V258" s="14" t="str">
        <f>IF(L258="beforeTx",timingTable[[#This Row],[FRT32_val]]-timingTable[[#This Row],[FRT32_trace]],"EMPTY")</f>
        <v>EMPTY</v>
      </c>
      <c r="W258" s="14" t="str">
        <f>IF(AND(timingTable[[#This Row],[beforeTx]]="beforeTx",K259="afterTx"),J259-timingTable[[#This Row],[FRT32_trace]],"EMPTY")</f>
        <v>EMPTY</v>
      </c>
      <c r="X258" s="14" t="str">
        <f t="shared" si="35"/>
        <v>EMPTY</v>
      </c>
      <c r="Y258" s="14" t="str">
        <f>IF(AND(P258="beforeRx",O259="afterRx"),J259-timingTable[[#This Row],[FRT32_trace]],"EMPTY")</f>
        <v>EMPTY</v>
      </c>
    </row>
    <row r="259" spans="1:25" x14ac:dyDescent="0.25">
      <c r="A259" s="14" t="s">
        <v>2412</v>
      </c>
      <c r="B259">
        <v>2051159618</v>
      </c>
      <c r="C259" s="14" t="s">
        <v>8496</v>
      </c>
      <c r="D259">
        <v>6</v>
      </c>
      <c r="E259" s="14" t="s">
        <v>1121</v>
      </c>
      <c r="F259" s="14" t="s">
        <v>5995</v>
      </c>
      <c r="G259" s="14">
        <f>timingTable[[#This Row],[FRT_DEC]]-B258</f>
        <v>3</v>
      </c>
      <c r="H25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INFO]]))),H258)</f>
        <v>297</v>
      </c>
      <c r="I259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59" s="14">
        <f>HEX2DEC(RIGHT(timingTable[[#This Row],[FRT_HEX]],MIN(LEN(timingTable[[#This Row],[FRT_HEX]])-2,8)))</f>
        <v>2051159618</v>
      </c>
      <c r="K259" s="14" t="str">
        <f>IF(timingTable[[#This Row],['[TRACECODE']:.1]]=140,"afterTx","")</f>
        <v/>
      </c>
      <c r="L259" s="14" t="str">
        <f t="shared" si="27"/>
        <v/>
      </c>
      <c r="M259" s="14" t="str">
        <f>IF(AND(H259=H258,K258="afterTx",timingTable[[#This Row],['[TRACECODE']:.1]]=6),"dc","")</f>
        <v/>
      </c>
      <c r="N259" s="14" t="str">
        <f t="shared" si="28"/>
        <v/>
      </c>
      <c r="O259" s="14" t="str">
        <f>IF(timingTable[[#This Row],['[TRACECODE']:.1]]=141,"afterRx","")</f>
        <v/>
      </c>
      <c r="P259" s="14" t="str">
        <f t="shared" si="29"/>
        <v/>
      </c>
      <c r="Q259" s="14" t="str">
        <f t="shared" si="30"/>
        <v/>
      </c>
      <c r="R259" s="14" t="str">
        <f t="shared" si="31"/>
        <v>EMPTY</v>
      </c>
      <c r="S259" s="14" t="str">
        <f t="shared" si="32"/>
        <v>EMPTY</v>
      </c>
      <c r="T259" s="14" t="str">
        <f t="shared" si="33"/>
        <v>EMPTY</v>
      </c>
      <c r="U259" s="14" t="str">
        <f t="shared" si="34"/>
        <v>EMPTY</v>
      </c>
      <c r="V259" s="14" t="str">
        <f>IF(L259="beforeTx",timingTable[[#This Row],[FRT32_val]]-timingTable[[#This Row],[FRT32_trace]],"EMPTY")</f>
        <v>EMPTY</v>
      </c>
      <c r="W259" s="14" t="str">
        <f>IF(AND(timingTable[[#This Row],[beforeTx]]="beforeTx",K260="afterTx"),J260-timingTable[[#This Row],[FRT32_trace]],"EMPTY")</f>
        <v>EMPTY</v>
      </c>
      <c r="X259" s="14" t="str">
        <f t="shared" si="35"/>
        <v>EMPTY</v>
      </c>
      <c r="Y259" s="14" t="str">
        <f>IF(AND(P259="beforeRx",O260="afterRx"),J260-timingTable[[#This Row],[FRT32_trace]],"EMPTY")</f>
        <v>EMPTY</v>
      </c>
    </row>
    <row r="260" spans="1:25" x14ac:dyDescent="0.25">
      <c r="A260" s="14" t="s">
        <v>2413</v>
      </c>
      <c r="B260">
        <v>2051159700</v>
      </c>
      <c r="C260" s="14" t="s">
        <v>8497</v>
      </c>
      <c r="D260">
        <v>151</v>
      </c>
      <c r="E260" s="14" t="s">
        <v>1119</v>
      </c>
      <c r="F260" s="14" t="s">
        <v>8498</v>
      </c>
      <c r="G260" s="14">
        <f>timingTable[[#This Row],[FRT_DEC]]-B259</f>
        <v>82</v>
      </c>
      <c r="H26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INFO]]))),H259)</f>
        <v>297</v>
      </c>
      <c r="I260" s="14">
        <f>IF(timingTable[[#This Row],['[TRACECODE']:.1]]=151,HEX2DEC(LEFT(RIGHT(timingTable[[#This Row],[TRACE INFO]],9),8)),IF(timingTable[[#This Row],['[TRACECODE']:.1]]=6,HEX2DEC(RIGHT(timingTable[[#This Row],[TRACE INFO]],8))))</f>
        <v>2051159533</v>
      </c>
      <c r="J260" s="14">
        <f>HEX2DEC(RIGHT(timingTable[[#This Row],[FRT_HEX]],MIN(LEN(timingTable[[#This Row],[FRT_HEX]])-2,8)))</f>
        <v>2051159700</v>
      </c>
      <c r="K260" s="14" t="str">
        <f>IF(timingTable[[#This Row],['[TRACECODE']:.1]]=140,"afterTx","")</f>
        <v/>
      </c>
      <c r="L260" s="14" t="str">
        <f t="shared" si="27"/>
        <v/>
      </c>
      <c r="M260" s="14" t="str">
        <f>IF(AND(H260=H259,K259="afterTx",timingTable[[#This Row],['[TRACECODE']:.1]]=6),"dc","")</f>
        <v/>
      </c>
      <c r="N260" s="14" t="str">
        <f t="shared" si="28"/>
        <v>txEnd</v>
      </c>
      <c r="O260" s="14" t="str">
        <f>IF(timingTable[[#This Row],['[TRACECODE']:.1]]=141,"afterRx","")</f>
        <v/>
      </c>
      <c r="P260" s="14" t="str">
        <f t="shared" si="29"/>
        <v/>
      </c>
      <c r="Q260" s="14" t="str">
        <f t="shared" si="30"/>
        <v/>
      </c>
      <c r="R260" s="14" t="str">
        <f t="shared" si="31"/>
        <v>EMPTY</v>
      </c>
      <c r="S260" s="14">
        <f t="shared" si="32"/>
        <v>544</v>
      </c>
      <c r="T260" s="14" t="str">
        <f t="shared" si="33"/>
        <v>EMPTY</v>
      </c>
      <c r="U260" s="14" t="str">
        <f t="shared" si="34"/>
        <v>EMPTY</v>
      </c>
      <c r="V260" s="14" t="str">
        <f>IF(L260="beforeTx",timingTable[[#This Row],[FRT32_val]]-timingTable[[#This Row],[FRT32_trace]],"EMPTY")</f>
        <v>EMPTY</v>
      </c>
      <c r="W260" s="14" t="str">
        <f>IF(AND(timingTable[[#This Row],[beforeTx]]="beforeTx",K261="afterTx"),J261-timingTable[[#This Row],[FRT32_trace]],"EMPTY")</f>
        <v>EMPTY</v>
      </c>
      <c r="X260" s="14" t="str">
        <f t="shared" si="35"/>
        <v>EMPTY</v>
      </c>
      <c r="Y260" s="14" t="str">
        <f>IF(AND(P260="beforeRx",O261="afterRx"),J261-timingTable[[#This Row],[FRT32_trace]],"EMPTY")</f>
        <v>EMPTY</v>
      </c>
    </row>
    <row r="261" spans="1:25" x14ac:dyDescent="0.25">
      <c r="A261" s="14" t="s">
        <v>2422</v>
      </c>
      <c r="B261">
        <v>2051160077</v>
      </c>
      <c r="C261" s="14" t="s">
        <v>8508</v>
      </c>
      <c r="D261">
        <v>151</v>
      </c>
      <c r="E261" s="14" t="s">
        <v>1119</v>
      </c>
      <c r="F261" s="14" t="s">
        <v>1102</v>
      </c>
      <c r="G261" s="14">
        <f>timingTable[[#This Row],[FRT_DEC]]-B260</f>
        <v>377</v>
      </c>
      <c r="H26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INFO]]))),H260)</f>
        <v>297</v>
      </c>
      <c r="I261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261" s="14">
        <f>HEX2DEC(RIGHT(timingTable[[#This Row],[FRT_HEX]],MIN(LEN(timingTable[[#This Row],[FRT_HEX]])-2,8)))</f>
        <v>2051160077</v>
      </c>
      <c r="K261" s="14" t="str">
        <f>IF(timingTable[[#This Row],['[TRACECODE']:.1]]=140,"afterTx","")</f>
        <v/>
      </c>
      <c r="L261" s="14" t="str">
        <f t="shared" ref="L261:L324" si="36">IF(AND(H262=H261,K262="afterTx"),"beforeTx","")</f>
        <v/>
      </c>
      <c r="M261" s="14" t="str">
        <f>IF(AND(H261=H260,K260="afterTx",timingTable[[#This Row],['[TRACECODE']:.1]]=6),"dc","")</f>
        <v/>
      </c>
      <c r="N261" s="14" t="str">
        <f t="shared" ref="N261:N324" si="37">IF(AND(H261=H259,M259="dc"),"txEnd","")</f>
        <v/>
      </c>
      <c r="O261" s="14" t="str">
        <f>IF(timingTable[[#This Row],['[TRACECODE']:.1]]=141,"afterRx","")</f>
        <v/>
      </c>
      <c r="P261" s="14" t="str">
        <f t="shared" ref="P261:P324" si="38">IF(AND(H261=H262,O262="afterRx"),"beforeRx","")</f>
        <v>beforeRx</v>
      </c>
      <c r="Q261" s="14" t="str">
        <f t="shared" ref="Q261:Q324" si="39">IF(AND(H261=H260,O260="afterRx"),"rxEnd","")</f>
        <v/>
      </c>
      <c r="R261" s="14" t="str">
        <f t="shared" ref="R261:R324" si="40">IF(AND(H263=H261,M263="dc",L261="beforeTx"),I263-I261,"EMPTY")</f>
        <v>EMPTY</v>
      </c>
      <c r="S261" s="14" t="str">
        <f t="shared" ref="S261:S324" si="41">IF(AND(N261="txEnd",P262="beforeRx",O263="afterRx"),J262-I261,"EMPTY")</f>
        <v>EMPTY</v>
      </c>
      <c r="T261" s="14" t="str">
        <f t="shared" ref="T261:T324" si="42">IF(AND(L262="beforeTx",Q261="rxEnd",H262=H261),I262-I261,"EMPTY")</f>
        <v>EMPTY</v>
      </c>
      <c r="U261" s="14" t="str">
        <f t="shared" ref="U261:U324" si="43">IF(AND(Q261="rxEnd",M264="dc",H261=H264),I264-I261,"EMPTY")</f>
        <v>EMPTY</v>
      </c>
      <c r="V261" s="14" t="str">
        <f>IF(L261="beforeTx",timingTable[[#This Row],[FRT32_val]]-timingTable[[#This Row],[FRT32_trace]],"EMPTY")</f>
        <v>EMPTY</v>
      </c>
      <c r="W261" s="14" t="str">
        <f>IF(AND(timingTable[[#This Row],[beforeTx]]="beforeTx",K262="afterTx"),J262-timingTable[[#This Row],[FRT32_trace]],"EMPTY")</f>
        <v>EMPTY</v>
      </c>
      <c r="X261" s="14" t="str">
        <f t="shared" ref="X261:X324" si="44">IF(AND(Q261="rxEnd",L262="beforeTx"),J262-I261,"EMPTY")</f>
        <v>EMPTY</v>
      </c>
      <c r="Y261" s="14">
        <f>IF(AND(P261="beforeRx",O262="afterRx"),J262-timingTable[[#This Row],[FRT32_trace]],"EMPTY")</f>
        <v>135</v>
      </c>
    </row>
    <row r="262" spans="1:25" x14ac:dyDescent="0.25">
      <c r="A262" s="14" t="s">
        <v>2423</v>
      </c>
      <c r="B262">
        <v>2051160212</v>
      </c>
      <c r="C262" s="14" t="s">
        <v>8509</v>
      </c>
      <c r="D262">
        <v>141</v>
      </c>
      <c r="E262" s="14" t="s">
        <v>1122</v>
      </c>
      <c r="F262" s="14" t="s">
        <v>296</v>
      </c>
      <c r="G262" s="14">
        <f>timingTable[[#This Row],[FRT_DEC]]-B261</f>
        <v>135</v>
      </c>
      <c r="H26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INFO]]))),H261)</f>
        <v>297</v>
      </c>
      <c r="I26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62" s="14">
        <f>HEX2DEC(RIGHT(timingTable[[#This Row],[FRT_HEX]],MIN(LEN(timingTable[[#This Row],[FRT_HEX]])-2,8)))</f>
        <v>2051160212</v>
      </c>
      <c r="K262" s="14" t="str">
        <f>IF(timingTable[[#This Row],['[TRACECODE']:.1]]=140,"afterTx","")</f>
        <v/>
      </c>
      <c r="L262" s="14" t="str">
        <f t="shared" si="36"/>
        <v/>
      </c>
      <c r="M262" s="14" t="str">
        <f>IF(AND(H262=H261,K261="afterTx",timingTable[[#This Row],['[TRACECODE']:.1]]=6),"dc","")</f>
        <v/>
      </c>
      <c r="N262" s="14" t="str">
        <f t="shared" si="37"/>
        <v/>
      </c>
      <c r="O262" s="14" t="str">
        <f>IF(timingTable[[#This Row],['[TRACECODE']:.1]]=141,"afterRx","")</f>
        <v>afterRx</v>
      </c>
      <c r="P262" s="14" t="str">
        <f t="shared" si="38"/>
        <v/>
      </c>
      <c r="Q262" s="14" t="str">
        <f t="shared" si="39"/>
        <v/>
      </c>
      <c r="R262" s="14" t="str">
        <f t="shared" si="40"/>
        <v>EMPTY</v>
      </c>
      <c r="S262" s="14" t="str">
        <f t="shared" si="41"/>
        <v>EMPTY</v>
      </c>
      <c r="T262" s="14" t="str">
        <f t="shared" si="42"/>
        <v>EMPTY</v>
      </c>
      <c r="U262" s="14" t="str">
        <f t="shared" si="43"/>
        <v>EMPTY</v>
      </c>
      <c r="V262" s="14" t="str">
        <f>IF(L262="beforeTx",timingTable[[#This Row],[FRT32_val]]-timingTable[[#This Row],[FRT32_trace]],"EMPTY")</f>
        <v>EMPTY</v>
      </c>
      <c r="W262" s="14" t="str">
        <f>IF(AND(timingTable[[#This Row],[beforeTx]]="beforeTx",K263="afterTx"),J263-timingTable[[#This Row],[FRT32_trace]],"EMPTY")</f>
        <v>EMPTY</v>
      </c>
      <c r="X262" s="14" t="str">
        <f t="shared" si="44"/>
        <v>EMPTY</v>
      </c>
      <c r="Y262" s="14" t="str">
        <f>IF(AND(P262="beforeRx",O263="afterRx"),J263-timingTable[[#This Row],[FRT32_trace]],"EMPTY")</f>
        <v>EMPTY</v>
      </c>
    </row>
    <row r="263" spans="1:25" x14ac:dyDescent="0.25">
      <c r="A263" s="14" t="s">
        <v>2589</v>
      </c>
      <c r="B263">
        <v>2051271037</v>
      </c>
      <c r="C263" s="14" t="s">
        <v>8575</v>
      </c>
      <c r="D263">
        <v>131</v>
      </c>
      <c r="E263" s="14" t="s">
        <v>1118</v>
      </c>
      <c r="F263" s="14" t="s">
        <v>8576</v>
      </c>
      <c r="G263" s="14">
        <f>timingTable[[#This Row],[FRT_DEC]]-B262</f>
        <v>110825</v>
      </c>
      <c r="H26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INFO]]))),H262)</f>
        <v>298</v>
      </c>
      <c r="I26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63" s="14">
        <f>HEX2DEC(RIGHT(timingTable[[#This Row],[FRT_HEX]],MIN(LEN(timingTable[[#This Row],[FRT_HEX]])-2,8)))</f>
        <v>2051271037</v>
      </c>
      <c r="K263" s="14" t="str">
        <f>IF(timingTable[[#This Row],['[TRACECODE']:.1]]=140,"afterTx","")</f>
        <v/>
      </c>
      <c r="L263" s="14" t="str">
        <f t="shared" si="36"/>
        <v/>
      </c>
      <c r="M263" s="14" t="str">
        <f>IF(AND(H263=H262,K262="afterTx",timingTable[[#This Row],['[TRACECODE']:.1]]=6),"dc","")</f>
        <v/>
      </c>
      <c r="N263" s="14" t="str">
        <f t="shared" si="37"/>
        <v/>
      </c>
      <c r="O263" s="14" t="str">
        <f>IF(timingTable[[#This Row],['[TRACECODE']:.1]]=141,"afterRx","")</f>
        <v/>
      </c>
      <c r="P263" s="14" t="str">
        <f t="shared" si="38"/>
        <v/>
      </c>
      <c r="Q263" s="14" t="str">
        <f t="shared" si="39"/>
        <v/>
      </c>
      <c r="R263" s="14" t="str">
        <f t="shared" si="40"/>
        <v>EMPTY</v>
      </c>
      <c r="S263" s="14" t="str">
        <f t="shared" si="41"/>
        <v>EMPTY</v>
      </c>
      <c r="T263" s="14" t="str">
        <f t="shared" si="42"/>
        <v>EMPTY</v>
      </c>
      <c r="U263" s="14" t="str">
        <f t="shared" si="43"/>
        <v>EMPTY</v>
      </c>
      <c r="V263" s="14" t="str">
        <f>IF(L263="beforeTx",timingTable[[#This Row],[FRT32_val]]-timingTable[[#This Row],[FRT32_trace]],"EMPTY")</f>
        <v>EMPTY</v>
      </c>
      <c r="W263" s="14" t="str">
        <f>IF(AND(timingTable[[#This Row],[beforeTx]]="beforeTx",K264="afterTx"),J264-timingTable[[#This Row],[FRT32_trace]],"EMPTY")</f>
        <v>EMPTY</v>
      </c>
      <c r="X263" s="14" t="str">
        <f t="shared" si="44"/>
        <v>EMPTY</v>
      </c>
      <c r="Y263" s="14" t="str">
        <f>IF(AND(P263="beforeRx",O264="afterRx"),J264-timingTable[[#This Row],[FRT32_trace]],"EMPTY")</f>
        <v>EMPTY</v>
      </c>
    </row>
    <row r="264" spans="1:25" x14ac:dyDescent="0.25">
      <c r="A264" s="14" t="s">
        <v>2601</v>
      </c>
      <c r="B264">
        <v>2051271572</v>
      </c>
      <c r="C264" s="14" t="s">
        <v>8589</v>
      </c>
      <c r="D264">
        <v>151</v>
      </c>
      <c r="E264" s="14" t="s">
        <v>1119</v>
      </c>
      <c r="F264" s="14" t="s">
        <v>8590</v>
      </c>
      <c r="G264" s="14">
        <f>timingTable[[#This Row],[FRT_DEC]]-B263</f>
        <v>535</v>
      </c>
      <c r="H26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INFO]]))),H263)</f>
        <v>298</v>
      </c>
      <c r="I264" s="14">
        <f>IF(timingTable[[#This Row],['[TRACECODE']:.1]]=151,HEX2DEC(LEFT(RIGHT(timingTable[[#This Row],[TRACE INFO]],9),8)),IF(timingTable[[#This Row],['[TRACECODE']:.1]]=6,HEX2DEC(RIGHT(timingTable[[#This Row],[TRACE INFO]],8))))</f>
        <v>2051271462</v>
      </c>
      <c r="J264" s="14">
        <f>HEX2DEC(RIGHT(timingTable[[#This Row],[FRT_HEX]],MIN(LEN(timingTable[[#This Row],[FRT_HEX]])-2,8)))</f>
        <v>2051271572</v>
      </c>
      <c r="K264" s="14" t="str">
        <f>IF(timingTable[[#This Row],['[TRACECODE']:.1]]=140,"afterTx","")</f>
        <v/>
      </c>
      <c r="L264" s="14" t="str">
        <f t="shared" si="36"/>
        <v/>
      </c>
      <c r="M264" s="14" t="str">
        <f>IF(AND(H264=H263,K263="afterTx",timingTable[[#This Row],['[TRACECODE']:.1]]=6),"dc","")</f>
        <v/>
      </c>
      <c r="N264" s="14" t="str">
        <f t="shared" si="37"/>
        <v/>
      </c>
      <c r="O264" s="14" t="str">
        <f>IF(timingTable[[#This Row],['[TRACECODE']:.1]]=141,"afterRx","")</f>
        <v/>
      </c>
      <c r="P264" s="14" t="str">
        <f t="shared" si="38"/>
        <v/>
      </c>
      <c r="Q264" s="14" t="str">
        <f t="shared" si="39"/>
        <v/>
      </c>
      <c r="R264" s="14" t="str">
        <f t="shared" si="40"/>
        <v>EMPTY</v>
      </c>
      <c r="S264" s="14" t="str">
        <f t="shared" si="41"/>
        <v>EMPTY</v>
      </c>
      <c r="T264" s="14" t="str">
        <f t="shared" si="42"/>
        <v>EMPTY</v>
      </c>
      <c r="U264" s="14" t="str">
        <f t="shared" si="43"/>
        <v>EMPTY</v>
      </c>
      <c r="V264" s="14" t="str">
        <f>IF(L264="beforeTx",timingTable[[#This Row],[FRT32_val]]-timingTable[[#This Row],[FRT32_trace]],"EMPTY")</f>
        <v>EMPTY</v>
      </c>
      <c r="W264" s="14" t="str">
        <f>IF(AND(timingTable[[#This Row],[beforeTx]]="beforeTx",K265="afterTx"),J265-timingTable[[#This Row],[FRT32_trace]],"EMPTY")</f>
        <v>EMPTY</v>
      </c>
      <c r="X264" s="14" t="str">
        <f t="shared" si="44"/>
        <v>EMPTY</v>
      </c>
      <c r="Y264" s="14" t="str">
        <f>IF(AND(P264="beforeRx",O265="afterRx"),J265-timingTable[[#This Row],[FRT32_trace]],"EMPTY")</f>
        <v>EMPTY</v>
      </c>
    </row>
    <row r="265" spans="1:25" x14ac:dyDescent="0.25">
      <c r="A265" s="14" t="s">
        <v>2612</v>
      </c>
      <c r="B265">
        <v>2051271697</v>
      </c>
      <c r="C265" s="14" t="s">
        <v>8602</v>
      </c>
      <c r="D265">
        <v>151</v>
      </c>
      <c r="E265" s="14" t="s">
        <v>1119</v>
      </c>
      <c r="F265" s="14" t="s">
        <v>8603</v>
      </c>
      <c r="G265" s="14">
        <f>timingTable[[#This Row],[FRT_DEC]]-B264</f>
        <v>125</v>
      </c>
      <c r="H26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INFO]]))),H264)</f>
        <v>298</v>
      </c>
      <c r="I265" s="14">
        <f>IF(timingTable[[#This Row],['[TRACECODE']:.1]]=151,HEX2DEC(LEFT(RIGHT(timingTable[[#This Row],[TRACE INFO]],9),8)),IF(timingTable[[#This Row],['[TRACECODE']:.1]]=6,HEX2DEC(RIGHT(timingTable[[#This Row],[TRACE INFO]],8))))</f>
        <v>2051272462</v>
      </c>
      <c r="J265" s="14">
        <f>HEX2DEC(RIGHT(timingTable[[#This Row],[FRT_HEX]],MIN(LEN(timingTable[[#This Row],[FRT_HEX]])-2,8)))</f>
        <v>2051271697</v>
      </c>
      <c r="K265" s="14" t="str">
        <f>IF(timingTable[[#This Row],['[TRACECODE']:.1]]=140,"afterTx","")</f>
        <v/>
      </c>
      <c r="L265" s="14" t="str">
        <f t="shared" si="36"/>
        <v>beforeTx</v>
      </c>
      <c r="M265" s="14" t="str">
        <f>IF(AND(H265=H264,K264="afterTx",timingTable[[#This Row],['[TRACECODE']:.1]]=6),"dc","")</f>
        <v/>
      </c>
      <c r="N265" s="14" t="str">
        <f t="shared" si="37"/>
        <v/>
      </c>
      <c r="O265" s="14" t="str">
        <f>IF(timingTable[[#This Row],['[TRACECODE']:.1]]=141,"afterRx","")</f>
        <v/>
      </c>
      <c r="P265" s="14" t="str">
        <f t="shared" si="38"/>
        <v/>
      </c>
      <c r="Q265" s="14" t="str">
        <f t="shared" si="39"/>
        <v/>
      </c>
      <c r="R265" s="14">
        <f t="shared" si="40"/>
        <v>695</v>
      </c>
      <c r="S265" s="14" t="str">
        <f t="shared" si="41"/>
        <v>EMPTY</v>
      </c>
      <c r="T265" s="14" t="str">
        <f t="shared" si="42"/>
        <v>EMPTY</v>
      </c>
      <c r="U265" s="14" t="str">
        <f t="shared" si="43"/>
        <v>EMPTY</v>
      </c>
      <c r="V265" s="14">
        <f>IF(L265="beforeTx",timingTable[[#This Row],[FRT32_val]]-timingTable[[#This Row],[FRT32_trace]],"EMPTY")</f>
        <v>765</v>
      </c>
      <c r="W265" s="14">
        <f>IF(AND(timingTable[[#This Row],[beforeTx]]="beforeTx",K266="afterTx"),J266-timingTable[[#This Row],[FRT32_trace]],"EMPTY")</f>
        <v>783</v>
      </c>
      <c r="X265" s="14" t="str">
        <f t="shared" si="44"/>
        <v>EMPTY</v>
      </c>
      <c r="Y265" s="14" t="str">
        <f>IF(AND(P265="beforeRx",O266="afterRx"),J266-timingTable[[#This Row],[FRT32_trace]],"EMPTY")</f>
        <v>EMPTY</v>
      </c>
    </row>
    <row r="266" spans="1:25" x14ac:dyDescent="0.25">
      <c r="A266" s="14" t="s">
        <v>2613</v>
      </c>
      <c r="B266">
        <v>2051272480</v>
      </c>
      <c r="C266" s="14" t="s">
        <v>8604</v>
      </c>
      <c r="D266">
        <v>140</v>
      </c>
      <c r="E266" s="14" t="s">
        <v>1120</v>
      </c>
      <c r="F266" s="14" t="s">
        <v>281</v>
      </c>
      <c r="G266" s="14">
        <f>timingTable[[#This Row],[FRT_DEC]]-B265</f>
        <v>783</v>
      </c>
      <c r="H26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INFO]]))),H265)</f>
        <v>298</v>
      </c>
      <c r="I26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66" s="14">
        <f>HEX2DEC(RIGHT(timingTable[[#This Row],[FRT_HEX]],MIN(LEN(timingTable[[#This Row],[FRT_HEX]])-2,8)))</f>
        <v>2051272480</v>
      </c>
      <c r="K266" s="14" t="str">
        <f>IF(timingTable[[#This Row],['[TRACECODE']:.1]]=140,"afterTx","")</f>
        <v>afterTx</v>
      </c>
      <c r="L266" s="14" t="str">
        <f t="shared" si="36"/>
        <v/>
      </c>
      <c r="M266" s="14" t="str">
        <f>IF(AND(H266=H265,K265="afterTx",timingTable[[#This Row],['[TRACECODE']:.1]]=6),"dc","")</f>
        <v/>
      </c>
      <c r="N266" s="14" t="str">
        <f t="shared" si="37"/>
        <v/>
      </c>
      <c r="O266" s="14" t="str">
        <f>IF(timingTable[[#This Row],['[TRACECODE']:.1]]=141,"afterRx","")</f>
        <v/>
      </c>
      <c r="P266" s="14" t="str">
        <f t="shared" si="38"/>
        <v/>
      </c>
      <c r="Q266" s="14" t="str">
        <f t="shared" si="39"/>
        <v/>
      </c>
      <c r="R266" s="14" t="str">
        <f t="shared" si="40"/>
        <v>EMPTY</v>
      </c>
      <c r="S266" s="14" t="str">
        <f t="shared" si="41"/>
        <v>EMPTY</v>
      </c>
      <c r="T266" s="14" t="str">
        <f t="shared" si="42"/>
        <v>EMPTY</v>
      </c>
      <c r="U266" s="14" t="str">
        <f t="shared" si="43"/>
        <v>EMPTY</v>
      </c>
      <c r="V266" s="14" t="str">
        <f>IF(L266="beforeTx",timingTable[[#This Row],[FRT32_val]]-timingTable[[#This Row],[FRT32_trace]],"EMPTY")</f>
        <v>EMPTY</v>
      </c>
      <c r="W266" s="14" t="str">
        <f>IF(AND(timingTable[[#This Row],[beforeTx]]="beforeTx",K267="afterTx"),J267-timingTable[[#This Row],[FRT32_trace]],"EMPTY")</f>
        <v>EMPTY</v>
      </c>
      <c r="X266" s="14" t="str">
        <f t="shared" si="44"/>
        <v>EMPTY</v>
      </c>
      <c r="Y266" s="14" t="str">
        <f>IF(AND(P266="beforeRx",O267="afterRx"),J267-timingTable[[#This Row],[FRT32_trace]],"EMPTY")</f>
        <v>EMPTY</v>
      </c>
    </row>
    <row r="267" spans="1:25" x14ac:dyDescent="0.25">
      <c r="A267" s="14" t="s">
        <v>2619</v>
      </c>
      <c r="B267">
        <v>2051274923</v>
      </c>
      <c r="C267" s="14" t="s">
        <v>8610</v>
      </c>
      <c r="D267">
        <v>6</v>
      </c>
      <c r="E267" s="14" t="s">
        <v>1121</v>
      </c>
      <c r="F267" s="14" t="s">
        <v>8611</v>
      </c>
      <c r="G267" s="14">
        <f>timingTable[[#This Row],[FRT_DEC]]-B266</f>
        <v>2443</v>
      </c>
      <c r="H26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INFO]]))),H266)</f>
        <v>298</v>
      </c>
      <c r="I267" s="14">
        <f>IF(timingTable[[#This Row],['[TRACECODE']:.1]]=151,HEX2DEC(LEFT(RIGHT(timingTable[[#This Row],[TRACE INFO]],9),8)),IF(timingTable[[#This Row],['[TRACECODE']:.1]]=6,HEX2DEC(RIGHT(timingTable[[#This Row],[TRACE INFO]],8))))</f>
        <v>2051273157</v>
      </c>
      <c r="J267" s="14">
        <f>HEX2DEC(RIGHT(timingTable[[#This Row],[FRT_HEX]],MIN(LEN(timingTable[[#This Row],[FRT_HEX]])-2,8)))</f>
        <v>2051274923</v>
      </c>
      <c r="K267" s="14" t="str">
        <f>IF(timingTable[[#This Row],['[TRACECODE']:.1]]=140,"afterTx","")</f>
        <v/>
      </c>
      <c r="L267" s="14" t="str">
        <f t="shared" si="36"/>
        <v/>
      </c>
      <c r="M267" s="14" t="str">
        <f>IF(AND(H267=H266,K266="afterTx",timingTable[[#This Row],['[TRACECODE']:.1]]=6),"dc","")</f>
        <v>dc</v>
      </c>
      <c r="N267" s="14" t="str">
        <f t="shared" si="37"/>
        <v/>
      </c>
      <c r="O267" s="14" t="str">
        <f>IF(timingTable[[#This Row],['[TRACECODE']:.1]]=141,"afterRx","")</f>
        <v/>
      </c>
      <c r="P267" s="14" t="str">
        <f t="shared" si="38"/>
        <v/>
      </c>
      <c r="Q267" s="14" t="str">
        <f t="shared" si="39"/>
        <v/>
      </c>
      <c r="R267" s="14" t="str">
        <f t="shared" si="40"/>
        <v>EMPTY</v>
      </c>
      <c r="S267" s="14" t="str">
        <f t="shared" si="41"/>
        <v>EMPTY</v>
      </c>
      <c r="T267" s="14" t="str">
        <f t="shared" si="42"/>
        <v>EMPTY</v>
      </c>
      <c r="U267" s="14" t="str">
        <f t="shared" si="43"/>
        <v>EMPTY</v>
      </c>
      <c r="V267" s="14" t="str">
        <f>IF(L267="beforeTx",timingTable[[#This Row],[FRT32_val]]-timingTable[[#This Row],[FRT32_trace]],"EMPTY")</f>
        <v>EMPTY</v>
      </c>
      <c r="W267" s="14" t="str">
        <f>IF(AND(timingTable[[#This Row],[beforeTx]]="beforeTx",K268="afterTx"),J268-timingTable[[#This Row],[FRT32_trace]],"EMPTY")</f>
        <v>EMPTY</v>
      </c>
      <c r="X267" s="14" t="str">
        <f t="shared" si="44"/>
        <v>EMPTY</v>
      </c>
      <c r="Y267" s="14" t="str">
        <f>IF(AND(P267="beforeRx",O268="afterRx"),J268-timingTable[[#This Row],[FRT32_trace]],"EMPTY")</f>
        <v>EMPTY</v>
      </c>
    </row>
    <row r="268" spans="1:25" x14ac:dyDescent="0.25">
      <c r="A268" s="14" t="s">
        <v>2620</v>
      </c>
      <c r="B268">
        <v>2051274926</v>
      </c>
      <c r="C268" s="14" t="s">
        <v>8612</v>
      </c>
      <c r="D268">
        <v>6</v>
      </c>
      <c r="E268" s="14" t="s">
        <v>1121</v>
      </c>
      <c r="F268" s="14" t="s">
        <v>5995</v>
      </c>
      <c r="G268" s="14">
        <f>timingTable[[#This Row],[FRT_DEC]]-B267</f>
        <v>3</v>
      </c>
      <c r="H26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INFO]]))),H267)</f>
        <v>298</v>
      </c>
      <c r="I268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68" s="14">
        <f>HEX2DEC(RIGHT(timingTable[[#This Row],[FRT_HEX]],MIN(LEN(timingTable[[#This Row],[FRT_HEX]])-2,8)))</f>
        <v>2051274926</v>
      </c>
      <c r="K268" s="14" t="str">
        <f>IF(timingTable[[#This Row],['[TRACECODE']:.1]]=140,"afterTx","")</f>
        <v/>
      </c>
      <c r="L268" s="14" t="str">
        <f t="shared" si="36"/>
        <v/>
      </c>
      <c r="M268" s="14" t="str">
        <f>IF(AND(H268=H267,K267="afterTx",timingTable[[#This Row],['[TRACECODE']:.1]]=6),"dc","")</f>
        <v/>
      </c>
      <c r="N268" s="14" t="str">
        <f t="shared" si="37"/>
        <v/>
      </c>
      <c r="O268" s="14" t="str">
        <f>IF(timingTable[[#This Row],['[TRACECODE']:.1]]=141,"afterRx","")</f>
        <v/>
      </c>
      <c r="P268" s="14" t="str">
        <f t="shared" si="38"/>
        <v/>
      </c>
      <c r="Q268" s="14" t="str">
        <f t="shared" si="39"/>
        <v/>
      </c>
      <c r="R268" s="14" t="str">
        <f t="shared" si="40"/>
        <v>EMPTY</v>
      </c>
      <c r="S268" s="14" t="str">
        <f t="shared" si="41"/>
        <v>EMPTY</v>
      </c>
      <c r="T268" s="14" t="str">
        <f t="shared" si="42"/>
        <v>EMPTY</v>
      </c>
      <c r="U268" s="14" t="str">
        <f t="shared" si="43"/>
        <v>EMPTY</v>
      </c>
      <c r="V268" s="14" t="str">
        <f>IF(L268="beforeTx",timingTable[[#This Row],[FRT32_val]]-timingTable[[#This Row],[FRT32_trace]],"EMPTY")</f>
        <v>EMPTY</v>
      </c>
      <c r="W268" s="14" t="str">
        <f>IF(AND(timingTable[[#This Row],[beforeTx]]="beforeTx",K269="afterTx"),J269-timingTable[[#This Row],[FRT32_trace]],"EMPTY")</f>
        <v>EMPTY</v>
      </c>
      <c r="X268" s="14" t="str">
        <f t="shared" si="44"/>
        <v>EMPTY</v>
      </c>
      <c r="Y268" s="14" t="str">
        <f>IF(AND(P268="beforeRx",O269="afterRx"),J269-timingTable[[#This Row],[FRT32_trace]],"EMPTY")</f>
        <v>EMPTY</v>
      </c>
    </row>
    <row r="269" spans="1:25" x14ac:dyDescent="0.25">
      <c r="A269" s="14" t="s">
        <v>2621</v>
      </c>
      <c r="B269">
        <v>2051275003</v>
      </c>
      <c r="C269" s="14" t="s">
        <v>8613</v>
      </c>
      <c r="D269">
        <v>151</v>
      </c>
      <c r="E269" s="14" t="s">
        <v>1119</v>
      </c>
      <c r="F269" s="14" t="s">
        <v>8614</v>
      </c>
      <c r="G269" s="14">
        <f>timingTable[[#This Row],[FRT_DEC]]-B268</f>
        <v>77</v>
      </c>
      <c r="H26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INFO]]))),H268)</f>
        <v>298</v>
      </c>
      <c r="I269" s="14">
        <f>IF(timingTable[[#This Row],['[TRACECODE']:.1]]=151,HEX2DEC(LEFT(RIGHT(timingTable[[#This Row],[TRACE INFO]],9),8)),IF(timingTable[[#This Row],['[TRACECODE']:.1]]=6,HEX2DEC(RIGHT(timingTable[[#This Row],[TRACE INFO]],8))))</f>
        <v>2051274842</v>
      </c>
      <c r="J269" s="14">
        <f>HEX2DEC(RIGHT(timingTable[[#This Row],[FRT_HEX]],MIN(LEN(timingTable[[#This Row],[FRT_HEX]])-2,8)))</f>
        <v>2051275003</v>
      </c>
      <c r="K269" s="14" t="str">
        <f>IF(timingTable[[#This Row],['[TRACECODE']:.1]]=140,"afterTx","")</f>
        <v/>
      </c>
      <c r="L269" s="14" t="str">
        <f t="shared" si="36"/>
        <v/>
      </c>
      <c r="M269" s="14" t="str">
        <f>IF(AND(H269=H268,K268="afterTx",timingTable[[#This Row],['[TRACECODE']:.1]]=6),"dc","")</f>
        <v/>
      </c>
      <c r="N269" s="14" t="str">
        <f t="shared" si="37"/>
        <v>txEnd</v>
      </c>
      <c r="O269" s="14" t="str">
        <f>IF(timingTable[[#This Row],['[TRACECODE']:.1]]=141,"afterRx","")</f>
        <v/>
      </c>
      <c r="P269" s="14" t="str">
        <f t="shared" si="38"/>
        <v/>
      </c>
      <c r="Q269" s="14" t="str">
        <f t="shared" si="39"/>
        <v/>
      </c>
      <c r="R269" s="14" t="str">
        <f t="shared" si="40"/>
        <v>EMPTY</v>
      </c>
      <c r="S269" s="14">
        <f t="shared" si="41"/>
        <v>544</v>
      </c>
      <c r="T269" s="14" t="str">
        <f t="shared" si="42"/>
        <v>EMPTY</v>
      </c>
      <c r="U269" s="14" t="str">
        <f t="shared" si="43"/>
        <v>EMPTY</v>
      </c>
      <c r="V269" s="14" t="str">
        <f>IF(L269="beforeTx",timingTable[[#This Row],[FRT32_val]]-timingTable[[#This Row],[FRT32_trace]],"EMPTY")</f>
        <v>EMPTY</v>
      </c>
      <c r="W269" s="14" t="str">
        <f>IF(AND(timingTable[[#This Row],[beforeTx]]="beforeTx",K270="afterTx"),J270-timingTable[[#This Row],[FRT32_trace]],"EMPTY")</f>
        <v>EMPTY</v>
      </c>
      <c r="X269" s="14" t="str">
        <f t="shared" si="44"/>
        <v>EMPTY</v>
      </c>
      <c r="Y269" s="14" t="str">
        <f>IF(AND(P269="beforeRx",O270="afterRx"),J270-timingTable[[#This Row],[FRT32_trace]],"EMPTY")</f>
        <v>EMPTY</v>
      </c>
    </row>
    <row r="270" spans="1:25" x14ac:dyDescent="0.25">
      <c r="A270" s="14" t="s">
        <v>2630</v>
      </c>
      <c r="B270">
        <v>2051275386</v>
      </c>
      <c r="C270" s="14" t="s">
        <v>8624</v>
      </c>
      <c r="D270">
        <v>151</v>
      </c>
      <c r="E270" s="14" t="s">
        <v>1119</v>
      </c>
      <c r="F270" s="14" t="s">
        <v>1102</v>
      </c>
      <c r="G270" s="14">
        <f>timingTable[[#This Row],[FRT_DEC]]-B269</f>
        <v>383</v>
      </c>
      <c r="H27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INFO]]))),H269)</f>
        <v>298</v>
      </c>
      <c r="I270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270" s="14">
        <f>HEX2DEC(RIGHT(timingTable[[#This Row],[FRT_HEX]],MIN(LEN(timingTable[[#This Row],[FRT_HEX]])-2,8)))</f>
        <v>2051275386</v>
      </c>
      <c r="K270" s="14" t="str">
        <f>IF(timingTable[[#This Row],['[TRACECODE']:.1]]=140,"afterTx","")</f>
        <v/>
      </c>
      <c r="L270" s="14" t="str">
        <f t="shared" si="36"/>
        <v/>
      </c>
      <c r="M270" s="14" t="str">
        <f>IF(AND(H270=H269,K269="afterTx",timingTable[[#This Row],['[TRACECODE']:.1]]=6),"dc","")</f>
        <v/>
      </c>
      <c r="N270" s="14" t="str">
        <f t="shared" si="37"/>
        <v/>
      </c>
      <c r="O270" s="14" t="str">
        <f>IF(timingTable[[#This Row],['[TRACECODE']:.1]]=141,"afterRx","")</f>
        <v/>
      </c>
      <c r="P270" s="14" t="str">
        <f t="shared" si="38"/>
        <v>beforeRx</v>
      </c>
      <c r="Q270" s="14" t="str">
        <f t="shared" si="39"/>
        <v/>
      </c>
      <c r="R270" s="14" t="str">
        <f t="shared" si="40"/>
        <v>EMPTY</v>
      </c>
      <c r="S270" s="14" t="str">
        <f t="shared" si="41"/>
        <v>EMPTY</v>
      </c>
      <c r="T270" s="14" t="str">
        <f t="shared" si="42"/>
        <v>EMPTY</v>
      </c>
      <c r="U270" s="14" t="str">
        <f t="shared" si="43"/>
        <v>EMPTY</v>
      </c>
      <c r="V270" s="14" t="str">
        <f>IF(L270="beforeTx",timingTable[[#This Row],[FRT32_val]]-timingTable[[#This Row],[FRT32_trace]],"EMPTY")</f>
        <v>EMPTY</v>
      </c>
      <c r="W270" s="14" t="str">
        <f>IF(AND(timingTable[[#This Row],[beforeTx]]="beforeTx",K271="afterTx"),J271-timingTable[[#This Row],[FRT32_trace]],"EMPTY")</f>
        <v>EMPTY</v>
      </c>
      <c r="X270" s="14" t="str">
        <f t="shared" si="44"/>
        <v>EMPTY</v>
      </c>
      <c r="Y270" s="14">
        <f>IF(AND(P270="beforeRx",O271="afterRx"),J271-timingTable[[#This Row],[FRT32_trace]],"EMPTY")</f>
        <v>147</v>
      </c>
    </row>
    <row r="271" spans="1:25" x14ac:dyDescent="0.25">
      <c r="A271" s="14" t="s">
        <v>2726</v>
      </c>
      <c r="B271">
        <v>2051275533</v>
      </c>
      <c r="C271" s="14" t="s">
        <v>8625</v>
      </c>
      <c r="D271">
        <v>141</v>
      </c>
      <c r="E271" s="14" t="s">
        <v>1122</v>
      </c>
      <c r="F271" s="14" t="s">
        <v>296</v>
      </c>
      <c r="G271" s="14">
        <f>timingTable[[#This Row],[FRT_DEC]]-B270</f>
        <v>147</v>
      </c>
      <c r="H27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INFO]]))),H270)</f>
        <v>298</v>
      </c>
      <c r="I27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71" s="14">
        <f>HEX2DEC(RIGHT(timingTable[[#This Row],[FRT_HEX]],MIN(LEN(timingTable[[#This Row],[FRT_HEX]])-2,8)))</f>
        <v>2051275533</v>
      </c>
      <c r="K271" s="14" t="str">
        <f>IF(timingTable[[#This Row],['[TRACECODE']:.1]]=140,"afterTx","")</f>
        <v/>
      </c>
      <c r="L271" s="14" t="str">
        <f t="shared" si="36"/>
        <v/>
      </c>
      <c r="M271" s="14" t="str">
        <f>IF(AND(H271=H270,K270="afterTx",timingTable[[#This Row],['[TRACECODE']:.1]]=6),"dc","")</f>
        <v/>
      </c>
      <c r="N271" s="14" t="str">
        <f t="shared" si="37"/>
        <v/>
      </c>
      <c r="O271" s="14" t="str">
        <f>IF(timingTable[[#This Row],['[TRACECODE']:.1]]=141,"afterRx","")</f>
        <v>afterRx</v>
      </c>
      <c r="P271" s="14" t="str">
        <f t="shared" si="38"/>
        <v/>
      </c>
      <c r="Q271" s="14" t="str">
        <f t="shared" si="39"/>
        <v/>
      </c>
      <c r="R271" s="14" t="str">
        <f t="shared" si="40"/>
        <v>EMPTY</v>
      </c>
      <c r="S271" s="14" t="str">
        <f t="shared" si="41"/>
        <v>EMPTY</v>
      </c>
      <c r="T271" s="14" t="str">
        <f t="shared" si="42"/>
        <v>EMPTY</v>
      </c>
      <c r="U271" s="14" t="str">
        <f t="shared" si="43"/>
        <v>EMPTY</v>
      </c>
      <c r="V271" s="14" t="str">
        <f>IF(L271="beforeTx",timingTable[[#This Row],[FRT32_val]]-timingTable[[#This Row],[FRT32_trace]],"EMPTY")</f>
        <v>EMPTY</v>
      </c>
      <c r="W271" s="14" t="str">
        <f>IF(AND(timingTable[[#This Row],[beforeTx]]="beforeTx",K272="afterTx"),J272-timingTable[[#This Row],[FRT32_trace]],"EMPTY")</f>
        <v>EMPTY</v>
      </c>
      <c r="X271" s="14" t="str">
        <f t="shared" si="44"/>
        <v>EMPTY</v>
      </c>
      <c r="Y271" s="14" t="str">
        <f>IF(AND(P271="beforeRx",O272="afterRx"),J272-timingTable[[#This Row],[FRT32_trace]],"EMPTY")</f>
        <v>EMPTY</v>
      </c>
    </row>
    <row r="272" spans="1:25" x14ac:dyDescent="0.25">
      <c r="A272" s="14" t="s">
        <v>2750</v>
      </c>
      <c r="B272">
        <v>2051289352</v>
      </c>
      <c r="C272" s="14" t="s">
        <v>8649</v>
      </c>
      <c r="D272">
        <v>151</v>
      </c>
      <c r="E272" s="14" t="s">
        <v>1119</v>
      </c>
      <c r="F272" s="14" t="s">
        <v>8650</v>
      </c>
      <c r="G272" s="14">
        <f>timingTable[[#This Row],[FRT_DEC]]-B271</f>
        <v>13819</v>
      </c>
      <c r="H27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INFO]]))),H271)</f>
        <v>298</v>
      </c>
      <c r="I272" s="14">
        <f>IF(timingTable[[#This Row],['[TRACECODE']:.1]]=151,HEX2DEC(LEFT(RIGHT(timingTable[[#This Row],[TRACE INFO]],9),8)),IF(timingTable[[#This Row],['[TRACECODE']:.1]]=6,HEX2DEC(RIGHT(timingTable[[#This Row],[TRACE INFO]],8))))</f>
        <v>2051289261</v>
      </c>
      <c r="J272" s="14">
        <f>HEX2DEC(RIGHT(timingTable[[#This Row],[FRT_HEX]],MIN(LEN(timingTable[[#This Row],[FRT_HEX]])-2,8)))</f>
        <v>2051289352</v>
      </c>
      <c r="K272" s="14" t="str">
        <f>IF(timingTable[[#This Row],['[TRACECODE']:.1]]=140,"afterTx","")</f>
        <v/>
      </c>
      <c r="L272" s="14" t="str">
        <f t="shared" si="36"/>
        <v/>
      </c>
      <c r="M272" s="14" t="str">
        <f>IF(AND(H272=H271,K271="afterTx",timingTable[[#This Row],['[TRACECODE']:.1]]=6),"dc","")</f>
        <v/>
      </c>
      <c r="N272" s="14" t="str">
        <f t="shared" si="37"/>
        <v/>
      </c>
      <c r="O272" s="14" t="str">
        <f>IF(timingTable[[#This Row],['[TRACECODE']:.1]]=141,"afterRx","")</f>
        <v/>
      </c>
      <c r="P272" s="14" t="str">
        <f t="shared" si="38"/>
        <v/>
      </c>
      <c r="Q272" s="14" t="str">
        <f t="shared" si="39"/>
        <v>rxEnd</v>
      </c>
      <c r="R272" s="14" t="str">
        <f t="shared" si="40"/>
        <v>EMPTY</v>
      </c>
      <c r="S272" s="14" t="str">
        <f t="shared" si="41"/>
        <v>EMPTY</v>
      </c>
      <c r="T272" s="14">
        <f t="shared" si="42"/>
        <v>1000</v>
      </c>
      <c r="U272" s="14">
        <f t="shared" si="43"/>
        <v>1695</v>
      </c>
      <c r="V272" s="14" t="str">
        <f>IF(L272="beforeTx",timingTable[[#This Row],[FRT32_val]]-timingTable[[#This Row],[FRT32_trace]],"EMPTY")</f>
        <v>EMPTY</v>
      </c>
      <c r="W272" s="14" t="str">
        <f>IF(AND(timingTable[[#This Row],[beforeTx]]="beforeTx",K273="afterTx"),J273-timingTable[[#This Row],[FRT32_trace]],"EMPTY")</f>
        <v>EMPTY</v>
      </c>
      <c r="X272" s="14">
        <f t="shared" si="44"/>
        <v>213</v>
      </c>
      <c r="Y272" s="14" t="str">
        <f>IF(AND(P272="beforeRx",O273="afterRx"),J273-timingTable[[#This Row],[FRT32_trace]],"EMPTY")</f>
        <v>EMPTY</v>
      </c>
    </row>
    <row r="273" spans="1:25" x14ac:dyDescent="0.25">
      <c r="A273" s="14" t="s">
        <v>2760</v>
      </c>
      <c r="B273">
        <v>2051289474</v>
      </c>
      <c r="C273" s="14" t="s">
        <v>8662</v>
      </c>
      <c r="D273">
        <v>151</v>
      </c>
      <c r="E273" s="14" t="s">
        <v>1119</v>
      </c>
      <c r="F273" s="14" t="s">
        <v>8663</v>
      </c>
      <c r="G273" s="14">
        <f>timingTable[[#This Row],[FRT_DEC]]-B272</f>
        <v>122</v>
      </c>
      <c r="H27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INFO]]))),H272)</f>
        <v>298</v>
      </c>
      <c r="I273" s="14">
        <f>IF(timingTable[[#This Row],['[TRACECODE']:.1]]=151,HEX2DEC(LEFT(RIGHT(timingTable[[#This Row],[TRACE INFO]],9),8)),IF(timingTable[[#This Row],['[TRACECODE']:.1]]=6,HEX2DEC(RIGHT(timingTable[[#This Row],[TRACE INFO]],8))))</f>
        <v>2051290261</v>
      </c>
      <c r="J273" s="14">
        <f>HEX2DEC(RIGHT(timingTable[[#This Row],[FRT_HEX]],MIN(LEN(timingTable[[#This Row],[FRT_HEX]])-2,8)))</f>
        <v>2051289474</v>
      </c>
      <c r="K273" s="14" t="str">
        <f>IF(timingTable[[#This Row],['[TRACECODE']:.1]]=140,"afterTx","")</f>
        <v/>
      </c>
      <c r="L273" s="14" t="str">
        <f t="shared" si="36"/>
        <v>beforeTx</v>
      </c>
      <c r="M273" s="14" t="str">
        <f>IF(AND(H273=H272,K272="afterTx",timingTable[[#This Row],['[TRACECODE']:.1]]=6),"dc","")</f>
        <v/>
      </c>
      <c r="N273" s="14" t="str">
        <f t="shared" si="37"/>
        <v/>
      </c>
      <c r="O273" s="14" t="str">
        <f>IF(timingTable[[#This Row],['[TRACECODE']:.1]]=141,"afterRx","")</f>
        <v/>
      </c>
      <c r="P273" s="14" t="str">
        <f t="shared" si="38"/>
        <v/>
      </c>
      <c r="Q273" s="14" t="str">
        <f t="shared" si="39"/>
        <v/>
      </c>
      <c r="R273" s="14">
        <f t="shared" si="40"/>
        <v>695</v>
      </c>
      <c r="S273" s="14" t="str">
        <f t="shared" si="41"/>
        <v>EMPTY</v>
      </c>
      <c r="T273" s="14" t="str">
        <f t="shared" si="42"/>
        <v>EMPTY</v>
      </c>
      <c r="U273" s="14" t="str">
        <f t="shared" si="43"/>
        <v>EMPTY</v>
      </c>
      <c r="V273" s="14">
        <f>IF(L273="beforeTx",timingTable[[#This Row],[FRT32_val]]-timingTable[[#This Row],[FRT32_trace]],"EMPTY")</f>
        <v>787</v>
      </c>
      <c r="W273" s="14">
        <f>IF(AND(timingTable[[#This Row],[beforeTx]]="beforeTx",K274="afterTx"),J274-timingTable[[#This Row],[FRT32_trace]],"EMPTY")</f>
        <v>803</v>
      </c>
      <c r="X273" s="14" t="str">
        <f t="shared" si="44"/>
        <v>EMPTY</v>
      </c>
      <c r="Y273" s="14" t="str">
        <f>IF(AND(P273="beforeRx",O274="afterRx"),J274-timingTable[[#This Row],[FRT32_trace]],"EMPTY")</f>
        <v>EMPTY</v>
      </c>
    </row>
    <row r="274" spans="1:25" x14ac:dyDescent="0.25">
      <c r="A274" s="14" t="s">
        <v>2761</v>
      </c>
      <c r="B274">
        <v>2051290277</v>
      </c>
      <c r="C274" s="14" t="s">
        <v>8664</v>
      </c>
      <c r="D274">
        <v>140</v>
      </c>
      <c r="E274" s="14" t="s">
        <v>1120</v>
      </c>
      <c r="F274" s="14" t="s">
        <v>281</v>
      </c>
      <c r="G274" s="14">
        <f>timingTable[[#This Row],[FRT_DEC]]-B273</f>
        <v>803</v>
      </c>
      <c r="H27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INFO]]))),H273)</f>
        <v>298</v>
      </c>
      <c r="I274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74" s="14">
        <f>HEX2DEC(RIGHT(timingTable[[#This Row],[FRT_HEX]],MIN(LEN(timingTable[[#This Row],[FRT_HEX]])-2,8)))</f>
        <v>2051290277</v>
      </c>
      <c r="K274" s="14" t="str">
        <f>IF(timingTable[[#This Row],['[TRACECODE']:.1]]=140,"afterTx","")</f>
        <v>afterTx</v>
      </c>
      <c r="L274" s="14" t="str">
        <f t="shared" si="36"/>
        <v/>
      </c>
      <c r="M274" s="14" t="str">
        <f>IF(AND(H274=H273,K273="afterTx",timingTable[[#This Row],['[TRACECODE']:.1]]=6),"dc","")</f>
        <v/>
      </c>
      <c r="N274" s="14" t="str">
        <f t="shared" si="37"/>
        <v/>
      </c>
      <c r="O274" s="14" t="str">
        <f>IF(timingTable[[#This Row],['[TRACECODE']:.1]]=141,"afterRx","")</f>
        <v/>
      </c>
      <c r="P274" s="14" t="str">
        <f t="shared" si="38"/>
        <v/>
      </c>
      <c r="Q274" s="14" t="str">
        <f t="shared" si="39"/>
        <v/>
      </c>
      <c r="R274" s="14" t="str">
        <f t="shared" si="40"/>
        <v>EMPTY</v>
      </c>
      <c r="S274" s="14" t="str">
        <f t="shared" si="41"/>
        <v>EMPTY</v>
      </c>
      <c r="T274" s="14" t="str">
        <f t="shared" si="42"/>
        <v>EMPTY</v>
      </c>
      <c r="U274" s="14" t="str">
        <f t="shared" si="43"/>
        <v>EMPTY</v>
      </c>
      <c r="V274" s="14" t="str">
        <f>IF(L274="beforeTx",timingTable[[#This Row],[FRT32_val]]-timingTable[[#This Row],[FRT32_trace]],"EMPTY")</f>
        <v>EMPTY</v>
      </c>
      <c r="W274" s="14" t="str">
        <f>IF(AND(timingTable[[#This Row],[beforeTx]]="beforeTx",K275="afterTx"),J275-timingTable[[#This Row],[FRT32_trace]],"EMPTY")</f>
        <v>EMPTY</v>
      </c>
      <c r="X274" s="14" t="str">
        <f t="shared" si="44"/>
        <v>EMPTY</v>
      </c>
      <c r="Y274" s="14" t="str">
        <f>IF(AND(P274="beforeRx",O275="afterRx"),J275-timingTable[[#This Row],[FRT32_trace]],"EMPTY")</f>
        <v>EMPTY</v>
      </c>
    </row>
    <row r="275" spans="1:25" x14ac:dyDescent="0.25">
      <c r="A275" s="14" t="s">
        <v>2764</v>
      </c>
      <c r="B275">
        <v>2051293281</v>
      </c>
      <c r="C275" s="14" t="s">
        <v>8667</v>
      </c>
      <c r="D275">
        <v>6</v>
      </c>
      <c r="E275" s="14" t="s">
        <v>1121</v>
      </c>
      <c r="F275" s="14" t="s">
        <v>8668</v>
      </c>
      <c r="G275" s="14">
        <f>timingTable[[#This Row],[FRT_DEC]]-B274</f>
        <v>3004</v>
      </c>
      <c r="H27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INFO]]))),H274)</f>
        <v>298</v>
      </c>
      <c r="I275" s="14">
        <f>IF(timingTable[[#This Row],['[TRACECODE']:.1]]=151,HEX2DEC(LEFT(RIGHT(timingTable[[#This Row],[TRACE INFO]],9),8)),IF(timingTable[[#This Row],['[TRACECODE']:.1]]=6,HEX2DEC(RIGHT(timingTable[[#This Row],[TRACE INFO]],8))))</f>
        <v>2051290956</v>
      </c>
      <c r="J275" s="14">
        <f>HEX2DEC(RIGHT(timingTable[[#This Row],[FRT_HEX]],MIN(LEN(timingTable[[#This Row],[FRT_HEX]])-2,8)))</f>
        <v>2051293281</v>
      </c>
      <c r="K275" s="14" t="str">
        <f>IF(timingTable[[#This Row],['[TRACECODE']:.1]]=140,"afterTx","")</f>
        <v/>
      </c>
      <c r="L275" s="14" t="str">
        <f t="shared" si="36"/>
        <v/>
      </c>
      <c r="M275" s="14" t="str">
        <f>IF(AND(H275=H274,K274="afterTx",timingTable[[#This Row],['[TRACECODE']:.1]]=6),"dc","")</f>
        <v>dc</v>
      </c>
      <c r="N275" s="14" t="str">
        <f t="shared" si="37"/>
        <v/>
      </c>
      <c r="O275" s="14" t="str">
        <f>IF(timingTable[[#This Row],['[TRACECODE']:.1]]=141,"afterRx","")</f>
        <v/>
      </c>
      <c r="P275" s="14" t="str">
        <f t="shared" si="38"/>
        <v/>
      </c>
      <c r="Q275" s="14" t="str">
        <f t="shared" si="39"/>
        <v/>
      </c>
      <c r="R275" s="14" t="str">
        <f t="shared" si="40"/>
        <v>EMPTY</v>
      </c>
      <c r="S275" s="14" t="str">
        <f t="shared" si="41"/>
        <v>EMPTY</v>
      </c>
      <c r="T275" s="14" t="str">
        <f t="shared" si="42"/>
        <v>EMPTY</v>
      </c>
      <c r="U275" s="14" t="str">
        <f t="shared" si="43"/>
        <v>EMPTY</v>
      </c>
      <c r="V275" s="14" t="str">
        <f>IF(L275="beforeTx",timingTable[[#This Row],[FRT32_val]]-timingTable[[#This Row],[FRT32_trace]],"EMPTY")</f>
        <v>EMPTY</v>
      </c>
      <c r="W275" s="14" t="str">
        <f>IF(AND(timingTable[[#This Row],[beforeTx]]="beforeTx",K276="afterTx"),J276-timingTable[[#This Row],[FRT32_trace]],"EMPTY")</f>
        <v>EMPTY</v>
      </c>
      <c r="X275" s="14" t="str">
        <f t="shared" si="44"/>
        <v>EMPTY</v>
      </c>
      <c r="Y275" s="14" t="str">
        <f>IF(AND(P275="beforeRx",O276="afterRx"),J276-timingTable[[#This Row],[FRT32_trace]],"EMPTY")</f>
        <v>EMPTY</v>
      </c>
    </row>
    <row r="276" spans="1:25" x14ac:dyDescent="0.25">
      <c r="A276" s="14" t="s">
        <v>2765</v>
      </c>
      <c r="B276">
        <v>2051293284</v>
      </c>
      <c r="C276" s="14" t="s">
        <v>8669</v>
      </c>
      <c r="D276">
        <v>6</v>
      </c>
      <c r="E276" s="14" t="s">
        <v>1121</v>
      </c>
      <c r="F276" s="14" t="s">
        <v>5995</v>
      </c>
      <c r="G276" s="14">
        <f>timingTable[[#This Row],[FRT_DEC]]-B275</f>
        <v>3</v>
      </c>
      <c r="H27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INFO]]))),H275)</f>
        <v>298</v>
      </c>
      <c r="I276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76" s="14">
        <f>HEX2DEC(RIGHT(timingTable[[#This Row],[FRT_HEX]],MIN(LEN(timingTable[[#This Row],[FRT_HEX]])-2,8)))</f>
        <v>2051293284</v>
      </c>
      <c r="K276" s="14" t="str">
        <f>IF(timingTable[[#This Row],['[TRACECODE']:.1]]=140,"afterTx","")</f>
        <v/>
      </c>
      <c r="L276" s="14" t="str">
        <f t="shared" si="36"/>
        <v/>
      </c>
      <c r="M276" s="14" t="str">
        <f>IF(AND(H276=H275,K275="afterTx",timingTable[[#This Row],['[TRACECODE']:.1]]=6),"dc","")</f>
        <v/>
      </c>
      <c r="N276" s="14" t="str">
        <f t="shared" si="37"/>
        <v/>
      </c>
      <c r="O276" s="14" t="str">
        <f>IF(timingTable[[#This Row],['[TRACECODE']:.1]]=141,"afterRx","")</f>
        <v/>
      </c>
      <c r="P276" s="14" t="str">
        <f t="shared" si="38"/>
        <v/>
      </c>
      <c r="Q276" s="14" t="str">
        <f t="shared" si="39"/>
        <v/>
      </c>
      <c r="R276" s="14" t="str">
        <f t="shared" si="40"/>
        <v>EMPTY</v>
      </c>
      <c r="S276" s="14" t="str">
        <f t="shared" si="41"/>
        <v>EMPTY</v>
      </c>
      <c r="T276" s="14" t="str">
        <f t="shared" si="42"/>
        <v>EMPTY</v>
      </c>
      <c r="U276" s="14" t="str">
        <f t="shared" si="43"/>
        <v>EMPTY</v>
      </c>
      <c r="V276" s="14" t="str">
        <f>IF(L276="beforeTx",timingTable[[#This Row],[FRT32_val]]-timingTable[[#This Row],[FRT32_trace]],"EMPTY")</f>
        <v>EMPTY</v>
      </c>
      <c r="W276" s="14" t="str">
        <f>IF(AND(timingTable[[#This Row],[beforeTx]]="beforeTx",K277="afterTx"),J277-timingTable[[#This Row],[FRT32_trace]],"EMPTY")</f>
        <v>EMPTY</v>
      </c>
      <c r="X276" s="14" t="str">
        <f t="shared" si="44"/>
        <v>EMPTY</v>
      </c>
      <c r="Y276" s="14" t="str">
        <f>IF(AND(P276="beforeRx",O277="afterRx"),J277-timingTable[[#This Row],[FRT32_trace]],"EMPTY")</f>
        <v>EMPTY</v>
      </c>
    </row>
    <row r="277" spans="1:25" x14ac:dyDescent="0.25">
      <c r="A277" s="14" t="s">
        <v>2766</v>
      </c>
      <c r="B277">
        <v>2051293363</v>
      </c>
      <c r="C277" s="14" t="s">
        <v>8670</v>
      </c>
      <c r="D277">
        <v>151</v>
      </c>
      <c r="E277" s="14" t="s">
        <v>1119</v>
      </c>
      <c r="F277" s="14" t="s">
        <v>8671</v>
      </c>
      <c r="G277" s="14">
        <f>timingTable[[#This Row],[FRT_DEC]]-B276</f>
        <v>79</v>
      </c>
      <c r="H27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INFO]]))),H276)</f>
        <v>298</v>
      </c>
      <c r="I277" s="14">
        <f>IF(timingTable[[#This Row],['[TRACECODE']:.1]]=151,HEX2DEC(LEFT(RIGHT(timingTable[[#This Row],[TRACE INFO]],9),8)),IF(timingTable[[#This Row],['[TRACECODE']:.1]]=6,HEX2DEC(RIGHT(timingTable[[#This Row],[TRACE INFO]],8))))</f>
        <v>2051293198</v>
      </c>
      <c r="J277" s="14">
        <f>HEX2DEC(RIGHT(timingTable[[#This Row],[FRT_HEX]],MIN(LEN(timingTable[[#This Row],[FRT_HEX]])-2,8)))</f>
        <v>2051293363</v>
      </c>
      <c r="K277" s="14" t="str">
        <f>IF(timingTable[[#This Row],['[TRACECODE']:.1]]=140,"afterTx","")</f>
        <v/>
      </c>
      <c r="L277" s="14" t="str">
        <f t="shared" si="36"/>
        <v/>
      </c>
      <c r="M277" s="14" t="str">
        <f>IF(AND(H277=H276,K276="afterTx",timingTable[[#This Row],['[TRACECODE']:.1]]=6),"dc","")</f>
        <v/>
      </c>
      <c r="N277" s="14" t="str">
        <f t="shared" si="37"/>
        <v>txEnd</v>
      </c>
      <c r="O277" s="14" t="str">
        <f>IF(timingTable[[#This Row],['[TRACECODE']:.1]]=141,"afterRx","")</f>
        <v/>
      </c>
      <c r="P277" s="14" t="str">
        <f t="shared" si="38"/>
        <v/>
      </c>
      <c r="Q277" s="14" t="str">
        <f t="shared" si="39"/>
        <v/>
      </c>
      <c r="R277" s="14" t="str">
        <f t="shared" si="40"/>
        <v>EMPTY</v>
      </c>
      <c r="S277" s="14">
        <f t="shared" si="41"/>
        <v>555</v>
      </c>
      <c r="T277" s="14" t="str">
        <f t="shared" si="42"/>
        <v>EMPTY</v>
      </c>
      <c r="U277" s="14" t="str">
        <f t="shared" si="43"/>
        <v>EMPTY</v>
      </c>
      <c r="V277" s="14" t="str">
        <f>IF(L277="beforeTx",timingTable[[#This Row],[FRT32_val]]-timingTable[[#This Row],[FRT32_trace]],"EMPTY")</f>
        <v>EMPTY</v>
      </c>
      <c r="W277" s="14" t="str">
        <f>IF(AND(timingTable[[#This Row],[beforeTx]]="beforeTx",K278="afterTx"),J278-timingTable[[#This Row],[FRT32_trace]],"EMPTY")</f>
        <v>EMPTY</v>
      </c>
      <c r="X277" s="14" t="str">
        <f t="shared" si="44"/>
        <v>EMPTY</v>
      </c>
      <c r="Y277" s="14" t="str">
        <f>IF(AND(P277="beforeRx",O278="afterRx"),J278-timingTable[[#This Row],[FRT32_trace]],"EMPTY")</f>
        <v>EMPTY</v>
      </c>
    </row>
    <row r="278" spans="1:25" x14ac:dyDescent="0.25">
      <c r="A278" s="14" t="s">
        <v>2775</v>
      </c>
      <c r="B278">
        <v>2051293753</v>
      </c>
      <c r="C278" s="14" t="s">
        <v>8681</v>
      </c>
      <c r="D278">
        <v>151</v>
      </c>
      <c r="E278" s="14" t="s">
        <v>1119</v>
      </c>
      <c r="F278" s="14" t="s">
        <v>1102</v>
      </c>
      <c r="G278" s="14">
        <f>timingTable[[#This Row],[FRT_DEC]]-B277</f>
        <v>390</v>
      </c>
      <c r="H27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INFO]]))),H277)</f>
        <v>298</v>
      </c>
      <c r="I278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278" s="14">
        <f>HEX2DEC(RIGHT(timingTable[[#This Row],[FRT_HEX]],MIN(LEN(timingTable[[#This Row],[FRT_HEX]])-2,8)))</f>
        <v>2051293753</v>
      </c>
      <c r="K278" s="14" t="str">
        <f>IF(timingTable[[#This Row],['[TRACECODE']:.1]]=140,"afterTx","")</f>
        <v/>
      </c>
      <c r="L278" s="14" t="str">
        <f t="shared" si="36"/>
        <v/>
      </c>
      <c r="M278" s="14" t="str">
        <f>IF(AND(H278=H277,K277="afterTx",timingTable[[#This Row],['[TRACECODE']:.1]]=6),"dc","")</f>
        <v/>
      </c>
      <c r="N278" s="14" t="str">
        <f t="shared" si="37"/>
        <v/>
      </c>
      <c r="O278" s="14" t="str">
        <f>IF(timingTable[[#This Row],['[TRACECODE']:.1]]=141,"afterRx","")</f>
        <v/>
      </c>
      <c r="P278" s="14" t="str">
        <f t="shared" si="38"/>
        <v>beforeRx</v>
      </c>
      <c r="Q278" s="14" t="str">
        <f t="shared" si="39"/>
        <v/>
      </c>
      <c r="R278" s="14" t="str">
        <f t="shared" si="40"/>
        <v>EMPTY</v>
      </c>
      <c r="S278" s="14" t="str">
        <f t="shared" si="41"/>
        <v>EMPTY</v>
      </c>
      <c r="T278" s="14" t="str">
        <f t="shared" si="42"/>
        <v>EMPTY</v>
      </c>
      <c r="U278" s="14" t="str">
        <f t="shared" si="43"/>
        <v>EMPTY</v>
      </c>
      <c r="V278" s="14" t="str">
        <f>IF(L278="beforeTx",timingTable[[#This Row],[FRT32_val]]-timingTable[[#This Row],[FRT32_trace]],"EMPTY")</f>
        <v>EMPTY</v>
      </c>
      <c r="W278" s="14" t="str">
        <f>IF(AND(timingTable[[#This Row],[beforeTx]]="beforeTx",K279="afterTx"),J279-timingTable[[#This Row],[FRT32_trace]],"EMPTY")</f>
        <v>EMPTY</v>
      </c>
      <c r="X278" s="14" t="str">
        <f t="shared" si="44"/>
        <v>EMPTY</v>
      </c>
      <c r="Y278" s="14">
        <f>IF(AND(P278="beforeRx",O279="afterRx"),J279-timingTable[[#This Row],[FRT32_trace]],"EMPTY")</f>
        <v>16</v>
      </c>
    </row>
    <row r="279" spans="1:25" x14ac:dyDescent="0.25">
      <c r="A279" s="14" t="s">
        <v>2776</v>
      </c>
      <c r="B279">
        <v>2051293769</v>
      </c>
      <c r="C279" s="14" t="s">
        <v>8682</v>
      </c>
      <c r="D279">
        <v>141</v>
      </c>
      <c r="E279" s="14" t="s">
        <v>1122</v>
      </c>
      <c r="F279" s="14" t="s">
        <v>296</v>
      </c>
      <c r="G279" s="14">
        <f>timingTable[[#This Row],[FRT_DEC]]-B278</f>
        <v>16</v>
      </c>
      <c r="H27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INFO]]))),H278)</f>
        <v>298</v>
      </c>
      <c r="I279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79" s="14">
        <f>HEX2DEC(RIGHT(timingTable[[#This Row],[FRT_HEX]],MIN(LEN(timingTable[[#This Row],[FRT_HEX]])-2,8)))</f>
        <v>2051293769</v>
      </c>
      <c r="K279" s="14" t="str">
        <f>IF(timingTable[[#This Row],['[TRACECODE']:.1]]=140,"afterTx","")</f>
        <v/>
      </c>
      <c r="L279" s="14" t="str">
        <f t="shared" si="36"/>
        <v/>
      </c>
      <c r="M279" s="14" t="str">
        <f>IF(AND(H279=H278,K278="afterTx",timingTable[[#This Row],['[TRACECODE']:.1]]=6),"dc","")</f>
        <v/>
      </c>
      <c r="N279" s="14" t="str">
        <f t="shared" si="37"/>
        <v/>
      </c>
      <c r="O279" s="14" t="str">
        <f>IF(timingTable[[#This Row],['[TRACECODE']:.1]]=141,"afterRx","")</f>
        <v>afterRx</v>
      </c>
      <c r="P279" s="14" t="str">
        <f t="shared" si="38"/>
        <v/>
      </c>
      <c r="Q279" s="14" t="str">
        <f t="shared" si="39"/>
        <v/>
      </c>
      <c r="R279" s="14" t="str">
        <f t="shared" si="40"/>
        <v>EMPTY</v>
      </c>
      <c r="S279" s="14" t="str">
        <f t="shared" si="41"/>
        <v>EMPTY</v>
      </c>
      <c r="T279" s="14" t="str">
        <f t="shared" si="42"/>
        <v>EMPTY</v>
      </c>
      <c r="U279" s="14" t="str">
        <f t="shared" si="43"/>
        <v>EMPTY</v>
      </c>
      <c r="V279" s="14" t="str">
        <f>IF(L279="beforeTx",timingTable[[#This Row],[FRT32_val]]-timingTable[[#This Row],[FRT32_trace]],"EMPTY")</f>
        <v>EMPTY</v>
      </c>
      <c r="W279" s="14" t="str">
        <f>IF(AND(timingTable[[#This Row],[beforeTx]]="beforeTx",K280="afterTx"),J280-timingTable[[#This Row],[FRT32_trace]],"EMPTY")</f>
        <v>EMPTY</v>
      </c>
      <c r="X279" s="14" t="str">
        <f t="shared" si="44"/>
        <v>EMPTY</v>
      </c>
      <c r="Y279" s="14" t="str">
        <f>IF(AND(P279="beforeRx",O280="afterRx"),J280-timingTable[[#This Row],[FRT32_trace]],"EMPTY")</f>
        <v>EMPTY</v>
      </c>
    </row>
    <row r="280" spans="1:25" x14ac:dyDescent="0.25">
      <c r="A280" s="14" t="s">
        <v>2800</v>
      </c>
      <c r="B280">
        <v>2051307148</v>
      </c>
      <c r="C280" s="14" t="s">
        <v>8707</v>
      </c>
      <c r="D280">
        <v>151</v>
      </c>
      <c r="E280" s="14" t="s">
        <v>1119</v>
      </c>
      <c r="F280" s="14" t="s">
        <v>8708</v>
      </c>
      <c r="G280" s="14">
        <f>timingTable[[#This Row],[FRT_DEC]]-B279</f>
        <v>13379</v>
      </c>
      <c r="H28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INFO]]))),H279)</f>
        <v>298</v>
      </c>
      <c r="I280" s="14">
        <f>IF(timingTable[[#This Row],['[TRACECODE']:.1]]=151,HEX2DEC(LEFT(RIGHT(timingTable[[#This Row],[TRACE INFO]],9),8)),IF(timingTable[[#This Row],['[TRACECODE']:.1]]=6,HEX2DEC(RIGHT(timingTable[[#This Row],[TRACE INFO]],8))))</f>
        <v>2051307061</v>
      </c>
      <c r="J280" s="14">
        <f>HEX2DEC(RIGHT(timingTable[[#This Row],[FRT_HEX]],MIN(LEN(timingTable[[#This Row],[FRT_HEX]])-2,8)))</f>
        <v>2051307148</v>
      </c>
      <c r="K280" s="14" t="str">
        <f>IF(timingTable[[#This Row],['[TRACECODE']:.1]]=140,"afterTx","")</f>
        <v/>
      </c>
      <c r="L280" s="14" t="str">
        <f t="shared" si="36"/>
        <v/>
      </c>
      <c r="M280" s="14" t="str">
        <f>IF(AND(H280=H279,K279="afterTx",timingTable[[#This Row],['[TRACECODE']:.1]]=6),"dc","")</f>
        <v/>
      </c>
      <c r="N280" s="14" t="str">
        <f t="shared" si="37"/>
        <v/>
      </c>
      <c r="O280" s="14" t="str">
        <f>IF(timingTable[[#This Row],['[TRACECODE']:.1]]=141,"afterRx","")</f>
        <v/>
      </c>
      <c r="P280" s="14" t="str">
        <f t="shared" si="38"/>
        <v/>
      </c>
      <c r="Q280" s="14" t="str">
        <f t="shared" si="39"/>
        <v>rxEnd</v>
      </c>
      <c r="R280" s="14" t="str">
        <f t="shared" si="40"/>
        <v>EMPTY</v>
      </c>
      <c r="S280" s="14" t="str">
        <f t="shared" si="41"/>
        <v>EMPTY</v>
      </c>
      <c r="T280" s="14">
        <f t="shared" si="42"/>
        <v>1000</v>
      </c>
      <c r="U280" s="14">
        <f t="shared" si="43"/>
        <v>1695</v>
      </c>
      <c r="V280" s="14" t="str">
        <f>IF(L280="beforeTx",timingTable[[#This Row],[FRT32_val]]-timingTable[[#This Row],[FRT32_trace]],"EMPTY")</f>
        <v>EMPTY</v>
      </c>
      <c r="W280" s="14" t="str">
        <f>IF(AND(timingTable[[#This Row],[beforeTx]]="beforeTx",K281="afterTx"),J281-timingTable[[#This Row],[FRT32_trace]],"EMPTY")</f>
        <v>EMPTY</v>
      </c>
      <c r="X280" s="14">
        <f t="shared" si="44"/>
        <v>194</v>
      </c>
      <c r="Y280" s="14" t="str">
        <f>IF(AND(P280="beforeRx",O281="afterRx"),J281-timingTable[[#This Row],[FRT32_trace]],"EMPTY")</f>
        <v>EMPTY</v>
      </c>
    </row>
    <row r="281" spans="1:25" x14ac:dyDescent="0.25">
      <c r="A281" s="14" t="s">
        <v>2810</v>
      </c>
      <c r="B281">
        <v>2051307255</v>
      </c>
      <c r="C281" s="14" t="s">
        <v>8720</v>
      </c>
      <c r="D281">
        <v>151</v>
      </c>
      <c r="E281" s="14" t="s">
        <v>1119</v>
      </c>
      <c r="F281" s="14" t="s">
        <v>8721</v>
      </c>
      <c r="G281" s="14">
        <f>timingTable[[#This Row],[FRT_DEC]]-B280</f>
        <v>107</v>
      </c>
      <c r="H28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INFO]]))),H280)</f>
        <v>298</v>
      </c>
      <c r="I281" s="14">
        <f>IF(timingTable[[#This Row],['[TRACECODE']:.1]]=151,HEX2DEC(LEFT(RIGHT(timingTable[[#This Row],[TRACE INFO]],9),8)),IF(timingTable[[#This Row],['[TRACECODE']:.1]]=6,HEX2DEC(RIGHT(timingTable[[#This Row],[TRACE INFO]],8))))</f>
        <v>2051308061</v>
      </c>
      <c r="J281" s="14">
        <f>HEX2DEC(RIGHT(timingTable[[#This Row],[FRT_HEX]],MIN(LEN(timingTable[[#This Row],[FRT_HEX]])-2,8)))</f>
        <v>2051307255</v>
      </c>
      <c r="K281" s="14" t="str">
        <f>IF(timingTable[[#This Row],['[TRACECODE']:.1]]=140,"afterTx","")</f>
        <v/>
      </c>
      <c r="L281" s="14" t="str">
        <f t="shared" si="36"/>
        <v>beforeTx</v>
      </c>
      <c r="M281" s="14" t="str">
        <f>IF(AND(H281=H280,K280="afterTx",timingTable[[#This Row],['[TRACECODE']:.1]]=6),"dc","")</f>
        <v/>
      </c>
      <c r="N281" s="14" t="str">
        <f t="shared" si="37"/>
        <v/>
      </c>
      <c r="O281" s="14" t="str">
        <f>IF(timingTable[[#This Row],['[TRACECODE']:.1]]=141,"afterRx","")</f>
        <v/>
      </c>
      <c r="P281" s="14" t="str">
        <f t="shared" si="38"/>
        <v/>
      </c>
      <c r="Q281" s="14" t="str">
        <f t="shared" si="39"/>
        <v/>
      </c>
      <c r="R281" s="14">
        <f t="shared" si="40"/>
        <v>695</v>
      </c>
      <c r="S281" s="14" t="str">
        <f t="shared" si="41"/>
        <v>EMPTY</v>
      </c>
      <c r="T281" s="14" t="str">
        <f t="shared" si="42"/>
        <v>EMPTY</v>
      </c>
      <c r="U281" s="14" t="str">
        <f t="shared" si="43"/>
        <v>EMPTY</v>
      </c>
      <c r="V281" s="14">
        <f>IF(L281="beforeTx",timingTable[[#This Row],[FRT32_val]]-timingTable[[#This Row],[FRT32_trace]],"EMPTY")</f>
        <v>806</v>
      </c>
      <c r="W281" s="14">
        <f>IF(AND(timingTable[[#This Row],[beforeTx]]="beforeTx",K282="afterTx"),J282-timingTable[[#This Row],[FRT32_trace]],"EMPTY")</f>
        <v>823</v>
      </c>
      <c r="X281" s="14" t="str">
        <f t="shared" si="44"/>
        <v>EMPTY</v>
      </c>
      <c r="Y281" s="14" t="str">
        <f>IF(AND(P281="beforeRx",O282="afterRx"),J282-timingTable[[#This Row],[FRT32_trace]],"EMPTY")</f>
        <v>EMPTY</v>
      </c>
    </row>
    <row r="282" spans="1:25" x14ac:dyDescent="0.25">
      <c r="A282" s="14" t="s">
        <v>2811</v>
      </c>
      <c r="B282">
        <v>2051308078</v>
      </c>
      <c r="C282" s="14" t="s">
        <v>8722</v>
      </c>
      <c r="D282">
        <v>140</v>
      </c>
      <c r="E282" s="14" t="s">
        <v>1120</v>
      </c>
      <c r="F282" s="14" t="s">
        <v>281</v>
      </c>
      <c r="G282" s="14">
        <f>timingTable[[#This Row],[FRT_DEC]]-B281</f>
        <v>823</v>
      </c>
      <c r="H28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INFO]]))),H281)</f>
        <v>298</v>
      </c>
      <c r="I28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82" s="14">
        <f>HEX2DEC(RIGHT(timingTable[[#This Row],[FRT_HEX]],MIN(LEN(timingTable[[#This Row],[FRT_HEX]])-2,8)))</f>
        <v>2051308078</v>
      </c>
      <c r="K282" s="14" t="str">
        <f>IF(timingTable[[#This Row],['[TRACECODE']:.1]]=140,"afterTx","")</f>
        <v>afterTx</v>
      </c>
      <c r="L282" s="14" t="str">
        <f t="shared" si="36"/>
        <v/>
      </c>
      <c r="M282" s="14" t="str">
        <f>IF(AND(H282=H281,K281="afterTx",timingTable[[#This Row],['[TRACECODE']:.1]]=6),"dc","")</f>
        <v/>
      </c>
      <c r="N282" s="14" t="str">
        <f t="shared" si="37"/>
        <v/>
      </c>
      <c r="O282" s="14" t="str">
        <f>IF(timingTable[[#This Row],['[TRACECODE']:.1]]=141,"afterRx","")</f>
        <v/>
      </c>
      <c r="P282" s="14" t="str">
        <f t="shared" si="38"/>
        <v/>
      </c>
      <c r="Q282" s="14" t="str">
        <f t="shared" si="39"/>
        <v/>
      </c>
      <c r="R282" s="14" t="str">
        <f t="shared" si="40"/>
        <v>EMPTY</v>
      </c>
      <c r="S282" s="14" t="str">
        <f t="shared" si="41"/>
        <v>EMPTY</v>
      </c>
      <c r="T282" s="14" t="str">
        <f t="shared" si="42"/>
        <v>EMPTY</v>
      </c>
      <c r="U282" s="14" t="str">
        <f t="shared" si="43"/>
        <v>EMPTY</v>
      </c>
      <c r="V282" s="14" t="str">
        <f>IF(L282="beforeTx",timingTable[[#This Row],[FRT32_val]]-timingTable[[#This Row],[FRT32_trace]],"EMPTY")</f>
        <v>EMPTY</v>
      </c>
      <c r="W282" s="14" t="str">
        <f>IF(AND(timingTable[[#This Row],[beforeTx]]="beforeTx",K283="afterTx"),J283-timingTable[[#This Row],[FRT32_trace]],"EMPTY")</f>
        <v>EMPTY</v>
      </c>
      <c r="X282" s="14" t="str">
        <f t="shared" si="44"/>
        <v>EMPTY</v>
      </c>
      <c r="Y282" s="14" t="str">
        <f>IF(AND(P282="beforeRx",O283="afterRx"),J283-timingTable[[#This Row],[FRT32_trace]],"EMPTY")</f>
        <v>EMPTY</v>
      </c>
    </row>
    <row r="283" spans="1:25" x14ac:dyDescent="0.25">
      <c r="A283" s="14" t="s">
        <v>2814</v>
      </c>
      <c r="B283">
        <v>2051310521</v>
      </c>
      <c r="C283" s="14" t="s">
        <v>8725</v>
      </c>
      <c r="D283">
        <v>6</v>
      </c>
      <c r="E283" s="14" t="s">
        <v>1121</v>
      </c>
      <c r="F283" s="14" t="s">
        <v>8726</v>
      </c>
      <c r="G283" s="14">
        <f>timingTable[[#This Row],[FRT_DEC]]-B282</f>
        <v>2443</v>
      </c>
      <c r="H28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INFO]]))),H282)</f>
        <v>298</v>
      </c>
      <c r="I283" s="14">
        <f>IF(timingTable[[#This Row],['[TRACECODE']:.1]]=151,HEX2DEC(LEFT(RIGHT(timingTable[[#This Row],[TRACE INFO]],9),8)),IF(timingTable[[#This Row],['[TRACECODE']:.1]]=6,HEX2DEC(RIGHT(timingTable[[#This Row],[TRACE INFO]],8))))</f>
        <v>2051308756</v>
      </c>
      <c r="J283" s="14">
        <f>HEX2DEC(RIGHT(timingTable[[#This Row],[FRT_HEX]],MIN(LEN(timingTable[[#This Row],[FRT_HEX]])-2,8)))</f>
        <v>2051310521</v>
      </c>
      <c r="K283" s="14" t="str">
        <f>IF(timingTable[[#This Row],['[TRACECODE']:.1]]=140,"afterTx","")</f>
        <v/>
      </c>
      <c r="L283" s="14" t="str">
        <f t="shared" si="36"/>
        <v/>
      </c>
      <c r="M283" s="14" t="str">
        <f>IF(AND(H283=H282,K282="afterTx",timingTable[[#This Row],['[TRACECODE']:.1]]=6),"dc","")</f>
        <v>dc</v>
      </c>
      <c r="N283" s="14" t="str">
        <f t="shared" si="37"/>
        <v/>
      </c>
      <c r="O283" s="14" t="str">
        <f>IF(timingTable[[#This Row],['[TRACECODE']:.1]]=141,"afterRx","")</f>
        <v/>
      </c>
      <c r="P283" s="14" t="str">
        <f t="shared" si="38"/>
        <v/>
      </c>
      <c r="Q283" s="14" t="str">
        <f t="shared" si="39"/>
        <v/>
      </c>
      <c r="R283" s="14" t="str">
        <f t="shared" si="40"/>
        <v>EMPTY</v>
      </c>
      <c r="S283" s="14" t="str">
        <f t="shared" si="41"/>
        <v>EMPTY</v>
      </c>
      <c r="T283" s="14" t="str">
        <f t="shared" si="42"/>
        <v>EMPTY</v>
      </c>
      <c r="U283" s="14" t="str">
        <f t="shared" si="43"/>
        <v>EMPTY</v>
      </c>
      <c r="V283" s="14" t="str">
        <f>IF(L283="beforeTx",timingTable[[#This Row],[FRT32_val]]-timingTable[[#This Row],[FRT32_trace]],"EMPTY")</f>
        <v>EMPTY</v>
      </c>
      <c r="W283" s="14" t="str">
        <f>IF(AND(timingTable[[#This Row],[beforeTx]]="beforeTx",K284="afterTx"),J284-timingTable[[#This Row],[FRT32_trace]],"EMPTY")</f>
        <v>EMPTY</v>
      </c>
      <c r="X283" s="14" t="str">
        <f t="shared" si="44"/>
        <v>EMPTY</v>
      </c>
      <c r="Y283" s="14" t="str">
        <f>IF(AND(P283="beforeRx",O284="afterRx"),J284-timingTable[[#This Row],[FRT32_trace]],"EMPTY")</f>
        <v>EMPTY</v>
      </c>
    </row>
    <row r="284" spans="1:25" x14ac:dyDescent="0.25">
      <c r="A284" s="14" t="s">
        <v>2815</v>
      </c>
      <c r="B284">
        <v>2051310526</v>
      </c>
      <c r="C284" s="14" t="s">
        <v>8727</v>
      </c>
      <c r="D284">
        <v>6</v>
      </c>
      <c r="E284" s="14" t="s">
        <v>1121</v>
      </c>
      <c r="F284" s="14" t="s">
        <v>5995</v>
      </c>
      <c r="G284" s="14">
        <f>timingTable[[#This Row],[FRT_DEC]]-B283</f>
        <v>5</v>
      </c>
      <c r="H28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INFO]]))),H283)</f>
        <v>298</v>
      </c>
      <c r="I284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84" s="14">
        <f>HEX2DEC(RIGHT(timingTable[[#This Row],[FRT_HEX]],MIN(LEN(timingTable[[#This Row],[FRT_HEX]])-2,8)))</f>
        <v>2051310526</v>
      </c>
      <c r="K284" s="14" t="str">
        <f>IF(timingTable[[#This Row],['[TRACECODE']:.1]]=140,"afterTx","")</f>
        <v/>
      </c>
      <c r="L284" s="14" t="str">
        <f t="shared" si="36"/>
        <v/>
      </c>
      <c r="M284" s="14" t="str">
        <f>IF(AND(H284=H283,K283="afterTx",timingTable[[#This Row],['[TRACECODE']:.1]]=6),"dc","")</f>
        <v/>
      </c>
      <c r="N284" s="14" t="str">
        <f t="shared" si="37"/>
        <v/>
      </c>
      <c r="O284" s="14" t="str">
        <f>IF(timingTable[[#This Row],['[TRACECODE']:.1]]=141,"afterRx","")</f>
        <v/>
      </c>
      <c r="P284" s="14" t="str">
        <f t="shared" si="38"/>
        <v/>
      </c>
      <c r="Q284" s="14" t="str">
        <f t="shared" si="39"/>
        <v/>
      </c>
      <c r="R284" s="14" t="str">
        <f t="shared" si="40"/>
        <v>EMPTY</v>
      </c>
      <c r="S284" s="14" t="str">
        <f t="shared" si="41"/>
        <v>EMPTY</v>
      </c>
      <c r="T284" s="14" t="str">
        <f t="shared" si="42"/>
        <v>EMPTY</v>
      </c>
      <c r="U284" s="14" t="str">
        <f t="shared" si="43"/>
        <v>EMPTY</v>
      </c>
      <c r="V284" s="14" t="str">
        <f>IF(L284="beforeTx",timingTable[[#This Row],[FRT32_val]]-timingTable[[#This Row],[FRT32_trace]],"EMPTY")</f>
        <v>EMPTY</v>
      </c>
      <c r="W284" s="14" t="str">
        <f>IF(AND(timingTable[[#This Row],[beforeTx]]="beforeTx",K285="afterTx"),J285-timingTable[[#This Row],[FRT32_trace]],"EMPTY")</f>
        <v>EMPTY</v>
      </c>
      <c r="X284" s="14" t="str">
        <f t="shared" si="44"/>
        <v>EMPTY</v>
      </c>
      <c r="Y284" s="14" t="str">
        <f>IF(AND(P284="beforeRx",O285="afterRx"),J285-timingTable[[#This Row],[FRT32_trace]],"EMPTY")</f>
        <v>EMPTY</v>
      </c>
    </row>
    <row r="285" spans="1:25" x14ac:dyDescent="0.25">
      <c r="A285" s="14" t="s">
        <v>2816</v>
      </c>
      <c r="B285">
        <v>2051310603</v>
      </c>
      <c r="C285" s="14" t="s">
        <v>8728</v>
      </c>
      <c r="D285">
        <v>151</v>
      </c>
      <c r="E285" s="14" t="s">
        <v>1119</v>
      </c>
      <c r="F285" s="14" t="s">
        <v>8729</v>
      </c>
      <c r="G285" s="14">
        <f>timingTable[[#This Row],[FRT_DEC]]-B284</f>
        <v>77</v>
      </c>
      <c r="H28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INFO]]))),H284)</f>
        <v>298</v>
      </c>
      <c r="I285" s="14">
        <f>IF(timingTable[[#This Row],['[TRACECODE']:.1]]=151,HEX2DEC(LEFT(RIGHT(timingTable[[#This Row],[TRACE INFO]],9),8)),IF(timingTable[[#This Row],['[TRACECODE']:.1]]=6,HEX2DEC(RIGHT(timingTable[[#This Row],[TRACE INFO]],8))))</f>
        <v>2051310440</v>
      </c>
      <c r="J285" s="14">
        <f>HEX2DEC(RIGHT(timingTable[[#This Row],[FRT_HEX]],MIN(LEN(timingTable[[#This Row],[FRT_HEX]])-2,8)))</f>
        <v>2051310603</v>
      </c>
      <c r="K285" s="14" t="str">
        <f>IF(timingTable[[#This Row],['[TRACECODE']:.1]]=140,"afterTx","")</f>
        <v/>
      </c>
      <c r="L285" s="14" t="str">
        <f t="shared" si="36"/>
        <v/>
      </c>
      <c r="M285" s="14" t="str">
        <f>IF(AND(H285=H284,K284="afterTx",timingTable[[#This Row],['[TRACECODE']:.1]]=6),"dc","")</f>
        <v/>
      </c>
      <c r="N285" s="14" t="str">
        <f t="shared" si="37"/>
        <v>txEnd</v>
      </c>
      <c r="O285" s="14" t="str">
        <f>IF(timingTable[[#This Row],['[TRACECODE']:.1]]=141,"afterRx","")</f>
        <v/>
      </c>
      <c r="P285" s="14" t="str">
        <f t="shared" si="38"/>
        <v/>
      </c>
      <c r="Q285" s="14" t="str">
        <f t="shared" si="39"/>
        <v/>
      </c>
      <c r="R285" s="14" t="str">
        <f t="shared" si="40"/>
        <v>EMPTY</v>
      </c>
      <c r="S285" s="14">
        <f t="shared" si="41"/>
        <v>542</v>
      </c>
      <c r="T285" s="14" t="str">
        <f t="shared" si="42"/>
        <v>EMPTY</v>
      </c>
      <c r="U285" s="14" t="str">
        <f t="shared" si="43"/>
        <v>EMPTY</v>
      </c>
      <c r="V285" s="14" t="str">
        <f>IF(L285="beforeTx",timingTable[[#This Row],[FRT32_val]]-timingTable[[#This Row],[FRT32_trace]],"EMPTY")</f>
        <v>EMPTY</v>
      </c>
      <c r="W285" s="14" t="str">
        <f>IF(AND(timingTable[[#This Row],[beforeTx]]="beforeTx",K286="afterTx"),J286-timingTable[[#This Row],[FRT32_trace]],"EMPTY")</f>
        <v>EMPTY</v>
      </c>
      <c r="X285" s="14" t="str">
        <f t="shared" si="44"/>
        <v>EMPTY</v>
      </c>
      <c r="Y285" s="14" t="str">
        <f>IF(AND(P285="beforeRx",O286="afterRx"),J286-timingTable[[#This Row],[FRT32_trace]],"EMPTY")</f>
        <v>EMPTY</v>
      </c>
    </row>
    <row r="286" spans="1:25" x14ac:dyDescent="0.25">
      <c r="A286" s="14" t="s">
        <v>2825</v>
      </c>
      <c r="B286">
        <v>2051310982</v>
      </c>
      <c r="C286" s="14" t="s">
        <v>8739</v>
      </c>
      <c r="D286">
        <v>151</v>
      </c>
      <c r="E286" s="14" t="s">
        <v>1119</v>
      </c>
      <c r="F286" s="14" t="s">
        <v>1102</v>
      </c>
      <c r="G286" s="14">
        <f>timingTable[[#This Row],[FRT_DEC]]-B285</f>
        <v>379</v>
      </c>
      <c r="H28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INFO]]))),H285)</f>
        <v>298</v>
      </c>
      <c r="I286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286" s="14">
        <f>HEX2DEC(RIGHT(timingTable[[#This Row],[FRT_HEX]],MIN(LEN(timingTable[[#This Row],[FRT_HEX]])-2,8)))</f>
        <v>2051310982</v>
      </c>
      <c r="K286" s="14" t="str">
        <f>IF(timingTable[[#This Row],['[TRACECODE']:.1]]=140,"afterTx","")</f>
        <v/>
      </c>
      <c r="L286" s="14" t="str">
        <f t="shared" si="36"/>
        <v/>
      </c>
      <c r="M286" s="14" t="str">
        <f>IF(AND(H286=H285,K285="afterTx",timingTable[[#This Row],['[TRACECODE']:.1]]=6),"dc","")</f>
        <v/>
      </c>
      <c r="N286" s="14" t="str">
        <f t="shared" si="37"/>
        <v/>
      </c>
      <c r="O286" s="14" t="str">
        <f>IF(timingTable[[#This Row],['[TRACECODE']:.1]]=141,"afterRx","")</f>
        <v/>
      </c>
      <c r="P286" s="14" t="str">
        <f t="shared" si="38"/>
        <v>beforeRx</v>
      </c>
      <c r="Q286" s="14" t="str">
        <f t="shared" si="39"/>
        <v/>
      </c>
      <c r="R286" s="14" t="str">
        <f t="shared" si="40"/>
        <v>EMPTY</v>
      </c>
      <c r="S286" s="14" t="str">
        <f t="shared" si="41"/>
        <v>EMPTY</v>
      </c>
      <c r="T286" s="14" t="str">
        <f t="shared" si="42"/>
        <v>EMPTY</v>
      </c>
      <c r="U286" s="14" t="str">
        <f t="shared" si="43"/>
        <v>EMPTY</v>
      </c>
      <c r="V286" s="14" t="str">
        <f>IF(L286="beforeTx",timingTable[[#This Row],[FRT32_val]]-timingTable[[#This Row],[FRT32_trace]],"EMPTY")</f>
        <v>EMPTY</v>
      </c>
      <c r="W286" s="14" t="str">
        <f>IF(AND(timingTable[[#This Row],[beforeTx]]="beforeTx",K287="afterTx"),J287-timingTable[[#This Row],[FRT32_trace]],"EMPTY")</f>
        <v>EMPTY</v>
      </c>
      <c r="X286" s="14" t="str">
        <f t="shared" si="44"/>
        <v>EMPTY</v>
      </c>
      <c r="Y286" s="14">
        <f>IF(AND(P286="beforeRx",O287="afterRx"),J287-timingTable[[#This Row],[FRT32_trace]],"EMPTY")</f>
        <v>17</v>
      </c>
    </row>
    <row r="287" spans="1:25" x14ac:dyDescent="0.25">
      <c r="A287" s="14" t="s">
        <v>2826</v>
      </c>
      <c r="B287">
        <v>2051310999</v>
      </c>
      <c r="C287" s="14" t="s">
        <v>8740</v>
      </c>
      <c r="D287">
        <v>141</v>
      </c>
      <c r="E287" s="14" t="s">
        <v>1122</v>
      </c>
      <c r="F287" s="14" t="s">
        <v>296</v>
      </c>
      <c r="G287" s="14">
        <f>timingTable[[#This Row],[FRT_DEC]]-B286</f>
        <v>17</v>
      </c>
      <c r="H28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INFO]]))),H286)</f>
        <v>298</v>
      </c>
      <c r="I28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87" s="14">
        <f>HEX2DEC(RIGHT(timingTable[[#This Row],[FRT_HEX]],MIN(LEN(timingTable[[#This Row],[FRT_HEX]])-2,8)))</f>
        <v>2051310999</v>
      </c>
      <c r="K287" s="14" t="str">
        <f>IF(timingTable[[#This Row],['[TRACECODE']:.1]]=140,"afterTx","")</f>
        <v/>
      </c>
      <c r="L287" s="14" t="str">
        <f t="shared" si="36"/>
        <v/>
      </c>
      <c r="M287" s="14" t="str">
        <f>IF(AND(H287=H286,K286="afterTx",timingTable[[#This Row],['[TRACECODE']:.1]]=6),"dc","")</f>
        <v/>
      </c>
      <c r="N287" s="14" t="str">
        <f t="shared" si="37"/>
        <v/>
      </c>
      <c r="O287" s="14" t="str">
        <f>IF(timingTable[[#This Row],['[TRACECODE']:.1]]=141,"afterRx","")</f>
        <v>afterRx</v>
      </c>
      <c r="P287" s="14" t="str">
        <f t="shared" si="38"/>
        <v/>
      </c>
      <c r="Q287" s="14" t="str">
        <f t="shared" si="39"/>
        <v/>
      </c>
      <c r="R287" s="14" t="str">
        <f t="shared" si="40"/>
        <v>EMPTY</v>
      </c>
      <c r="S287" s="14" t="str">
        <f t="shared" si="41"/>
        <v>EMPTY</v>
      </c>
      <c r="T287" s="14" t="str">
        <f t="shared" si="42"/>
        <v>EMPTY</v>
      </c>
      <c r="U287" s="14" t="str">
        <f t="shared" si="43"/>
        <v>EMPTY</v>
      </c>
      <c r="V287" s="14" t="str">
        <f>IF(L287="beforeTx",timingTable[[#This Row],[FRT32_val]]-timingTable[[#This Row],[FRT32_trace]],"EMPTY")</f>
        <v>EMPTY</v>
      </c>
      <c r="W287" s="14" t="str">
        <f>IF(AND(timingTable[[#This Row],[beforeTx]]="beforeTx",K288="afterTx"),J288-timingTable[[#This Row],[FRT32_trace]],"EMPTY")</f>
        <v>EMPTY</v>
      </c>
      <c r="X287" s="14" t="str">
        <f t="shared" si="44"/>
        <v>EMPTY</v>
      </c>
      <c r="Y287" s="14" t="str">
        <f>IF(AND(P287="beforeRx",O288="afterRx"),J288-timingTable[[#This Row],[FRT32_trace]],"EMPTY")</f>
        <v>EMPTY</v>
      </c>
    </row>
    <row r="288" spans="1:25" x14ac:dyDescent="0.25">
      <c r="A288" s="14" t="s">
        <v>2850</v>
      </c>
      <c r="B288">
        <v>2051324403</v>
      </c>
      <c r="C288" s="14" t="s">
        <v>8764</v>
      </c>
      <c r="D288">
        <v>151</v>
      </c>
      <c r="E288" s="14" t="s">
        <v>1119</v>
      </c>
      <c r="F288" s="14" t="s">
        <v>8765</v>
      </c>
      <c r="G288" s="14">
        <f>timingTable[[#This Row],[FRT_DEC]]-B287</f>
        <v>13404</v>
      </c>
      <c r="H28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INFO]]))),H287)</f>
        <v>298</v>
      </c>
      <c r="I288" s="14">
        <f>IF(timingTable[[#This Row],['[TRACECODE']:.1]]=151,HEX2DEC(LEFT(RIGHT(timingTable[[#This Row],[TRACE INFO]],9),8)),IF(timingTable[[#This Row],['[TRACECODE']:.1]]=6,HEX2DEC(RIGHT(timingTable[[#This Row],[TRACE INFO]],8))))</f>
        <v>2051324301</v>
      </c>
      <c r="J288" s="14">
        <f>HEX2DEC(RIGHT(timingTable[[#This Row],[FRT_HEX]],MIN(LEN(timingTable[[#This Row],[FRT_HEX]])-2,8)))</f>
        <v>2051324403</v>
      </c>
      <c r="K288" s="14" t="str">
        <f>IF(timingTable[[#This Row],['[TRACECODE']:.1]]=140,"afterTx","")</f>
        <v/>
      </c>
      <c r="L288" s="14" t="str">
        <f t="shared" si="36"/>
        <v/>
      </c>
      <c r="M288" s="14" t="str">
        <f>IF(AND(H288=H287,K287="afterTx",timingTable[[#This Row],['[TRACECODE']:.1]]=6),"dc","")</f>
        <v/>
      </c>
      <c r="N288" s="14" t="str">
        <f t="shared" si="37"/>
        <v/>
      </c>
      <c r="O288" s="14" t="str">
        <f>IF(timingTable[[#This Row],['[TRACECODE']:.1]]=141,"afterRx","")</f>
        <v/>
      </c>
      <c r="P288" s="14" t="str">
        <f t="shared" si="38"/>
        <v/>
      </c>
      <c r="Q288" s="14" t="str">
        <f t="shared" si="39"/>
        <v>rxEnd</v>
      </c>
      <c r="R288" s="14" t="str">
        <f t="shared" si="40"/>
        <v>EMPTY</v>
      </c>
      <c r="S288" s="14" t="str">
        <f t="shared" si="41"/>
        <v>EMPTY</v>
      </c>
      <c r="T288" s="14">
        <f t="shared" si="42"/>
        <v>1000</v>
      </c>
      <c r="U288" s="14">
        <f t="shared" si="43"/>
        <v>1697</v>
      </c>
      <c r="V288" s="14" t="str">
        <f>IF(L288="beforeTx",timingTable[[#This Row],[FRT32_val]]-timingTable[[#This Row],[FRT32_trace]],"EMPTY")</f>
        <v>EMPTY</v>
      </c>
      <c r="W288" s="14" t="str">
        <f>IF(AND(timingTable[[#This Row],[beforeTx]]="beforeTx",K289="afterTx"),J289-timingTable[[#This Row],[FRT32_trace]],"EMPTY")</f>
        <v>EMPTY</v>
      </c>
      <c r="X288" s="14">
        <f t="shared" si="44"/>
        <v>203</v>
      </c>
      <c r="Y288" s="14" t="str">
        <f>IF(AND(P288="beforeRx",O289="afterRx"),J289-timingTable[[#This Row],[FRT32_trace]],"EMPTY")</f>
        <v>EMPTY</v>
      </c>
    </row>
    <row r="289" spans="1:25" x14ac:dyDescent="0.25">
      <c r="A289" s="14" t="s">
        <v>2860</v>
      </c>
      <c r="B289">
        <v>2051324504</v>
      </c>
      <c r="C289" s="14" t="s">
        <v>8777</v>
      </c>
      <c r="D289">
        <v>151</v>
      </c>
      <c r="E289" s="14" t="s">
        <v>1119</v>
      </c>
      <c r="F289" s="14" t="s">
        <v>8778</v>
      </c>
      <c r="G289" s="14">
        <f>timingTable[[#This Row],[FRT_DEC]]-B288</f>
        <v>101</v>
      </c>
      <c r="H28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INFO]]))),H288)</f>
        <v>298</v>
      </c>
      <c r="I289" s="14">
        <f>IF(timingTable[[#This Row],['[TRACECODE']:.1]]=151,HEX2DEC(LEFT(RIGHT(timingTable[[#This Row],[TRACE INFO]],9),8)),IF(timingTable[[#This Row],['[TRACECODE']:.1]]=6,HEX2DEC(RIGHT(timingTable[[#This Row],[TRACE INFO]],8))))</f>
        <v>2051325301</v>
      </c>
      <c r="J289" s="14">
        <f>HEX2DEC(RIGHT(timingTable[[#This Row],[FRT_HEX]],MIN(LEN(timingTable[[#This Row],[FRT_HEX]])-2,8)))</f>
        <v>2051324504</v>
      </c>
      <c r="K289" s="14" t="str">
        <f>IF(timingTable[[#This Row],['[TRACECODE']:.1]]=140,"afterTx","")</f>
        <v/>
      </c>
      <c r="L289" s="14" t="str">
        <f t="shared" si="36"/>
        <v>beforeTx</v>
      </c>
      <c r="M289" s="14" t="str">
        <f>IF(AND(H289=H288,K288="afterTx",timingTable[[#This Row],['[TRACECODE']:.1]]=6),"dc","")</f>
        <v/>
      </c>
      <c r="N289" s="14" t="str">
        <f t="shared" si="37"/>
        <v/>
      </c>
      <c r="O289" s="14" t="str">
        <f>IF(timingTable[[#This Row],['[TRACECODE']:.1]]=141,"afterRx","")</f>
        <v/>
      </c>
      <c r="P289" s="14" t="str">
        <f t="shared" si="38"/>
        <v/>
      </c>
      <c r="Q289" s="14" t="str">
        <f t="shared" si="39"/>
        <v/>
      </c>
      <c r="R289" s="14">
        <f t="shared" si="40"/>
        <v>697</v>
      </c>
      <c r="S289" s="14" t="str">
        <f t="shared" si="41"/>
        <v>EMPTY</v>
      </c>
      <c r="T289" s="14" t="str">
        <f t="shared" si="42"/>
        <v>EMPTY</v>
      </c>
      <c r="U289" s="14" t="str">
        <f t="shared" si="43"/>
        <v>EMPTY</v>
      </c>
      <c r="V289" s="14">
        <f>IF(L289="beforeTx",timingTable[[#This Row],[FRT32_val]]-timingTable[[#This Row],[FRT32_trace]],"EMPTY")</f>
        <v>797</v>
      </c>
      <c r="W289" s="14">
        <f>IF(AND(timingTable[[#This Row],[beforeTx]]="beforeTx",K290="afterTx"),J290-timingTable[[#This Row],[FRT32_trace]],"EMPTY")</f>
        <v>814</v>
      </c>
      <c r="X289" s="14" t="str">
        <f t="shared" si="44"/>
        <v>EMPTY</v>
      </c>
      <c r="Y289" s="14" t="str">
        <f>IF(AND(P289="beforeRx",O290="afterRx"),J290-timingTable[[#This Row],[FRT32_trace]],"EMPTY")</f>
        <v>EMPTY</v>
      </c>
    </row>
    <row r="290" spans="1:25" x14ac:dyDescent="0.25">
      <c r="A290" s="14" t="s">
        <v>2861</v>
      </c>
      <c r="B290">
        <v>2051325318</v>
      </c>
      <c r="C290" s="14" t="s">
        <v>8779</v>
      </c>
      <c r="D290">
        <v>140</v>
      </c>
      <c r="E290" s="14" t="s">
        <v>1120</v>
      </c>
      <c r="F290" s="14" t="s">
        <v>281</v>
      </c>
      <c r="G290" s="14">
        <f>timingTable[[#This Row],[FRT_DEC]]-B289</f>
        <v>814</v>
      </c>
      <c r="H29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INFO]]))),H289)</f>
        <v>298</v>
      </c>
      <c r="I29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90" s="14">
        <f>HEX2DEC(RIGHT(timingTable[[#This Row],[FRT_HEX]],MIN(LEN(timingTable[[#This Row],[FRT_HEX]])-2,8)))</f>
        <v>2051325318</v>
      </c>
      <c r="K290" s="14" t="str">
        <f>IF(timingTable[[#This Row],['[TRACECODE']:.1]]=140,"afterTx","")</f>
        <v>afterTx</v>
      </c>
      <c r="L290" s="14" t="str">
        <f t="shared" si="36"/>
        <v/>
      </c>
      <c r="M290" s="14" t="str">
        <f>IF(AND(H290=H289,K289="afterTx",timingTable[[#This Row],['[TRACECODE']:.1]]=6),"dc","")</f>
        <v/>
      </c>
      <c r="N290" s="14" t="str">
        <f t="shared" si="37"/>
        <v/>
      </c>
      <c r="O290" s="14" t="str">
        <f>IF(timingTable[[#This Row],['[TRACECODE']:.1]]=141,"afterRx","")</f>
        <v/>
      </c>
      <c r="P290" s="14" t="str">
        <f t="shared" si="38"/>
        <v/>
      </c>
      <c r="Q290" s="14" t="str">
        <f t="shared" si="39"/>
        <v/>
      </c>
      <c r="R290" s="14" t="str">
        <f t="shared" si="40"/>
        <v>EMPTY</v>
      </c>
      <c r="S290" s="14" t="str">
        <f t="shared" si="41"/>
        <v>EMPTY</v>
      </c>
      <c r="T290" s="14" t="str">
        <f t="shared" si="42"/>
        <v>EMPTY</v>
      </c>
      <c r="U290" s="14" t="str">
        <f t="shared" si="43"/>
        <v>EMPTY</v>
      </c>
      <c r="V290" s="14" t="str">
        <f>IF(L290="beforeTx",timingTable[[#This Row],[FRT32_val]]-timingTable[[#This Row],[FRT32_trace]],"EMPTY")</f>
        <v>EMPTY</v>
      </c>
      <c r="W290" s="14" t="str">
        <f>IF(AND(timingTable[[#This Row],[beforeTx]]="beforeTx",K291="afterTx"),J291-timingTable[[#This Row],[FRT32_trace]],"EMPTY")</f>
        <v>EMPTY</v>
      </c>
      <c r="X290" s="14" t="str">
        <f t="shared" si="44"/>
        <v>EMPTY</v>
      </c>
      <c r="Y290" s="14" t="str">
        <f>IF(AND(P290="beforeRx",O291="afterRx"),J291-timingTable[[#This Row],[FRT32_trace]],"EMPTY")</f>
        <v>EMPTY</v>
      </c>
    </row>
    <row r="291" spans="1:25" x14ac:dyDescent="0.25">
      <c r="A291" s="14" t="s">
        <v>2864</v>
      </c>
      <c r="B291">
        <v>2051327361</v>
      </c>
      <c r="C291" s="14" t="s">
        <v>8782</v>
      </c>
      <c r="D291">
        <v>6</v>
      </c>
      <c r="E291" s="14" t="s">
        <v>1121</v>
      </c>
      <c r="F291" s="14" t="s">
        <v>8783</v>
      </c>
      <c r="G291" s="14">
        <f>timingTable[[#This Row],[FRT_DEC]]-B290</f>
        <v>2043</v>
      </c>
      <c r="H29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INFO]]))),H290)</f>
        <v>298</v>
      </c>
      <c r="I291" s="14">
        <f>IF(timingTable[[#This Row],['[TRACECODE']:.1]]=151,HEX2DEC(LEFT(RIGHT(timingTable[[#This Row],[TRACE INFO]],9),8)),IF(timingTable[[#This Row],['[TRACECODE']:.1]]=6,HEX2DEC(RIGHT(timingTable[[#This Row],[TRACE INFO]],8))))</f>
        <v>2051325998</v>
      </c>
      <c r="J291" s="14">
        <f>HEX2DEC(RIGHT(timingTable[[#This Row],[FRT_HEX]],MIN(LEN(timingTable[[#This Row],[FRT_HEX]])-2,8)))</f>
        <v>2051327361</v>
      </c>
      <c r="K291" s="14" t="str">
        <f>IF(timingTable[[#This Row],['[TRACECODE']:.1]]=140,"afterTx","")</f>
        <v/>
      </c>
      <c r="L291" s="14" t="str">
        <f t="shared" si="36"/>
        <v/>
      </c>
      <c r="M291" s="14" t="str">
        <f>IF(AND(H291=H290,K290="afterTx",timingTable[[#This Row],['[TRACECODE']:.1]]=6),"dc","")</f>
        <v>dc</v>
      </c>
      <c r="N291" s="14" t="str">
        <f t="shared" si="37"/>
        <v/>
      </c>
      <c r="O291" s="14" t="str">
        <f>IF(timingTable[[#This Row],['[TRACECODE']:.1]]=141,"afterRx","")</f>
        <v/>
      </c>
      <c r="P291" s="14" t="str">
        <f t="shared" si="38"/>
        <v/>
      </c>
      <c r="Q291" s="14" t="str">
        <f t="shared" si="39"/>
        <v/>
      </c>
      <c r="R291" s="14" t="str">
        <f t="shared" si="40"/>
        <v>EMPTY</v>
      </c>
      <c r="S291" s="14" t="str">
        <f t="shared" si="41"/>
        <v>EMPTY</v>
      </c>
      <c r="T291" s="14" t="str">
        <f t="shared" si="42"/>
        <v>EMPTY</v>
      </c>
      <c r="U291" s="14" t="str">
        <f t="shared" si="43"/>
        <v>EMPTY</v>
      </c>
      <c r="V291" s="14" t="str">
        <f>IF(L291="beforeTx",timingTable[[#This Row],[FRT32_val]]-timingTable[[#This Row],[FRT32_trace]],"EMPTY")</f>
        <v>EMPTY</v>
      </c>
      <c r="W291" s="14" t="str">
        <f>IF(AND(timingTable[[#This Row],[beforeTx]]="beforeTx",K292="afterTx"),J292-timingTable[[#This Row],[FRT32_trace]],"EMPTY")</f>
        <v>EMPTY</v>
      </c>
      <c r="X291" s="14" t="str">
        <f t="shared" si="44"/>
        <v>EMPTY</v>
      </c>
      <c r="Y291" s="14" t="str">
        <f>IF(AND(P291="beforeRx",O292="afterRx"),J292-timingTable[[#This Row],[FRT32_trace]],"EMPTY")</f>
        <v>EMPTY</v>
      </c>
    </row>
    <row r="292" spans="1:25" x14ac:dyDescent="0.25">
      <c r="A292" s="14" t="s">
        <v>2865</v>
      </c>
      <c r="B292">
        <v>2051327364</v>
      </c>
      <c r="C292" s="14" t="s">
        <v>8784</v>
      </c>
      <c r="D292">
        <v>6</v>
      </c>
      <c r="E292" s="14" t="s">
        <v>1121</v>
      </c>
      <c r="F292" s="14" t="s">
        <v>5995</v>
      </c>
      <c r="G292" s="14">
        <f>timingTable[[#This Row],[FRT_DEC]]-B291</f>
        <v>3</v>
      </c>
      <c r="H29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INFO]]))),H291)</f>
        <v>298</v>
      </c>
      <c r="I292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92" s="14">
        <f>HEX2DEC(RIGHT(timingTable[[#This Row],[FRT_HEX]],MIN(LEN(timingTable[[#This Row],[FRT_HEX]])-2,8)))</f>
        <v>2051327364</v>
      </c>
      <c r="K292" s="14" t="str">
        <f>IF(timingTable[[#This Row],['[TRACECODE']:.1]]=140,"afterTx","")</f>
        <v/>
      </c>
      <c r="L292" s="14" t="str">
        <f t="shared" si="36"/>
        <v/>
      </c>
      <c r="M292" s="14" t="str">
        <f>IF(AND(H292=H291,K291="afterTx",timingTable[[#This Row],['[TRACECODE']:.1]]=6),"dc","")</f>
        <v/>
      </c>
      <c r="N292" s="14" t="str">
        <f t="shared" si="37"/>
        <v/>
      </c>
      <c r="O292" s="14" t="str">
        <f>IF(timingTable[[#This Row],['[TRACECODE']:.1]]=141,"afterRx","")</f>
        <v/>
      </c>
      <c r="P292" s="14" t="str">
        <f t="shared" si="38"/>
        <v/>
      </c>
      <c r="Q292" s="14" t="str">
        <f t="shared" si="39"/>
        <v/>
      </c>
      <c r="R292" s="14" t="str">
        <f t="shared" si="40"/>
        <v>EMPTY</v>
      </c>
      <c r="S292" s="14" t="str">
        <f t="shared" si="41"/>
        <v>EMPTY</v>
      </c>
      <c r="T292" s="14" t="str">
        <f t="shared" si="42"/>
        <v>EMPTY</v>
      </c>
      <c r="U292" s="14" t="str">
        <f t="shared" si="43"/>
        <v>EMPTY</v>
      </c>
      <c r="V292" s="14" t="str">
        <f>IF(L292="beforeTx",timingTable[[#This Row],[FRT32_val]]-timingTable[[#This Row],[FRT32_trace]],"EMPTY")</f>
        <v>EMPTY</v>
      </c>
      <c r="W292" s="14" t="str">
        <f>IF(AND(timingTable[[#This Row],[beforeTx]]="beforeTx",K293="afterTx"),J293-timingTable[[#This Row],[FRT32_trace]],"EMPTY")</f>
        <v>EMPTY</v>
      </c>
      <c r="X292" s="14" t="str">
        <f t="shared" si="44"/>
        <v>EMPTY</v>
      </c>
      <c r="Y292" s="14" t="str">
        <f>IF(AND(P292="beforeRx",O293="afterRx"),J293-timingTable[[#This Row],[FRT32_trace]],"EMPTY")</f>
        <v>EMPTY</v>
      </c>
    </row>
    <row r="293" spans="1:25" x14ac:dyDescent="0.25">
      <c r="A293" s="14" t="s">
        <v>2866</v>
      </c>
      <c r="B293">
        <v>2051327446</v>
      </c>
      <c r="C293" s="14" t="s">
        <v>8785</v>
      </c>
      <c r="D293">
        <v>151</v>
      </c>
      <c r="E293" s="14" t="s">
        <v>1119</v>
      </c>
      <c r="F293" s="14" t="s">
        <v>8786</v>
      </c>
      <c r="G293" s="14">
        <f>timingTable[[#This Row],[FRT_DEC]]-B292</f>
        <v>82</v>
      </c>
      <c r="H29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INFO]]))),H292)</f>
        <v>298</v>
      </c>
      <c r="I293" s="14">
        <f>IF(timingTable[[#This Row],['[TRACECODE']:.1]]=151,HEX2DEC(LEFT(RIGHT(timingTable[[#This Row],[TRACE INFO]],9),8)),IF(timingTable[[#This Row],['[TRACECODE']:.1]]=6,HEX2DEC(RIGHT(timingTable[[#This Row],[TRACE INFO]],8))))</f>
        <v>2051327278</v>
      </c>
      <c r="J293" s="14">
        <f>HEX2DEC(RIGHT(timingTable[[#This Row],[FRT_HEX]],MIN(LEN(timingTable[[#This Row],[FRT_HEX]])-2,8)))</f>
        <v>2051327446</v>
      </c>
      <c r="K293" s="14" t="str">
        <f>IF(timingTable[[#This Row],['[TRACECODE']:.1]]=140,"afterTx","")</f>
        <v/>
      </c>
      <c r="L293" s="14" t="str">
        <f t="shared" si="36"/>
        <v/>
      </c>
      <c r="M293" s="14" t="str">
        <f>IF(AND(H293=H292,K292="afterTx",timingTable[[#This Row],['[TRACECODE']:.1]]=6),"dc","")</f>
        <v/>
      </c>
      <c r="N293" s="14" t="str">
        <f t="shared" si="37"/>
        <v>txEnd</v>
      </c>
      <c r="O293" s="14" t="str">
        <f>IF(timingTable[[#This Row],['[TRACECODE']:.1]]=141,"afterRx","")</f>
        <v/>
      </c>
      <c r="P293" s="14" t="str">
        <f t="shared" si="38"/>
        <v/>
      </c>
      <c r="Q293" s="14" t="str">
        <f t="shared" si="39"/>
        <v/>
      </c>
      <c r="R293" s="14" t="str">
        <f t="shared" si="40"/>
        <v>EMPTY</v>
      </c>
      <c r="S293" s="14" t="str">
        <f t="shared" si="41"/>
        <v>EMPTY</v>
      </c>
      <c r="T293" s="14" t="str">
        <f t="shared" si="42"/>
        <v>EMPTY</v>
      </c>
      <c r="U293" s="14" t="str">
        <f t="shared" si="43"/>
        <v>EMPTY</v>
      </c>
      <c r="V293" s="14" t="str">
        <f>IF(L293="beforeTx",timingTable[[#This Row],[FRT32_val]]-timingTable[[#This Row],[FRT32_trace]],"EMPTY")</f>
        <v>EMPTY</v>
      </c>
      <c r="W293" s="14" t="str">
        <f>IF(AND(timingTable[[#This Row],[beforeTx]]="beforeTx",K294="afterTx"),J294-timingTable[[#This Row],[FRT32_trace]],"EMPTY")</f>
        <v>EMPTY</v>
      </c>
      <c r="X293" s="14" t="str">
        <f t="shared" si="44"/>
        <v>EMPTY</v>
      </c>
      <c r="Y293" s="14" t="str">
        <f>IF(AND(P293="beforeRx",O294="afterRx"),J294-timingTable[[#This Row],[FRT32_trace]],"EMPTY")</f>
        <v>EMPTY</v>
      </c>
    </row>
    <row r="294" spans="1:25" x14ac:dyDescent="0.25">
      <c r="A294" s="14" t="s">
        <v>2918</v>
      </c>
      <c r="B294">
        <v>2051331004</v>
      </c>
      <c r="C294" s="14" t="s">
        <v>8847</v>
      </c>
      <c r="D294">
        <v>131</v>
      </c>
      <c r="E294" s="14" t="s">
        <v>1118</v>
      </c>
      <c r="F294" s="14" t="s">
        <v>8848</v>
      </c>
      <c r="G294" s="14">
        <f>timingTable[[#This Row],[FRT_DEC]]-B293</f>
        <v>3558</v>
      </c>
      <c r="H29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INFO]]))),H293)</f>
        <v>299</v>
      </c>
      <c r="I294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94" s="14">
        <f>HEX2DEC(RIGHT(timingTable[[#This Row],[FRT_HEX]],MIN(LEN(timingTable[[#This Row],[FRT_HEX]])-2,8)))</f>
        <v>2051331004</v>
      </c>
      <c r="K294" s="14" t="str">
        <f>IF(timingTable[[#This Row],['[TRACECODE']:.1]]=140,"afterTx","")</f>
        <v/>
      </c>
      <c r="L294" s="14" t="str">
        <f t="shared" si="36"/>
        <v/>
      </c>
      <c r="M294" s="14" t="str">
        <f>IF(AND(H294=H293,K293="afterTx",timingTable[[#This Row],['[TRACECODE']:.1]]=6),"dc","")</f>
        <v/>
      </c>
      <c r="N294" s="14" t="str">
        <f t="shared" si="37"/>
        <v/>
      </c>
      <c r="O294" s="14" t="str">
        <f>IF(timingTable[[#This Row],['[TRACECODE']:.1]]=141,"afterRx","")</f>
        <v/>
      </c>
      <c r="P294" s="14" t="str">
        <f t="shared" si="38"/>
        <v/>
      </c>
      <c r="Q294" s="14" t="str">
        <f t="shared" si="39"/>
        <v/>
      </c>
      <c r="R294" s="14" t="str">
        <f t="shared" si="40"/>
        <v>EMPTY</v>
      </c>
      <c r="S294" s="14" t="str">
        <f t="shared" si="41"/>
        <v>EMPTY</v>
      </c>
      <c r="T294" s="14" t="str">
        <f t="shared" si="42"/>
        <v>EMPTY</v>
      </c>
      <c r="U294" s="14" t="str">
        <f t="shared" si="43"/>
        <v>EMPTY</v>
      </c>
      <c r="V294" s="14" t="str">
        <f>IF(L294="beforeTx",timingTable[[#This Row],[FRT32_val]]-timingTable[[#This Row],[FRT32_trace]],"EMPTY")</f>
        <v>EMPTY</v>
      </c>
      <c r="W294" s="14" t="str">
        <f>IF(AND(timingTable[[#This Row],[beforeTx]]="beforeTx",K295="afterTx"),J295-timingTable[[#This Row],[FRT32_trace]],"EMPTY")</f>
        <v>EMPTY</v>
      </c>
      <c r="X294" s="14" t="str">
        <f t="shared" si="44"/>
        <v>EMPTY</v>
      </c>
      <c r="Y294" s="14" t="str">
        <f>IF(AND(P294="beforeRx",O295="afterRx"),J295-timingTable[[#This Row],[FRT32_trace]],"EMPTY")</f>
        <v>EMPTY</v>
      </c>
    </row>
    <row r="295" spans="1:25" x14ac:dyDescent="0.25">
      <c r="A295" s="14" t="s">
        <v>2920</v>
      </c>
      <c r="B295">
        <v>2051331041</v>
      </c>
      <c r="C295" s="14" t="s">
        <v>8850</v>
      </c>
      <c r="D295">
        <v>151</v>
      </c>
      <c r="E295" s="14" t="s">
        <v>1119</v>
      </c>
      <c r="F295" s="14" t="s">
        <v>8851</v>
      </c>
      <c r="G295" s="14">
        <f>timingTable[[#This Row],[FRT_DEC]]-B294</f>
        <v>37</v>
      </c>
      <c r="H29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INFO]]))),H294)</f>
        <v>299</v>
      </c>
      <c r="I295" s="14">
        <f>IF(timingTable[[#This Row],['[TRACECODE']:.1]]=151,HEX2DEC(LEFT(RIGHT(timingTable[[#This Row],[TRACE INFO]],9),8)),IF(timingTable[[#This Row],['[TRACECODE']:.1]]=6,HEX2DEC(RIGHT(timingTable[[#This Row],[TRACE INFO]],8))))</f>
        <v>2051331919</v>
      </c>
      <c r="J295" s="14">
        <f>HEX2DEC(RIGHT(timingTable[[#This Row],[FRT_HEX]],MIN(LEN(timingTable[[#This Row],[FRT_HEX]])-2,8)))</f>
        <v>2051331041</v>
      </c>
      <c r="K295" s="14" t="str">
        <f>IF(timingTable[[#This Row],['[TRACECODE']:.1]]=140,"afterTx","")</f>
        <v/>
      </c>
      <c r="L295" s="14" t="str">
        <f t="shared" si="36"/>
        <v>beforeTx</v>
      </c>
      <c r="M295" s="14" t="str">
        <f>IF(AND(H295=H294,K294="afterTx",timingTable[[#This Row],['[TRACECODE']:.1]]=6),"dc","")</f>
        <v/>
      </c>
      <c r="N295" s="14" t="str">
        <f t="shared" si="37"/>
        <v/>
      </c>
      <c r="O295" s="14" t="str">
        <f>IF(timingTable[[#This Row],['[TRACECODE']:.1]]=141,"afterRx","")</f>
        <v/>
      </c>
      <c r="P295" s="14" t="str">
        <f t="shared" si="38"/>
        <v/>
      </c>
      <c r="Q295" s="14" t="str">
        <f t="shared" si="39"/>
        <v/>
      </c>
      <c r="R295" s="14">
        <f t="shared" si="40"/>
        <v>694</v>
      </c>
      <c r="S295" s="14" t="str">
        <f t="shared" si="41"/>
        <v>EMPTY</v>
      </c>
      <c r="T295" s="14" t="str">
        <f t="shared" si="42"/>
        <v>EMPTY</v>
      </c>
      <c r="U295" s="14" t="str">
        <f t="shared" si="43"/>
        <v>EMPTY</v>
      </c>
      <c r="V295" s="14">
        <f>IF(L295="beforeTx",timingTable[[#This Row],[FRT32_val]]-timingTable[[#This Row],[FRT32_trace]],"EMPTY")</f>
        <v>878</v>
      </c>
      <c r="W295" s="14">
        <f>IF(AND(timingTable[[#This Row],[beforeTx]]="beforeTx",K296="afterTx"),J296-timingTable[[#This Row],[FRT32_trace]],"EMPTY")</f>
        <v>895</v>
      </c>
      <c r="X295" s="14" t="str">
        <f t="shared" si="44"/>
        <v>EMPTY</v>
      </c>
      <c r="Y295" s="14" t="str">
        <f>IF(AND(P295="beforeRx",O296="afterRx"),J296-timingTable[[#This Row],[FRT32_trace]],"EMPTY")</f>
        <v>EMPTY</v>
      </c>
    </row>
    <row r="296" spans="1:25" x14ac:dyDescent="0.25">
      <c r="A296" s="14" t="s">
        <v>2921</v>
      </c>
      <c r="B296">
        <v>2051331936</v>
      </c>
      <c r="C296" s="14" t="s">
        <v>8852</v>
      </c>
      <c r="D296">
        <v>140</v>
      </c>
      <c r="E296" s="14" t="s">
        <v>1120</v>
      </c>
      <c r="F296" s="14" t="s">
        <v>281</v>
      </c>
      <c r="G296" s="14">
        <f>timingTable[[#This Row],[FRT_DEC]]-B295</f>
        <v>895</v>
      </c>
      <c r="H29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INFO]]))),H295)</f>
        <v>299</v>
      </c>
      <c r="I29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96" s="14">
        <f>HEX2DEC(RIGHT(timingTable[[#This Row],[FRT_HEX]],MIN(LEN(timingTable[[#This Row],[FRT_HEX]])-2,8)))</f>
        <v>2051331936</v>
      </c>
      <c r="K296" s="14" t="str">
        <f>IF(timingTable[[#This Row],['[TRACECODE']:.1]]=140,"afterTx","")</f>
        <v>afterTx</v>
      </c>
      <c r="L296" s="14" t="str">
        <f t="shared" si="36"/>
        <v/>
      </c>
      <c r="M296" s="14" t="str">
        <f>IF(AND(H296=H295,K295="afterTx",timingTable[[#This Row],['[TRACECODE']:.1]]=6),"dc","")</f>
        <v/>
      </c>
      <c r="N296" s="14" t="str">
        <f t="shared" si="37"/>
        <v/>
      </c>
      <c r="O296" s="14" t="str">
        <f>IF(timingTable[[#This Row],['[TRACECODE']:.1]]=141,"afterRx","")</f>
        <v/>
      </c>
      <c r="P296" s="14" t="str">
        <f t="shared" si="38"/>
        <v/>
      </c>
      <c r="Q296" s="14" t="str">
        <f t="shared" si="39"/>
        <v/>
      </c>
      <c r="R296" s="14" t="str">
        <f t="shared" si="40"/>
        <v>EMPTY</v>
      </c>
      <c r="S296" s="14" t="str">
        <f t="shared" si="41"/>
        <v>EMPTY</v>
      </c>
      <c r="T296" s="14" t="str">
        <f t="shared" si="42"/>
        <v>EMPTY</v>
      </c>
      <c r="U296" s="14" t="str">
        <f t="shared" si="43"/>
        <v>EMPTY</v>
      </c>
      <c r="V296" s="14" t="str">
        <f>IF(L296="beforeTx",timingTable[[#This Row],[FRT32_val]]-timingTable[[#This Row],[FRT32_trace]],"EMPTY")</f>
        <v>EMPTY</v>
      </c>
      <c r="W296" s="14" t="str">
        <f>IF(AND(timingTable[[#This Row],[beforeTx]]="beforeTx",K297="afterTx"),J297-timingTable[[#This Row],[FRT32_trace]],"EMPTY")</f>
        <v>EMPTY</v>
      </c>
      <c r="X296" s="14" t="str">
        <f t="shared" si="44"/>
        <v>EMPTY</v>
      </c>
      <c r="Y296" s="14" t="str">
        <f>IF(AND(P296="beforeRx",O297="afterRx"),J297-timingTable[[#This Row],[FRT32_trace]],"EMPTY")</f>
        <v>EMPTY</v>
      </c>
    </row>
    <row r="297" spans="1:25" x14ac:dyDescent="0.25">
      <c r="A297" s="14" t="s">
        <v>2922</v>
      </c>
      <c r="B297">
        <v>2051335019</v>
      </c>
      <c r="C297" s="14" t="s">
        <v>8853</v>
      </c>
      <c r="D297">
        <v>6</v>
      </c>
      <c r="E297" s="14" t="s">
        <v>1121</v>
      </c>
      <c r="F297" s="14" t="s">
        <v>8854</v>
      </c>
      <c r="G297" s="14">
        <f>timingTable[[#This Row],[FRT_DEC]]-B296</f>
        <v>3083</v>
      </c>
      <c r="H29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INFO]]))),H296)</f>
        <v>299</v>
      </c>
      <c r="I297" s="14">
        <f>IF(timingTable[[#This Row],['[TRACECODE']:.1]]=151,HEX2DEC(LEFT(RIGHT(timingTable[[#This Row],[TRACE INFO]],9),8)),IF(timingTable[[#This Row],['[TRACECODE']:.1]]=6,HEX2DEC(RIGHT(timingTable[[#This Row],[TRACE INFO]],8))))</f>
        <v>2051332613</v>
      </c>
      <c r="J297" s="14">
        <f>HEX2DEC(RIGHT(timingTable[[#This Row],[FRT_HEX]],MIN(LEN(timingTable[[#This Row],[FRT_HEX]])-2,8)))</f>
        <v>2051335019</v>
      </c>
      <c r="K297" s="14" t="str">
        <f>IF(timingTable[[#This Row],['[TRACECODE']:.1]]=140,"afterTx","")</f>
        <v/>
      </c>
      <c r="L297" s="14" t="str">
        <f t="shared" si="36"/>
        <v/>
      </c>
      <c r="M297" s="14" t="str">
        <f>IF(AND(H297=H296,K296="afterTx",timingTable[[#This Row],['[TRACECODE']:.1]]=6),"dc","")</f>
        <v>dc</v>
      </c>
      <c r="N297" s="14" t="str">
        <f t="shared" si="37"/>
        <v/>
      </c>
      <c r="O297" s="14" t="str">
        <f>IF(timingTable[[#This Row],['[TRACECODE']:.1]]=141,"afterRx","")</f>
        <v/>
      </c>
      <c r="P297" s="14" t="str">
        <f t="shared" si="38"/>
        <v/>
      </c>
      <c r="Q297" s="14" t="str">
        <f t="shared" si="39"/>
        <v/>
      </c>
      <c r="R297" s="14" t="str">
        <f t="shared" si="40"/>
        <v>EMPTY</v>
      </c>
      <c r="S297" s="14" t="str">
        <f t="shared" si="41"/>
        <v>EMPTY</v>
      </c>
      <c r="T297" s="14" t="str">
        <f t="shared" si="42"/>
        <v>EMPTY</v>
      </c>
      <c r="U297" s="14" t="str">
        <f t="shared" si="43"/>
        <v>EMPTY</v>
      </c>
      <c r="V297" s="14" t="str">
        <f>IF(L297="beforeTx",timingTable[[#This Row],[FRT32_val]]-timingTable[[#This Row],[FRT32_trace]],"EMPTY")</f>
        <v>EMPTY</v>
      </c>
      <c r="W297" s="14" t="str">
        <f>IF(AND(timingTable[[#This Row],[beforeTx]]="beforeTx",K298="afterTx"),J298-timingTable[[#This Row],[FRT32_trace]],"EMPTY")</f>
        <v>EMPTY</v>
      </c>
      <c r="X297" s="14" t="str">
        <f t="shared" si="44"/>
        <v>EMPTY</v>
      </c>
      <c r="Y297" s="14" t="str">
        <f>IF(AND(P297="beforeRx",O298="afterRx"),J298-timingTable[[#This Row],[FRT32_trace]],"EMPTY")</f>
        <v>EMPTY</v>
      </c>
    </row>
    <row r="298" spans="1:25" x14ac:dyDescent="0.25">
      <c r="A298" s="14" t="s">
        <v>2923</v>
      </c>
      <c r="B298">
        <v>2051335022</v>
      </c>
      <c r="C298" s="14" t="s">
        <v>8855</v>
      </c>
      <c r="D298">
        <v>6</v>
      </c>
      <c r="E298" s="14" t="s">
        <v>1121</v>
      </c>
      <c r="F298" s="14" t="s">
        <v>5995</v>
      </c>
      <c r="G298" s="14">
        <f>timingTable[[#This Row],[FRT_DEC]]-B297</f>
        <v>3</v>
      </c>
      <c r="H29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INFO]]))),H297)</f>
        <v>299</v>
      </c>
      <c r="I298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298" s="14">
        <f>HEX2DEC(RIGHT(timingTable[[#This Row],[FRT_HEX]],MIN(LEN(timingTable[[#This Row],[FRT_HEX]])-2,8)))</f>
        <v>2051335022</v>
      </c>
      <c r="K298" s="14" t="str">
        <f>IF(timingTable[[#This Row],['[TRACECODE']:.1]]=140,"afterTx","")</f>
        <v/>
      </c>
      <c r="L298" s="14" t="str">
        <f t="shared" si="36"/>
        <v/>
      </c>
      <c r="M298" s="14" t="str">
        <f>IF(AND(H298=H297,K297="afterTx",timingTable[[#This Row],['[TRACECODE']:.1]]=6),"dc","")</f>
        <v/>
      </c>
      <c r="N298" s="14" t="str">
        <f t="shared" si="37"/>
        <v/>
      </c>
      <c r="O298" s="14" t="str">
        <f>IF(timingTable[[#This Row],['[TRACECODE']:.1]]=141,"afterRx","")</f>
        <v/>
      </c>
      <c r="P298" s="14" t="str">
        <f t="shared" si="38"/>
        <v/>
      </c>
      <c r="Q298" s="14" t="str">
        <f t="shared" si="39"/>
        <v/>
      </c>
      <c r="R298" s="14" t="str">
        <f t="shared" si="40"/>
        <v>EMPTY</v>
      </c>
      <c r="S298" s="14" t="str">
        <f t="shared" si="41"/>
        <v>EMPTY</v>
      </c>
      <c r="T298" s="14" t="str">
        <f t="shared" si="42"/>
        <v>EMPTY</v>
      </c>
      <c r="U298" s="14" t="str">
        <f t="shared" si="43"/>
        <v>EMPTY</v>
      </c>
      <c r="V298" s="14" t="str">
        <f>IF(L298="beforeTx",timingTable[[#This Row],[FRT32_val]]-timingTable[[#This Row],[FRT32_trace]],"EMPTY")</f>
        <v>EMPTY</v>
      </c>
      <c r="W298" s="14" t="str">
        <f>IF(AND(timingTable[[#This Row],[beforeTx]]="beforeTx",K299="afterTx"),J299-timingTable[[#This Row],[FRT32_trace]],"EMPTY")</f>
        <v>EMPTY</v>
      </c>
      <c r="X298" s="14" t="str">
        <f t="shared" si="44"/>
        <v>EMPTY</v>
      </c>
      <c r="Y298" s="14" t="str">
        <f>IF(AND(P298="beforeRx",O299="afterRx"),J299-timingTable[[#This Row],[FRT32_trace]],"EMPTY")</f>
        <v>EMPTY</v>
      </c>
    </row>
    <row r="299" spans="1:25" x14ac:dyDescent="0.25">
      <c r="A299" s="14" t="s">
        <v>2924</v>
      </c>
      <c r="B299">
        <v>2051335100</v>
      </c>
      <c r="C299" s="14" t="s">
        <v>8856</v>
      </c>
      <c r="D299">
        <v>151</v>
      </c>
      <c r="E299" s="14" t="s">
        <v>1119</v>
      </c>
      <c r="F299" s="14" t="s">
        <v>8857</v>
      </c>
      <c r="G299" s="14">
        <f>timingTable[[#This Row],[FRT_DEC]]-B298</f>
        <v>78</v>
      </c>
      <c r="H29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INFO]]))),H298)</f>
        <v>299</v>
      </c>
      <c r="I299" s="14">
        <f>IF(timingTable[[#This Row],['[TRACECODE']:.1]]=151,HEX2DEC(LEFT(RIGHT(timingTable[[#This Row],[TRACE INFO]],9),8)),IF(timingTable[[#This Row],['[TRACECODE']:.1]]=6,HEX2DEC(RIGHT(timingTable[[#This Row],[TRACE INFO]],8))))</f>
        <v>2051334937</v>
      </c>
      <c r="J299" s="14">
        <f>HEX2DEC(RIGHT(timingTable[[#This Row],[FRT_HEX]],MIN(LEN(timingTable[[#This Row],[FRT_HEX]])-2,8)))</f>
        <v>2051335100</v>
      </c>
      <c r="K299" s="14" t="str">
        <f>IF(timingTable[[#This Row],['[TRACECODE']:.1]]=140,"afterTx","")</f>
        <v/>
      </c>
      <c r="L299" s="14" t="str">
        <f t="shared" si="36"/>
        <v/>
      </c>
      <c r="M299" s="14" t="str">
        <f>IF(AND(H299=H298,K298="afterTx",timingTable[[#This Row],['[TRACECODE']:.1]]=6),"dc","")</f>
        <v/>
      </c>
      <c r="N299" s="14" t="str">
        <f t="shared" si="37"/>
        <v>txEnd</v>
      </c>
      <c r="O299" s="14" t="str">
        <f>IF(timingTable[[#This Row],['[TRACECODE']:.1]]=141,"afterRx","")</f>
        <v/>
      </c>
      <c r="P299" s="14" t="str">
        <f t="shared" si="38"/>
        <v/>
      </c>
      <c r="Q299" s="14" t="str">
        <f t="shared" si="39"/>
        <v/>
      </c>
      <c r="R299" s="14" t="str">
        <f t="shared" si="40"/>
        <v>EMPTY</v>
      </c>
      <c r="S299" s="14">
        <f t="shared" si="41"/>
        <v>543</v>
      </c>
      <c r="T299" s="14" t="str">
        <f t="shared" si="42"/>
        <v>EMPTY</v>
      </c>
      <c r="U299" s="14" t="str">
        <f t="shared" si="43"/>
        <v>EMPTY</v>
      </c>
      <c r="V299" s="14" t="str">
        <f>IF(L299="beforeTx",timingTable[[#This Row],[FRT32_val]]-timingTable[[#This Row],[FRT32_trace]],"EMPTY")</f>
        <v>EMPTY</v>
      </c>
      <c r="W299" s="14" t="str">
        <f>IF(AND(timingTable[[#This Row],[beforeTx]]="beforeTx",K300="afterTx"),J300-timingTable[[#This Row],[FRT32_trace]],"EMPTY")</f>
        <v>EMPTY</v>
      </c>
      <c r="X299" s="14" t="str">
        <f t="shared" si="44"/>
        <v>EMPTY</v>
      </c>
      <c r="Y299" s="14" t="str">
        <f>IF(AND(P299="beforeRx",O300="afterRx"),J300-timingTable[[#This Row],[FRT32_trace]],"EMPTY")</f>
        <v>EMPTY</v>
      </c>
    </row>
    <row r="300" spans="1:25" x14ac:dyDescent="0.25">
      <c r="A300" s="14" t="s">
        <v>2933</v>
      </c>
      <c r="B300">
        <v>2051335480</v>
      </c>
      <c r="C300" s="14" t="s">
        <v>8867</v>
      </c>
      <c r="D300">
        <v>151</v>
      </c>
      <c r="E300" s="14" t="s">
        <v>1119</v>
      </c>
      <c r="F300" s="14" t="s">
        <v>1102</v>
      </c>
      <c r="G300" s="14">
        <f>timingTable[[#This Row],[FRT_DEC]]-B299</f>
        <v>380</v>
      </c>
      <c r="H30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INFO]]))),H299)</f>
        <v>299</v>
      </c>
      <c r="I300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00" s="14">
        <f>HEX2DEC(RIGHT(timingTable[[#This Row],[FRT_HEX]],MIN(LEN(timingTable[[#This Row],[FRT_HEX]])-2,8)))</f>
        <v>2051335480</v>
      </c>
      <c r="K300" s="14" t="str">
        <f>IF(timingTable[[#This Row],['[TRACECODE']:.1]]=140,"afterTx","")</f>
        <v/>
      </c>
      <c r="L300" s="14" t="str">
        <f t="shared" si="36"/>
        <v/>
      </c>
      <c r="M300" s="14" t="str">
        <f>IF(AND(H300=H299,K299="afterTx",timingTable[[#This Row],['[TRACECODE']:.1]]=6),"dc","")</f>
        <v/>
      </c>
      <c r="N300" s="14" t="str">
        <f t="shared" si="37"/>
        <v/>
      </c>
      <c r="O300" s="14" t="str">
        <f>IF(timingTable[[#This Row],['[TRACECODE']:.1]]=141,"afterRx","")</f>
        <v/>
      </c>
      <c r="P300" s="14" t="str">
        <f t="shared" si="38"/>
        <v>beforeRx</v>
      </c>
      <c r="Q300" s="14" t="str">
        <f t="shared" si="39"/>
        <v/>
      </c>
      <c r="R300" s="14" t="str">
        <f t="shared" si="40"/>
        <v>EMPTY</v>
      </c>
      <c r="S300" s="14" t="str">
        <f t="shared" si="41"/>
        <v>EMPTY</v>
      </c>
      <c r="T300" s="14" t="str">
        <f t="shared" si="42"/>
        <v>EMPTY</v>
      </c>
      <c r="U300" s="14" t="str">
        <f t="shared" si="43"/>
        <v>EMPTY</v>
      </c>
      <c r="V300" s="14" t="str">
        <f>IF(L300="beforeTx",timingTable[[#This Row],[FRT32_val]]-timingTable[[#This Row],[FRT32_trace]],"EMPTY")</f>
        <v>EMPTY</v>
      </c>
      <c r="W300" s="14" t="str">
        <f>IF(AND(timingTable[[#This Row],[beforeTx]]="beforeTx",K301="afterTx"),J301-timingTable[[#This Row],[FRT32_trace]],"EMPTY")</f>
        <v>EMPTY</v>
      </c>
      <c r="X300" s="14" t="str">
        <f t="shared" si="44"/>
        <v>EMPTY</v>
      </c>
      <c r="Y300" s="14">
        <f>IF(AND(P300="beforeRx",O301="afterRx"),J301-timingTable[[#This Row],[FRT32_trace]],"EMPTY")</f>
        <v>147</v>
      </c>
    </row>
    <row r="301" spans="1:25" x14ac:dyDescent="0.25">
      <c r="A301" s="14" t="s">
        <v>2934</v>
      </c>
      <c r="B301">
        <v>2051335627</v>
      </c>
      <c r="C301" s="14" t="s">
        <v>8868</v>
      </c>
      <c r="D301">
        <v>141</v>
      </c>
      <c r="E301" s="14" t="s">
        <v>1122</v>
      </c>
      <c r="F301" s="14" t="s">
        <v>296</v>
      </c>
      <c r="G301" s="14">
        <f>timingTable[[#This Row],[FRT_DEC]]-B300</f>
        <v>147</v>
      </c>
      <c r="H30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INFO]]))),H300)</f>
        <v>299</v>
      </c>
      <c r="I30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01" s="14">
        <f>HEX2DEC(RIGHT(timingTable[[#This Row],[FRT_HEX]],MIN(LEN(timingTable[[#This Row],[FRT_HEX]])-2,8)))</f>
        <v>2051335627</v>
      </c>
      <c r="K301" s="14" t="str">
        <f>IF(timingTable[[#This Row],['[TRACECODE']:.1]]=140,"afterTx","")</f>
        <v/>
      </c>
      <c r="L301" s="14" t="str">
        <f t="shared" si="36"/>
        <v/>
      </c>
      <c r="M301" s="14" t="str">
        <f>IF(AND(H301=H300,K300="afterTx",timingTable[[#This Row],['[TRACECODE']:.1]]=6),"dc","")</f>
        <v/>
      </c>
      <c r="N301" s="14" t="str">
        <f t="shared" si="37"/>
        <v/>
      </c>
      <c r="O301" s="14" t="str">
        <f>IF(timingTable[[#This Row],['[TRACECODE']:.1]]=141,"afterRx","")</f>
        <v>afterRx</v>
      </c>
      <c r="P301" s="14" t="str">
        <f t="shared" si="38"/>
        <v/>
      </c>
      <c r="Q301" s="14" t="str">
        <f t="shared" si="39"/>
        <v/>
      </c>
      <c r="R301" s="14" t="str">
        <f t="shared" si="40"/>
        <v>EMPTY</v>
      </c>
      <c r="S301" s="14" t="str">
        <f t="shared" si="41"/>
        <v>EMPTY</v>
      </c>
      <c r="T301" s="14" t="str">
        <f t="shared" si="42"/>
        <v>EMPTY</v>
      </c>
      <c r="U301" s="14" t="str">
        <f t="shared" si="43"/>
        <v>EMPTY</v>
      </c>
      <c r="V301" s="14" t="str">
        <f>IF(L301="beforeTx",timingTable[[#This Row],[FRT32_val]]-timingTable[[#This Row],[FRT32_trace]],"EMPTY")</f>
        <v>EMPTY</v>
      </c>
      <c r="W301" s="14" t="str">
        <f>IF(AND(timingTable[[#This Row],[beforeTx]]="beforeTx",K302="afterTx"),J302-timingTable[[#This Row],[FRT32_trace]],"EMPTY")</f>
        <v>EMPTY</v>
      </c>
      <c r="X301" s="14" t="str">
        <f t="shared" si="44"/>
        <v>EMPTY</v>
      </c>
      <c r="Y301" s="14" t="str">
        <f>IF(AND(P301="beforeRx",O302="afterRx"),J302-timingTable[[#This Row],[FRT32_trace]],"EMPTY")</f>
        <v>EMPTY</v>
      </c>
    </row>
    <row r="302" spans="1:25" x14ac:dyDescent="0.25">
      <c r="A302" s="14" t="s">
        <v>2957</v>
      </c>
      <c r="B302">
        <v>2051338507</v>
      </c>
      <c r="C302" s="14" t="s">
        <v>8892</v>
      </c>
      <c r="D302">
        <v>151</v>
      </c>
      <c r="E302" s="14" t="s">
        <v>1119</v>
      </c>
      <c r="F302" s="14" t="s">
        <v>8893</v>
      </c>
      <c r="G302" s="14">
        <f>timingTable[[#This Row],[FRT_DEC]]-B301</f>
        <v>2880</v>
      </c>
      <c r="H30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INFO]]))),H301)</f>
        <v>299</v>
      </c>
      <c r="I302" s="14">
        <f>IF(timingTable[[#This Row],['[TRACECODE']:.1]]=151,HEX2DEC(LEFT(RIGHT(timingTable[[#This Row],[TRACE INFO]],9),8)),IF(timingTable[[#This Row],['[TRACECODE']:.1]]=6,HEX2DEC(RIGHT(timingTable[[#This Row],[TRACE INFO]],8))))</f>
        <v>2051338420</v>
      </c>
      <c r="J302" s="14">
        <f>HEX2DEC(RIGHT(timingTable[[#This Row],[FRT_HEX]],MIN(LEN(timingTable[[#This Row],[FRT_HEX]])-2,8)))</f>
        <v>2051338507</v>
      </c>
      <c r="K302" s="14" t="str">
        <f>IF(timingTable[[#This Row],['[TRACECODE']:.1]]=140,"afterTx","")</f>
        <v/>
      </c>
      <c r="L302" s="14" t="str">
        <f t="shared" si="36"/>
        <v/>
      </c>
      <c r="M302" s="14" t="str">
        <f>IF(AND(H302=H301,K301="afterTx",timingTable[[#This Row],['[TRACECODE']:.1]]=6),"dc","")</f>
        <v/>
      </c>
      <c r="N302" s="14" t="str">
        <f t="shared" si="37"/>
        <v/>
      </c>
      <c r="O302" s="14" t="str">
        <f>IF(timingTable[[#This Row],['[TRACECODE']:.1]]=141,"afterRx","")</f>
        <v/>
      </c>
      <c r="P302" s="14" t="str">
        <f t="shared" si="38"/>
        <v/>
      </c>
      <c r="Q302" s="14" t="str">
        <f t="shared" si="39"/>
        <v>rxEnd</v>
      </c>
      <c r="R302" s="14" t="str">
        <f t="shared" si="40"/>
        <v>EMPTY</v>
      </c>
      <c r="S302" s="14" t="str">
        <f t="shared" si="41"/>
        <v>EMPTY</v>
      </c>
      <c r="T302" s="14">
        <f t="shared" si="42"/>
        <v>1000</v>
      </c>
      <c r="U302" s="14">
        <f t="shared" si="43"/>
        <v>1698</v>
      </c>
      <c r="V302" s="14" t="str">
        <f>IF(L302="beforeTx",timingTable[[#This Row],[FRT32_val]]-timingTable[[#This Row],[FRT32_trace]],"EMPTY")</f>
        <v>EMPTY</v>
      </c>
      <c r="W302" s="14" t="str">
        <f>IF(AND(timingTable[[#This Row],[beforeTx]]="beforeTx",K303="afterTx"),J303-timingTable[[#This Row],[FRT32_trace]],"EMPTY")</f>
        <v>EMPTY</v>
      </c>
      <c r="X302" s="14">
        <f t="shared" si="44"/>
        <v>216</v>
      </c>
      <c r="Y302" s="14" t="str">
        <f>IF(AND(P302="beforeRx",O303="afterRx"),J303-timingTable[[#This Row],[FRT32_trace]],"EMPTY")</f>
        <v>EMPTY</v>
      </c>
    </row>
    <row r="303" spans="1:25" x14ac:dyDescent="0.25">
      <c r="A303" s="14" t="s">
        <v>2967</v>
      </c>
      <c r="B303">
        <v>2051338636</v>
      </c>
      <c r="C303" s="14" t="s">
        <v>8904</v>
      </c>
      <c r="D303">
        <v>151</v>
      </c>
      <c r="E303" s="14" t="s">
        <v>1119</v>
      </c>
      <c r="F303" s="14" t="s">
        <v>8905</v>
      </c>
      <c r="G303" s="14">
        <f>timingTable[[#This Row],[FRT_DEC]]-B302</f>
        <v>129</v>
      </c>
      <c r="H30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INFO]]))),H302)</f>
        <v>299</v>
      </c>
      <c r="I303" s="14">
        <f>IF(timingTable[[#This Row],['[TRACECODE']:.1]]=151,HEX2DEC(LEFT(RIGHT(timingTable[[#This Row],[TRACE INFO]],9),8)),IF(timingTable[[#This Row],['[TRACECODE']:.1]]=6,HEX2DEC(RIGHT(timingTable[[#This Row],[TRACE INFO]],8))))</f>
        <v>2051339420</v>
      </c>
      <c r="J303" s="14">
        <f>HEX2DEC(RIGHT(timingTable[[#This Row],[FRT_HEX]],MIN(LEN(timingTable[[#This Row],[FRT_HEX]])-2,8)))</f>
        <v>2051338636</v>
      </c>
      <c r="K303" s="14" t="str">
        <f>IF(timingTable[[#This Row],['[TRACECODE']:.1]]=140,"afterTx","")</f>
        <v/>
      </c>
      <c r="L303" s="14" t="str">
        <f t="shared" si="36"/>
        <v>beforeTx</v>
      </c>
      <c r="M303" s="14" t="str">
        <f>IF(AND(H303=H302,K302="afterTx",timingTable[[#This Row],['[TRACECODE']:.1]]=6),"dc","")</f>
        <v/>
      </c>
      <c r="N303" s="14" t="str">
        <f t="shared" si="37"/>
        <v/>
      </c>
      <c r="O303" s="14" t="str">
        <f>IF(timingTable[[#This Row],['[TRACECODE']:.1]]=141,"afterRx","")</f>
        <v/>
      </c>
      <c r="P303" s="14" t="str">
        <f t="shared" si="38"/>
        <v/>
      </c>
      <c r="Q303" s="14" t="str">
        <f t="shared" si="39"/>
        <v/>
      </c>
      <c r="R303" s="14">
        <f t="shared" si="40"/>
        <v>698</v>
      </c>
      <c r="S303" s="14" t="str">
        <f t="shared" si="41"/>
        <v>EMPTY</v>
      </c>
      <c r="T303" s="14" t="str">
        <f t="shared" si="42"/>
        <v>EMPTY</v>
      </c>
      <c r="U303" s="14" t="str">
        <f t="shared" si="43"/>
        <v>EMPTY</v>
      </c>
      <c r="V303" s="14">
        <f>IF(L303="beforeTx",timingTable[[#This Row],[FRT32_val]]-timingTable[[#This Row],[FRT32_trace]],"EMPTY")</f>
        <v>784</v>
      </c>
      <c r="W303" s="14">
        <f>IF(AND(timingTable[[#This Row],[beforeTx]]="beforeTx",K304="afterTx"),J304-timingTable[[#This Row],[FRT32_trace]],"EMPTY")</f>
        <v>802</v>
      </c>
      <c r="X303" s="14" t="str">
        <f t="shared" si="44"/>
        <v>EMPTY</v>
      </c>
      <c r="Y303" s="14" t="str">
        <f>IF(AND(P303="beforeRx",O304="afterRx"),J304-timingTable[[#This Row],[FRT32_trace]],"EMPTY")</f>
        <v>EMPTY</v>
      </c>
    </row>
    <row r="304" spans="1:25" x14ac:dyDescent="0.25">
      <c r="A304" s="14" t="s">
        <v>2968</v>
      </c>
      <c r="B304">
        <v>2051339438</v>
      </c>
      <c r="C304" s="14" t="s">
        <v>8906</v>
      </c>
      <c r="D304">
        <v>140</v>
      </c>
      <c r="E304" s="14" t="s">
        <v>1120</v>
      </c>
      <c r="F304" s="14" t="s">
        <v>281</v>
      </c>
      <c r="G304" s="14">
        <f>timingTable[[#This Row],[FRT_DEC]]-B303</f>
        <v>802</v>
      </c>
      <c r="H30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INFO]]))),H303)</f>
        <v>299</v>
      </c>
      <c r="I304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04" s="14">
        <f>HEX2DEC(RIGHT(timingTable[[#This Row],[FRT_HEX]],MIN(LEN(timingTable[[#This Row],[FRT_HEX]])-2,8)))</f>
        <v>2051339438</v>
      </c>
      <c r="K304" s="14" t="str">
        <f>IF(timingTable[[#This Row],['[TRACECODE']:.1]]=140,"afterTx","")</f>
        <v>afterTx</v>
      </c>
      <c r="L304" s="14" t="str">
        <f t="shared" si="36"/>
        <v/>
      </c>
      <c r="M304" s="14" t="str">
        <f>IF(AND(H304=H303,K303="afterTx",timingTable[[#This Row],['[TRACECODE']:.1]]=6),"dc","")</f>
        <v/>
      </c>
      <c r="N304" s="14" t="str">
        <f t="shared" si="37"/>
        <v/>
      </c>
      <c r="O304" s="14" t="str">
        <f>IF(timingTable[[#This Row],['[TRACECODE']:.1]]=141,"afterRx","")</f>
        <v/>
      </c>
      <c r="P304" s="14" t="str">
        <f t="shared" si="38"/>
        <v/>
      </c>
      <c r="Q304" s="14" t="str">
        <f t="shared" si="39"/>
        <v/>
      </c>
      <c r="R304" s="14" t="str">
        <f t="shared" si="40"/>
        <v>EMPTY</v>
      </c>
      <c r="S304" s="14" t="str">
        <f t="shared" si="41"/>
        <v>EMPTY</v>
      </c>
      <c r="T304" s="14" t="str">
        <f t="shared" si="42"/>
        <v>EMPTY</v>
      </c>
      <c r="U304" s="14" t="str">
        <f t="shared" si="43"/>
        <v>EMPTY</v>
      </c>
      <c r="V304" s="14" t="str">
        <f>IF(L304="beforeTx",timingTable[[#This Row],[FRT32_val]]-timingTable[[#This Row],[FRT32_trace]],"EMPTY")</f>
        <v>EMPTY</v>
      </c>
      <c r="W304" s="14" t="str">
        <f>IF(AND(timingTable[[#This Row],[beforeTx]]="beforeTx",K305="afterTx"),J305-timingTable[[#This Row],[FRT32_trace]],"EMPTY")</f>
        <v>EMPTY</v>
      </c>
      <c r="X304" s="14" t="str">
        <f t="shared" si="44"/>
        <v>EMPTY</v>
      </c>
      <c r="Y304" s="14" t="str">
        <f>IF(AND(P304="beforeRx",O305="afterRx"),J305-timingTable[[#This Row],[FRT32_trace]],"EMPTY")</f>
        <v>EMPTY</v>
      </c>
    </row>
    <row r="305" spans="1:25" x14ac:dyDescent="0.25">
      <c r="A305" s="14" t="s">
        <v>2971</v>
      </c>
      <c r="B305">
        <v>2051348361</v>
      </c>
      <c r="C305" s="14" t="s">
        <v>8909</v>
      </c>
      <c r="D305">
        <v>6</v>
      </c>
      <c r="E305" s="14" t="s">
        <v>1121</v>
      </c>
      <c r="F305" s="14" t="s">
        <v>8910</v>
      </c>
      <c r="G305" s="14">
        <f>timingTable[[#This Row],[FRT_DEC]]-B304</f>
        <v>8923</v>
      </c>
      <c r="H30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INFO]]))),H304)</f>
        <v>299</v>
      </c>
      <c r="I305" s="14">
        <f>IF(timingTable[[#This Row],['[TRACECODE']:.1]]=151,HEX2DEC(LEFT(RIGHT(timingTable[[#This Row],[TRACE INFO]],9),8)),IF(timingTable[[#This Row],['[TRACECODE']:.1]]=6,HEX2DEC(RIGHT(timingTable[[#This Row],[TRACE INFO]],8))))</f>
        <v>2051340118</v>
      </c>
      <c r="J305" s="14">
        <f>HEX2DEC(RIGHT(timingTable[[#This Row],[FRT_HEX]],MIN(LEN(timingTable[[#This Row],[FRT_HEX]])-2,8)))</f>
        <v>2051348361</v>
      </c>
      <c r="K305" s="14" t="str">
        <f>IF(timingTable[[#This Row],['[TRACECODE']:.1]]=140,"afterTx","")</f>
        <v/>
      </c>
      <c r="L305" s="14" t="str">
        <f t="shared" si="36"/>
        <v/>
      </c>
      <c r="M305" s="14" t="str">
        <f>IF(AND(H305=H304,K304="afterTx",timingTable[[#This Row],['[TRACECODE']:.1]]=6),"dc","")</f>
        <v>dc</v>
      </c>
      <c r="N305" s="14" t="str">
        <f t="shared" si="37"/>
        <v/>
      </c>
      <c r="O305" s="14" t="str">
        <f>IF(timingTable[[#This Row],['[TRACECODE']:.1]]=141,"afterRx","")</f>
        <v/>
      </c>
      <c r="P305" s="14" t="str">
        <f t="shared" si="38"/>
        <v/>
      </c>
      <c r="Q305" s="14" t="str">
        <f t="shared" si="39"/>
        <v/>
      </c>
      <c r="R305" s="14" t="str">
        <f t="shared" si="40"/>
        <v>EMPTY</v>
      </c>
      <c r="S305" s="14" t="str">
        <f t="shared" si="41"/>
        <v>EMPTY</v>
      </c>
      <c r="T305" s="14" t="str">
        <f t="shared" si="42"/>
        <v>EMPTY</v>
      </c>
      <c r="U305" s="14" t="str">
        <f t="shared" si="43"/>
        <v>EMPTY</v>
      </c>
      <c r="V305" s="14" t="str">
        <f>IF(L305="beforeTx",timingTable[[#This Row],[FRT32_val]]-timingTable[[#This Row],[FRT32_trace]],"EMPTY")</f>
        <v>EMPTY</v>
      </c>
      <c r="W305" s="14" t="str">
        <f>IF(AND(timingTable[[#This Row],[beforeTx]]="beforeTx",K306="afterTx"),J306-timingTable[[#This Row],[FRT32_trace]],"EMPTY")</f>
        <v>EMPTY</v>
      </c>
      <c r="X305" s="14" t="str">
        <f t="shared" si="44"/>
        <v>EMPTY</v>
      </c>
      <c r="Y305" s="14" t="str">
        <f>IF(AND(P305="beforeRx",O306="afterRx"),J306-timingTable[[#This Row],[FRT32_trace]],"EMPTY")</f>
        <v>EMPTY</v>
      </c>
    </row>
    <row r="306" spans="1:25" x14ac:dyDescent="0.25">
      <c r="A306" s="14" t="s">
        <v>2972</v>
      </c>
      <c r="B306">
        <v>2051348364</v>
      </c>
      <c r="C306" s="14" t="s">
        <v>8911</v>
      </c>
      <c r="D306">
        <v>6</v>
      </c>
      <c r="E306" s="14" t="s">
        <v>1121</v>
      </c>
      <c r="F306" s="14" t="s">
        <v>5995</v>
      </c>
      <c r="G306" s="14">
        <f>timingTable[[#This Row],[FRT_DEC]]-B305</f>
        <v>3</v>
      </c>
      <c r="H30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INFO]]))),H305)</f>
        <v>299</v>
      </c>
      <c r="I306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06" s="14">
        <f>HEX2DEC(RIGHT(timingTable[[#This Row],[FRT_HEX]],MIN(LEN(timingTable[[#This Row],[FRT_HEX]])-2,8)))</f>
        <v>2051348364</v>
      </c>
      <c r="K306" s="14" t="str">
        <f>IF(timingTable[[#This Row],['[TRACECODE']:.1]]=140,"afterTx","")</f>
        <v/>
      </c>
      <c r="L306" s="14" t="str">
        <f t="shared" si="36"/>
        <v/>
      </c>
      <c r="M306" s="14" t="str">
        <f>IF(AND(H306=H305,K305="afterTx",timingTable[[#This Row],['[TRACECODE']:.1]]=6),"dc","")</f>
        <v/>
      </c>
      <c r="N306" s="14" t="str">
        <f t="shared" si="37"/>
        <v/>
      </c>
      <c r="O306" s="14" t="str">
        <f>IF(timingTable[[#This Row],['[TRACECODE']:.1]]=141,"afterRx","")</f>
        <v/>
      </c>
      <c r="P306" s="14" t="str">
        <f t="shared" si="38"/>
        <v/>
      </c>
      <c r="Q306" s="14" t="str">
        <f t="shared" si="39"/>
        <v/>
      </c>
      <c r="R306" s="14" t="str">
        <f t="shared" si="40"/>
        <v>EMPTY</v>
      </c>
      <c r="S306" s="14" t="str">
        <f t="shared" si="41"/>
        <v>EMPTY</v>
      </c>
      <c r="T306" s="14" t="str">
        <f t="shared" si="42"/>
        <v>EMPTY</v>
      </c>
      <c r="U306" s="14" t="str">
        <f t="shared" si="43"/>
        <v>EMPTY</v>
      </c>
      <c r="V306" s="14" t="str">
        <f>IF(L306="beforeTx",timingTable[[#This Row],[FRT32_val]]-timingTable[[#This Row],[FRT32_trace]],"EMPTY")</f>
        <v>EMPTY</v>
      </c>
      <c r="W306" s="14" t="str">
        <f>IF(AND(timingTable[[#This Row],[beforeTx]]="beforeTx",K307="afterTx"),J307-timingTable[[#This Row],[FRT32_trace]],"EMPTY")</f>
        <v>EMPTY</v>
      </c>
      <c r="X306" s="14" t="str">
        <f t="shared" si="44"/>
        <v>EMPTY</v>
      </c>
      <c r="Y306" s="14" t="str">
        <f>IF(AND(P306="beforeRx",O307="afterRx"),J307-timingTable[[#This Row],[FRT32_trace]],"EMPTY")</f>
        <v>EMPTY</v>
      </c>
    </row>
    <row r="307" spans="1:25" x14ac:dyDescent="0.25">
      <c r="A307" s="14" t="s">
        <v>2973</v>
      </c>
      <c r="B307">
        <v>2051348446</v>
      </c>
      <c r="C307" s="14" t="s">
        <v>8912</v>
      </c>
      <c r="D307">
        <v>151</v>
      </c>
      <c r="E307" s="14" t="s">
        <v>1119</v>
      </c>
      <c r="F307" s="14" t="s">
        <v>8913</v>
      </c>
      <c r="G307" s="14">
        <f>timingTable[[#This Row],[FRT_DEC]]-B306</f>
        <v>82</v>
      </c>
      <c r="H30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INFO]]))),H306)</f>
        <v>299</v>
      </c>
      <c r="I307" s="14">
        <f>IF(timingTable[[#This Row],['[TRACECODE']:.1]]=151,HEX2DEC(LEFT(RIGHT(timingTable[[#This Row],[TRACE INFO]],9),8)),IF(timingTable[[#This Row],['[TRACECODE']:.1]]=6,HEX2DEC(RIGHT(timingTable[[#This Row],[TRACE INFO]],8))))</f>
        <v>2051348277</v>
      </c>
      <c r="J307" s="14">
        <f>HEX2DEC(RIGHT(timingTable[[#This Row],[FRT_HEX]],MIN(LEN(timingTable[[#This Row],[FRT_HEX]])-2,8)))</f>
        <v>2051348446</v>
      </c>
      <c r="K307" s="14" t="str">
        <f>IF(timingTable[[#This Row],['[TRACECODE']:.1]]=140,"afterTx","")</f>
        <v/>
      </c>
      <c r="L307" s="14" t="str">
        <f t="shared" si="36"/>
        <v/>
      </c>
      <c r="M307" s="14" t="str">
        <f>IF(AND(H307=H306,K306="afterTx",timingTable[[#This Row],['[TRACECODE']:.1]]=6),"dc","")</f>
        <v/>
      </c>
      <c r="N307" s="14" t="str">
        <f t="shared" si="37"/>
        <v>txEnd</v>
      </c>
      <c r="O307" s="14" t="str">
        <f>IF(timingTable[[#This Row],['[TRACECODE']:.1]]=141,"afterRx","")</f>
        <v/>
      </c>
      <c r="P307" s="14" t="str">
        <f t="shared" si="38"/>
        <v/>
      </c>
      <c r="Q307" s="14" t="str">
        <f t="shared" si="39"/>
        <v/>
      </c>
      <c r="R307" s="14" t="str">
        <f t="shared" si="40"/>
        <v>EMPTY</v>
      </c>
      <c r="S307" s="14">
        <f t="shared" si="41"/>
        <v>543</v>
      </c>
      <c r="T307" s="14" t="str">
        <f t="shared" si="42"/>
        <v>EMPTY</v>
      </c>
      <c r="U307" s="14" t="str">
        <f t="shared" si="43"/>
        <v>EMPTY</v>
      </c>
      <c r="V307" s="14" t="str">
        <f>IF(L307="beforeTx",timingTable[[#This Row],[FRT32_val]]-timingTable[[#This Row],[FRT32_trace]],"EMPTY")</f>
        <v>EMPTY</v>
      </c>
      <c r="W307" s="14" t="str">
        <f>IF(AND(timingTable[[#This Row],[beforeTx]]="beforeTx",K308="afterTx"),J308-timingTable[[#This Row],[FRT32_trace]],"EMPTY")</f>
        <v>EMPTY</v>
      </c>
      <c r="X307" s="14" t="str">
        <f t="shared" si="44"/>
        <v>EMPTY</v>
      </c>
      <c r="Y307" s="14" t="str">
        <f>IF(AND(P307="beforeRx",O308="afterRx"),J308-timingTable[[#This Row],[FRT32_trace]],"EMPTY")</f>
        <v>EMPTY</v>
      </c>
    </row>
    <row r="308" spans="1:25" x14ac:dyDescent="0.25">
      <c r="A308" s="14" t="s">
        <v>2982</v>
      </c>
      <c r="B308">
        <v>2051348820</v>
      </c>
      <c r="C308" s="14" t="s">
        <v>8923</v>
      </c>
      <c r="D308">
        <v>151</v>
      </c>
      <c r="E308" s="14" t="s">
        <v>1119</v>
      </c>
      <c r="F308" s="14" t="s">
        <v>1102</v>
      </c>
      <c r="G308" s="14">
        <f>timingTable[[#This Row],[FRT_DEC]]-B307</f>
        <v>374</v>
      </c>
      <c r="H30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INFO]]))),H307)</f>
        <v>299</v>
      </c>
      <c r="I308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08" s="14">
        <f>HEX2DEC(RIGHT(timingTable[[#This Row],[FRT_HEX]],MIN(LEN(timingTable[[#This Row],[FRT_HEX]])-2,8)))</f>
        <v>2051348820</v>
      </c>
      <c r="K308" s="14" t="str">
        <f>IF(timingTable[[#This Row],['[TRACECODE']:.1]]=140,"afterTx","")</f>
        <v/>
      </c>
      <c r="L308" s="14" t="str">
        <f t="shared" si="36"/>
        <v/>
      </c>
      <c r="M308" s="14" t="str">
        <f>IF(AND(H308=H307,K307="afterTx",timingTable[[#This Row],['[TRACECODE']:.1]]=6),"dc","")</f>
        <v/>
      </c>
      <c r="N308" s="14" t="str">
        <f t="shared" si="37"/>
        <v/>
      </c>
      <c r="O308" s="14" t="str">
        <f>IF(timingTable[[#This Row],['[TRACECODE']:.1]]=141,"afterRx","")</f>
        <v/>
      </c>
      <c r="P308" s="14" t="str">
        <f t="shared" si="38"/>
        <v>beforeRx</v>
      </c>
      <c r="Q308" s="14" t="str">
        <f t="shared" si="39"/>
        <v/>
      </c>
      <c r="R308" s="14" t="str">
        <f t="shared" si="40"/>
        <v>EMPTY</v>
      </c>
      <c r="S308" s="14" t="str">
        <f t="shared" si="41"/>
        <v>EMPTY</v>
      </c>
      <c r="T308" s="14" t="str">
        <f t="shared" si="42"/>
        <v>EMPTY</v>
      </c>
      <c r="U308" s="14" t="str">
        <f t="shared" si="43"/>
        <v>EMPTY</v>
      </c>
      <c r="V308" s="14" t="str">
        <f>IF(L308="beforeTx",timingTable[[#This Row],[FRT32_val]]-timingTable[[#This Row],[FRT32_trace]],"EMPTY")</f>
        <v>EMPTY</v>
      </c>
      <c r="W308" s="14" t="str">
        <f>IF(AND(timingTable[[#This Row],[beforeTx]]="beforeTx",K309="afterTx"),J309-timingTable[[#This Row],[FRT32_trace]],"EMPTY")</f>
        <v>EMPTY</v>
      </c>
      <c r="X308" s="14" t="str">
        <f t="shared" si="44"/>
        <v>EMPTY</v>
      </c>
      <c r="Y308" s="14">
        <f>IF(AND(P308="beforeRx",O309="afterRx"),J309-timingTable[[#This Row],[FRT32_trace]],"EMPTY")</f>
        <v>16</v>
      </c>
    </row>
    <row r="309" spans="1:25" x14ac:dyDescent="0.25">
      <c r="A309" s="14" t="s">
        <v>2983</v>
      </c>
      <c r="B309">
        <v>2051348836</v>
      </c>
      <c r="C309" s="14" t="s">
        <v>8924</v>
      </c>
      <c r="D309">
        <v>141</v>
      </c>
      <c r="E309" s="14" t="s">
        <v>1122</v>
      </c>
      <c r="F309" s="14" t="s">
        <v>296</v>
      </c>
      <c r="G309" s="14">
        <f>timingTable[[#This Row],[FRT_DEC]]-B308</f>
        <v>16</v>
      </c>
      <c r="H30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INFO]]))),H308)</f>
        <v>299</v>
      </c>
      <c r="I309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09" s="14">
        <f>HEX2DEC(RIGHT(timingTable[[#This Row],[FRT_HEX]],MIN(LEN(timingTable[[#This Row],[FRT_HEX]])-2,8)))</f>
        <v>2051348836</v>
      </c>
      <c r="K309" s="14" t="str">
        <f>IF(timingTable[[#This Row],['[TRACECODE']:.1]]=140,"afterTx","")</f>
        <v/>
      </c>
      <c r="L309" s="14" t="str">
        <f t="shared" si="36"/>
        <v/>
      </c>
      <c r="M309" s="14" t="str">
        <f>IF(AND(H309=H308,K308="afterTx",timingTable[[#This Row],['[TRACECODE']:.1]]=6),"dc","")</f>
        <v/>
      </c>
      <c r="N309" s="14" t="str">
        <f t="shared" si="37"/>
        <v/>
      </c>
      <c r="O309" s="14" t="str">
        <f>IF(timingTable[[#This Row],['[TRACECODE']:.1]]=141,"afterRx","")</f>
        <v>afterRx</v>
      </c>
      <c r="P309" s="14" t="str">
        <f t="shared" si="38"/>
        <v/>
      </c>
      <c r="Q309" s="14" t="str">
        <f t="shared" si="39"/>
        <v/>
      </c>
      <c r="R309" s="14" t="str">
        <f t="shared" si="40"/>
        <v>EMPTY</v>
      </c>
      <c r="S309" s="14" t="str">
        <f t="shared" si="41"/>
        <v>EMPTY</v>
      </c>
      <c r="T309" s="14" t="str">
        <f t="shared" si="42"/>
        <v>EMPTY</v>
      </c>
      <c r="U309" s="14" t="str">
        <f t="shared" si="43"/>
        <v>EMPTY</v>
      </c>
      <c r="V309" s="14" t="str">
        <f>IF(L309="beforeTx",timingTable[[#This Row],[FRT32_val]]-timingTable[[#This Row],[FRT32_trace]],"EMPTY")</f>
        <v>EMPTY</v>
      </c>
      <c r="W309" s="14" t="str">
        <f>IF(AND(timingTable[[#This Row],[beforeTx]]="beforeTx",K310="afterTx"),J310-timingTable[[#This Row],[FRT32_trace]],"EMPTY")</f>
        <v>EMPTY</v>
      </c>
      <c r="X309" s="14" t="str">
        <f t="shared" si="44"/>
        <v>EMPTY</v>
      </c>
      <c r="Y309" s="14" t="str">
        <f>IF(AND(P309="beforeRx",O310="afterRx"),J310-timingTable[[#This Row],[FRT32_trace]],"EMPTY")</f>
        <v>EMPTY</v>
      </c>
    </row>
    <row r="310" spans="1:25" x14ac:dyDescent="0.25">
      <c r="A310" s="14" t="s">
        <v>3015</v>
      </c>
      <c r="B310">
        <v>2051352389</v>
      </c>
      <c r="C310" s="14" t="s">
        <v>8958</v>
      </c>
      <c r="D310">
        <v>151</v>
      </c>
      <c r="E310" s="14" t="s">
        <v>1119</v>
      </c>
      <c r="F310" s="14" t="s">
        <v>8959</v>
      </c>
      <c r="G310" s="14">
        <f>timingTable[[#This Row],[FRT_DEC]]-B309</f>
        <v>3553</v>
      </c>
      <c r="H31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INFO]]))),H309)</f>
        <v>299</v>
      </c>
      <c r="I310" s="14">
        <f>IF(timingTable[[#This Row],['[TRACECODE']:.1]]=151,HEX2DEC(LEFT(RIGHT(timingTable[[#This Row],[TRACE INFO]],9),8)),IF(timingTable[[#This Row],['[TRACECODE']:.1]]=6,HEX2DEC(RIGHT(timingTable[[#This Row],[TRACE INFO]],8))))</f>
        <v>2051352300</v>
      </c>
      <c r="J310" s="14">
        <f>HEX2DEC(RIGHT(timingTable[[#This Row],[FRT_HEX]],MIN(LEN(timingTable[[#This Row],[FRT_HEX]])-2,8)))</f>
        <v>2051352389</v>
      </c>
      <c r="K310" s="14" t="str">
        <f>IF(timingTable[[#This Row],['[TRACECODE']:.1]]=140,"afterTx","")</f>
        <v/>
      </c>
      <c r="L310" s="14" t="str">
        <f t="shared" si="36"/>
        <v/>
      </c>
      <c r="M310" s="14" t="str">
        <f>IF(AND(H310=H309,K309="afterTx",timingTable[[#This Row],['[TRACECODE']:.1]]=6),"dc","")</f>
        <v/>
      </c>
      <c r="N310" s="14" t="str">
        <f t="shared" si="37"/>
        <v/>
      </c>
      <c r="O310" s="14" t="str">
        <f>IF(timingTable[[#This Row],['[TRACECODE']:.1]]=141,"afterRx","")</f>
        <v/>
      </c>
      <c r="P310" s="14" t="str">
        <f t="shared" si="38"/>
        <v/>
      </c>
      <c r="Q310" s="14" t="str">
        <f t="shared" si="39"/>
        <v>rxEnd</v>
      </c>
      <c r="R310" s="14" t="str">
        <f t="shared" si="40"/>
        <v>EMPTY</v>
      </c>
      <c r="S310" s="14" t="str">
        <f t="shared" si="41"/>
        <v>EMPTY</v>
      </c>
      <c r="T310" s="14">
        <f t="shared" si="42"/>
        <v>1000</v>
      </c>
      <c r="U310" s="14">
        <f t="shared" si="43"/>
        <v>1696</v>
      </c>
      <c r="V310" s="14" t="str">
        <f>IF(L310="beforeTx",timingTable[[#This Row],[FRT32_val]]-timingTable[[#This Row],[FRT32_trace]],"EMPTY")</f>
        <v>EMPTY</v>
      </c>
      <c r="W310" s="14" t="str">
        <f>IF(AND(timingTable[[#This Row],[beforeTx]]="beforeTx",K311="afterTx"),J311-timingTable[[#This Row],[FRT32_trace]],"EMPTY")</f>
        <v>EMPTY</v>
      </c>
      <c r="X310" s="14">
        <f t="shared" si="44"/>
        <v>227</v>
      </c>
      <c r="Y310" s="14" t="str">
        <f>IF(AND(P310="beforeRx",O311="afterRx"),J311-timingTable[[#This Row],[FRT32_trace]],"EMPTY")</f>
        <v>EMPTY</v>
      </c>
    </row>
    <row r="311" spans="1:25" x14ac:dyDescent="0.25">
      <c r="A311" s="14" t="s">
        <v>3025</v>
      </c>
      <c r="B311">
        <v>2051352527</v>
      </c>
      <c r="C311" s="14" t="s">
        <v>8970</v>
      </c>
      <c r="D311">
        <v>151</v>
      </c>
      <c r="E311" s="14" t="s">
        <v>1119</v>
      </c>
      <c r="F311" s="14" t="s">
        <v>8971</v>
      </c>
      <c r="G311" s="14">
        <f>timingTable[[#This Row],[FRT_DEC]]-B310</f>
        <v>138</v>
      </c>
      <c r="H31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INFO]]))),H310)</f>
        <v>299</v>
      </c>
      <c r="I311" s="14">
        <f>IF(timingTable[[#This Row],['[TRACECODE']:.1]]=151,HEX2DEC(LEFT(RIGHT(timingTable[[#This Row],[TRACE INFO]],9),8)),IF(timingTable[[#This Row],['[TRACECODE']:.1]]=6,HEX2DEC(RIGHT(timingTable[[#This Row],[TRACE INFO]],8))))</f>
        <v>2051353300</v>
      </c>
      <c r="J311" s="14">
        <f>HEX2DEC(RIGHT(timingTable[[#This Row],[FRT_HEX]],MIN(LEN(timingTable[[#This Row],[FRT_HEX]])-2,8)))</f>
        <v>2051352527</v>
      </c>
      <c r="K311" s="14" t="str">
        <f>IF(timingTable[[#This Row],['[TRACECODE']:.1]]=140,"afterTx","")</f>
        <v/>
      </c>
      <c r="L311" s="14" t="str">
        <f t="shared" si="36"/>
        <v>beforeTx</v>
      </c>
      <c r="M311" s="14" t="str">
        <f>IF(AND(H311=H310,K310="afterTx",timingTable[[#This Row],['[TRACECODE']:.1]]=6),"dc","")</f>
        <v/>
      </c>
      <c r="N311" s="14" t="str">
        <f t="shared" si="37"/>
        <v/>
      </c>
      <c r="O311" s="14" t="str">
        <f>IF(timingTable[[#This Row],['[TRACECODE']:.1]]=141,"afterRx","")</f>
        <v/>
      </c>
      <c r="P311" s="14" t="str">
        <f t="shared" si="38"/>
        <v/>
      </c>
      <c r="Q311" s="14" t="str">
        <f t="shared" si="39"/>
        <v/>
      </c>
      <c r="R311" s="14">
        <f t="shared" si="40"/>
        <v>696</v>
      </c>
      <c r="S311" s="14" t="str">
        <f t="shared" si="41"/>
        <v>EMPTY</v>
      </c>
      <c r="T311" s="14" t="str">
        <f t="shared" si="42"/>
        <v>EMPTY</v>
      </c>
      <c r="U311" s="14" t="str">
        <f t="shared" si="43"/>
        <v>EMPTY</v>
      </c>
      <c r="V311" s="14">
        <f>IF(L311="beforeTx",timingTable[[#This Row],[FRT32_val]]-timingTable[[#This Row],[FRT32_trace]],"EMPTY")</f>
        <v>773</v>
      </c>
      <c r="W311" s="14">
        <f>IF(AND(timingTable[[#This Row],[beforeTx]]="beforeTx",K312="afterTx"),J312-timingTable[[#This Row],[FRT32_trace]],"EMPTY")</f>
        <v>791</v>
      </c>
      <c r="X311" s="14" t="str">
        <f t="shared" si="44"/>
        <v>EMPTY</v>
      </c>
      <c r="Y311" s="14" t="str">
        <f>IF(AND(P311="beforeRx",O312="afterRx"),J312-timingTable[[#This Row],[FRT32_trace]],"EMPTY")</f>
        <v>EMPTY</v>
      </c>
    </row>
    <row r="312" spans="1:25" x14ac:dyDescent="0.25">
      <c r="A312" s="14" t="s">
        <v>3026</v>
      </c>
      <c r="B312">
        <v>2051353318</v>
      </c>
      <c r="C312" s="14" t="s">
        <v>8972</v>
      </c>
      <c r="D312">
        <v>140</v>
      </c>
      <c r="E312" s="14" t="s">
        <v>1120</v>
      </c>
      <c r="F312" s="14" t="s">
        <v>281</v>
      </c>
      <c r="G312" s="14">
        <f>timingTable[[#This Row],[FRT_DEC]]-B311</f>
        <v>791</v>
      </c>
      <c r="H31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INFO]]))),H311)</f>
        <v>299</v>
      </c>
      <c r="I31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12" s="14">
        <f>HEX2DEC(RIGHT(timingTable[[#This Row],[FRT_HEX]],MIN(LEN(timingTable[[#This Row],[FRT_HEX]])-2,8)))</f>
        <v>2051353318</v>
      </c>
      <c r="K312" s="14" t="str">
        <f>IF(timingTable[[#This Row],['[TRACECODE']:.1]]=140,"afterTx","")</f>
        <v>afterTx</v>
      </c>
      <c r="L312" s="14" t="str">
        <f t="shared" si="36"/>
        <v/>
      </c>
      <c r="M312" s="14" t="str">
        <f>IF(AND(H312=H311,K311="afterTx",timingTable[[#This Row],['[TRACECODE']:.1]]=6),"dc","")</f>
        <v/>
      </c>
      <c r="N312" s="14" t="str">
        <f t="shared" si="37"/>
        <v/>
      </c>
      <c r="O312" s="14" t="str">
        <f>IF(timingTable[[#This Row],['[TRACECODE']:.1]]=141,"afterRx","")</f>
        <v/>
      </c>
      <c r="P312" s="14" t="str">
        <f t="shared" si="38"/>
        <v/>
      </c>
      <c r="Q312" s="14" t="str">
        <f t="shared" si="39"/>
        <v/>
      </c>
      <c r="R312" s="14" t="str">
        <f t="shared" si="40"/>
        <v>EMPTY</v>
      </c>
      <c r="S312" s="14" t="str">
        <f t="shared" si="41"/>
        <v>EMPTY</v>
      </c>
      <c r="T312" s="14" t="str">
        <f t="shared" si="42"/>
        <v>EMPTY</v>
      </c>
      <c r="U312" s="14" t="str">
        <f t="shared" si="43"/>
        <v>EMPTY</v>
      </c>
      <c r="V312" s="14" t="str">
        <f>IF(L312="beforeTx",timingTable[[#This Row],[FRT32_val]]-timingTable[[#This Row],[FRT32_trace]],"EMPTY")</f>
        <v>EMPTY</v>
      </c>
      <c r="W312" s="14" t="str">
        <f>IF(AND(timingTable[[#This Row],[beforeTx]]="beforeTx",K313="afterTx"),J313-timingTable[[#This Row],[FRT32_trace]],"EMPTY")</f>
        <v>EMPTY</v>
      </c>
      <c r="X312" s="14" t="str">
        <f t="shared" si="44"/>
        <v>EMPTY</v>
      </c>
      <c r="Y312" s="14" t="str">
        <f>IF(AND(P312="beforeRx",O313="afterRx"),J313-timingTable[[#This Row],[FRT32_trace]],"EMPTY")</f>
        <v>EMPTY</v>
      </c>
    </row>
    <row r="313" spans="1:25" x14ac:dyDescent="0.25">
      <c r="A313" s="14" t="s">
        <v>3029</v>
      </c>
      <c r="B313">
        <v>2051361681</v>
      </c>
      <c r="C313" s="14" t="s">
        <v>8975</v>
      </c>
      <c r="D313">
        <v>6</v>
      </c>
      <c r="E313" s="14" t="s">
        <v>1121</v>
      </c>
      <c r="F313" s="14" t="s">
        <v>8976</v>
      </c>
      <c r="G313" s="14">
        <f>timingTable[[#This Row],[FRT_DEC]]-B312</f>
        <v>8363</v>
      </c>
      <c r="H31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INFO]]))),H312)</f>
        <v>299</v>
      </c>
      <c r="I313" s="14">
        <f>IF(timingTable[[#This Row],['[TRACECODE']:.1]]=151,HEX2DEC(LEFT(RIGHT(timingTable[[#This Row],[TRACE INFO]],9),8)),IF(timingTable[[#This Row],['[TRACECODE']:.1]]=6,HEX2DEC(RIGHT(timingTable[[#This Row],[TRACE INFO]],8))))</f>
        <v>2051353996</v>
      </c>
      <c r="J313" s="14">
        <f>HEX2DEC(RIGHT(timingTable[[#This Row],[FRT_HEX]],MIN(LEN(timingTable[[#This Row],[FRT_HEX]])-2,8)))</f>
        <v>2051361681</v>
      </c>
      <c r="K313" s="14" t="str">
        <f>IF(timingTable[[#This Row],['[TRACECODE']:.1]]=140,"afterTx","")</f>
        <v/>
      </c>
      <c r="L313" s="14" t="str">
        <f t="shared" si="36"/>
        <v/>
      </c>
      <c r="M313" s="14" t="str">
        <f>IF(AND(H313=H312,K312="afterTx",timingTable[[#This Row],['[TRACECODE']:.1]]=6),"dc","")</f>
        <v>dc</v>
      </c>
      <c r="N313" s="14" t="str">
        <f t="shared" si="37"/>
        <v/>
      </c>
      <c r="O313" s="14" t="str">
        <f>IF(timingTable[[#This Row],['[TRACECODE']:.1]]=141,"afterRx","")</f>
        <v/>
      </c>
      <c r="P313" s="14" t="str">
        <f t="shared" si="38"/>
        <v/>
      </c>
      <c r="Q313" s="14" t="str">
        <f t="shared" si="39"/>
        <v/>
      </c>
      <c r="R313" s="14" t="str">
        <f t="shared" si="40"/>
        <v>EMPTY</v>
      </c>
      <c r="S313" s="14" t="str">
        <f t="shared" si="41"/>
        <v>EMPTY</v>
      </c>
      <c r="T313" s="14" t="str">
        <f t="shared" si="42"/>
        <v>EMPTY</v>
      </c>
      <c r="U313" s="14" t="str">
        <f t="shared" si="43"/>
        <v>EMPTY</v>
      </c>
      <c r="V313" s="14" t="str">
        <f>IF(L313="beforeTx",timingTable[[#This Row],[FRT32_val]]-timingTable[[#This Row],[FRT32_trace]],"EMPTY")</f>
        <v>EMPTY</v>
      </c>
      <c r="W313" s="14" t="str">
        <f>IF(AND(timingTable[[#This Row],[beforeTx]]="beforeTx",K314="afterTx"),J314-timingTable[[#This Row],[FRT32_trace]],"EMPTY")</f>
        <v>EMPTY</v>
      </c>
      <c r="X313" s="14" t="str">
        <f t="shared" si="44"/>
        <v>EMPTY</v>
      </c>
      <c r="Y313" s="14" t="str">
        <f>IF(AND(P313="beforeRx",O314="afterRx"),J314-timingTable[[#This Row],[FRT32_trace]],"EMPTY")</f>
        <v>EMPTY</v>
      </c>
    </row>
    <row r="314" spans="1:25" x14ac:dyDescent="0.25">
      <c r="A314" s="14" t="s">
        <v>3030</v>
      </c>
      <c r="B314">
        <v>2051361684</v>
      </c>
      <c r="C314" s="14" t="s">
        <v>8977</v>
      </c>
      <c r="D314">
        <v>6</v>
      </c>
      <c r="E314" s="14" t="s">
        <v>1121</v>
      </c>
      <c r="F314" s="14" t="s">
        <v>5995</v>
      </c>
      <c r="G314" s="14">
        <f>timingTable[[#This Row],[FRT_DEC]]-B313</f>
        <v>3</v>
      </c>
      <c r="H31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INFO]]))),H313)</f>
        <v>299</v>
      </c>
      <c r="I314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14" s="14">
        <f>HEX2DEC(RIGHT(timingTable[[#This Row],[FRT_HEX]],MIN(LEN(timingTable[[#This Row],[FRT_HEX]])-2,8)))</f>
        <v>2051361684</v>
      </c>
      <c r="K314" s="14" t="str">
        <f>IF(timingTable[[#This Row],['[TRACECODE']:.1]]=140,"afterTx","")</f>
        <v/>
      </c>
      <c r="L314" s="14" t="str">
        <f t="shared" si="36"/>
        <v/>
      </c>
      <c r="M314" s="14" t="str">
        <f>IF(AND(H314=H313,K313="afterTx",timingTable[[#This Row],['[TRACECODE']:.1]]=6),"dc","")</f>
        <v/>
      </c>
      <c r="N314" s="14" t="str">
        <f t="shared" si="37"/>
        <v/>
      </c>
      <c r="O314" s="14" t="str">
        <f>IF(timingTable[[#This Row],['[TRACECODE']:.1]]=141,"afterRx","")</f>
        <v/>
      </c>
      <c r="P314" s="14" t="str">
        <f t="shared" si="38"/>
        <v/>
      </c>
      <c r="Q314" s="14" t="str">
        <f t="shared" si="39"/>
        <v/>
      </c>
      <c r="R314" s="14" t="str">
        <f t="shared" si="40"/>
        <v>EMPTY</v>
      </c>
      <c r="S314" s="14" t="str">
        <f t="shared" si="41"/>
        <v>EMPTY</v>
      </c>
      <c r="T314" s="14" t="str">
        <f t="shared" si="42"/>
        <v>EMPTY</v>
      </c>
      <c r="U314" s="14" t="str">
        <f t="shared" si="43"/>
        <v>EMPTY</v>
      </c>
      <c r="V314" s="14" t="str">
        <f>IF(L314="beforeTx",timingTable[[#This Row],[FRT32_val]]-timingTable[[#This Row],[FRT32_trace]],"EMPTY")</f>
        <v>EMPTY</v>
      </c>
      <c r="W314" s="14" t="str">
        <f>IF(AND(timingTable[[#This Row],[beforeTx]]="beforeTx",K315="afterTx"),J315-timingTable[[#This Row],[FRT32_trace]],"EMPTY")</f>
        <v>EMPTY</v>
      </c>
      <c r="X314" s="14" t="str">
        <f t="shared" si="44"/>
        <v>EMPTY</v>
      </c>
      <c r="Y314" s="14" t="str">
        <f>IF(AND(P314="beforeRx",O315="afterRx"),J315-timingTable[[#This Row],[FRT32_trace]],"EMPTY")</f>
        <v>EMPTY</v>
      </c>
    </row>
    <row r="315" spans="1:25" x14ac:dyDescent="0.25">
      <c r="A315" s="14" t="s">
        <v>3031</v>
      </c>
      <c r="B315">
        <v>2051361765</v>
      </c>
      <c r="C315" s="14" t="s">
        <v>8978</v>
      </c>
      <c r="D315">
        <v>151</v>
      </c>
      <c r="E315" s="14" t="s">
        <v>1119</v>
      </c>
      <c r="F315" s="14" t="s">
        <v>8979</v>
      </c>
      <c r="G315" s="14">
        <f>timingTable[[#This Row],[FRT_DEC]]-B314</f>
        <v>81</v>
      </c>
      <c r="H31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INFO]]))),H314)</f>
        <v>299</v>
      </c>
      <c r="I315" s="14">
        <f>IF(timingTable[[#This Row],['[TRACECODE']:.1]]=151,HEX2DEC(LEFT(RIGHT(timingTable[[#This Row],[TRACE INFO]],9),8)),IF(timingTable[[#This Row],['[TRACECODE']:.1]]=6,HEX2DEC(RIGHT(timingTable[[#This Row],[TRACE INFO]],8))))</f>
        <v>2051361599</v>
      </c>
      <c r="J315" s="14">
        <f>HEX2DEC(RIGHT(timingTable[[#This Row],[FRT_HEX]],MIN(LEN(timingTable[[#This Row],[FRT_HEX]])-2,8)))</f>
        <v>2051361765</v>
      </c>
      <c r="K315" s="14" t="str">
        <f>IF(timingTable[[#This Row],['[TRACECODE']:.1]]=140,"afterTx","")</f>
        <v/>
      </c>
      <c r="L315" s="14" t="str">
        <f t="shared" si="36"/>
        <v/>
      </c>
      <c r="M315" s="14" t="str">
        <f>IF(AND(H315=H314,K314="afterTx",timingTable[[#This Row],['[TRACECODE']:.1]]=6),"dc","")</f>
        <v/>
      </c>
      <c r="N315" s="14" t="str">
        <f t="shared" si="37"/>
        <v>txEnd</v>
      </c>
      <c r="O315" s="14" t="str">
        <f>IF(timingTable[[#This Row],['[TRACECODE']:.1]]=141,"afterRx","")</f>
        <v/>
      </c>
      <c r="P315" s="14" t="str">
        <f t="shared" si="38"/>
        <v/>
      </c>
      <c r="Q315" s="14" t="str">
        <f t="shared" si="39"/>
        <v/>
      </c>
      <c r="R315" s="14" t="str">
        <f t="shared" si="40"/>
        <v>EMPTY</v>
      </c>
      <c r="S315" s="14">
        <f t="shared" si="41"/>
        <v>543</v>
      </c>
      <c r="T315" s="14" t="str">
        <f t="shared" si="42"/>
        <v>EMPTY</v>
      </c>
      <c r="U315" s="14" t="str">
        <f t="shared" si="43"/>
        <v>EMPTY</v>
      </c>
      <c r="V315" s="14" t="str">
        <f>IF(L315="beforeTx",timingTable[[#This Row],[FRT32_val]]-timingTable[[#This Row],[FRT32_trace]],"EMPTY")</f>
        <v>EMPTY</v>
      </c>
      <c r="W315" s="14" t="str">
        <f>IF(AND(timingTable[[#This Row],[beforeTx]]="beforeTx",K316="afterTx"),J316-timingTable[[#This Row],[FRT32_trace]],"EMPTY")</f>
        <v>EMPTY</v>
      </c>
      <c r="X315" s="14" t="str">
        <f t="shared" si="44"/>
        <v>EMPTY</v>
      </c>
      <c r="Y315" s="14" t="str">
        <f>IF(AND(P315="beforeRx",O316="afterRx"),J316-timingTable[[#This Row],[FRT32_trace]],"EMPTY")</f>
        <v>EMPTY</v>
      </c>
    </row>
    <row r="316" spans="1:25" x14ac:dyDescent="0.25">
      <c r="A316" s="14" t="s">
        <v>3040</v>
      </c>
      <c r="B316">
        <v>2051362142</v>
      </c>
      <c r="C316" s="14" t="s">
        <v>8989</v>
      </c>
      <c r="D316">
        <v>151</v>
      </c>
      <c r="E316" s="14" t="s">
        <v>1119</v>
      </c>
      <c r="F316" s="14" t="s">
        <v>1102</v>
      </c>
      <c r="G316" s="14">
        <f>timingTable[[#This Row],[FRT_DEC]]-B315</f>
        <v>377</v>
      </c>
      <c r="H31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INFO]]))),H315)</f>
        <v>299</v>
      </c>
      <c r="I316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16" s="14">
        <f>HEX2DEC(RIGHT(timingTable[[#This Row],[FRT_HEX]],MIN(LEN(timingTable[[#This Row],[FRT_HEX]])-2,8)))</f>
        <v>2051362142</v>
      </c>
      <c r="K316" s="14" t="str">
        <f>IF(timingTable[[#This Row],['[TRACECODE']:.1]]=140,"afterTx","")</f>
        <v/>
      </c>
      <c r="L316" s="14" t="str">
        <f t="shared" si="36"/>
        <v/>
      </c>
      <c r="M316" s="14" t="str">
        <f>IF(AND(H316=H315,K315="afterTx",timingTable[[#This Row],['[TRACECODE']:.1]]=6),"dc","")</f>
        <v/>
      </c>
      <c r="N316" s="14" t="str">
        <f t="shared" si="37"/>
        <v/>
      </c>
      <c r="O316" s="14" t="str">
        <f>IF(timingTable[[#This Row],['[TRACECODE']:.1]]=141,"afterRx","")</f>
        <v/>
      </c>
      <c r="P316" s="14" t="str">
        <f t="shared" si="38"/>
        <v>beforeRx</v>
      </c>
      <c r="Q316" s="14" t="str">
        <f t="shared" si="39"/>
        <v/>
      </c>
      <c r="R316" s="14" t="str">
        <f t="shared" si="40"/>
        <v>EMPTY</v>
      </c>
      <c r="S316" s="14" t="str">
        <f t="shared" si="41"/>
        <v>EMPTY</v>
      </c>
      <c r="T316" s="14" t="str">
        <f t="shared" si="42"/>
        <v>EMPTY</v>
      </c>
      <c r="U316" s="14" t="str">
        <f t="shared" si="43"/>
        <v>EMPTY</v>
      </c>
      <c r="V316" s="14" t="str">
        <f>IF(L316="beforeTx",timingTable[[#This Row],[FRT32_val]]-timingTable[[#This Row],[FRT32_trace]],"EMPTY")</f>
        <v>EMPTY</v>
      </c>
      <c r="W316" s="14" t="str">
        <f>IF(AND(timingTable[[#This Row],[beforeTx]]="beforeTx",K317="afterTx"),J317-timingTable[[#This Row],[FRT32_trace]],"EMPTY")</f>
        <v>EMPTY</v>
      </c>
      <c r="X316" s="14" t="str">
        <f t="shared" si="44"/>
        <v>EMPTY</v>
      </c>
      <c r="Y316" s="14">
        <f>IF(AND(P316="beforeRx",O317="afterRx"),J317-timingTable[[#This Row],[FRT32_trace]],"EMPTY")</f>
        <v>17</v>
      </c>
    </row>
    <row r="317" spans="1:25" x14ac:dyDescent="0.25">
      <c r="A317" s="14" t="s">
        <v>3041</v>
      </c>
      <c r="B317">
        <v>2051362159</v>
      </c>
      <c r="C317" s="14" t="s">
        <v>8990</v>
      </c>
      <c r="D317">
        <v>141</v>
      </c>
      <c r="E317" s="14" t="s">
        <v>1122</v>
      </c>
      <c r="F317" s="14" t="s">
        <v>296</v>
      </c>
      <c r="G317" s="14">
        <f>timingTable[[#This Row],[FRT_DEC]]-B316</f>
        <v>17</v>
      </c>
      <c r="H31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INFO]]))),H316)</f>
        <v>299</v>
      </c>
      <c r="I31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17" s="14">
        <f>HEX2DEC(RIGHT(timingTable[[#This Row],[FRT_HEX]],MIN(LEN(timingTable[[#This Row],[FRT_HEX]])-2,8)))</f>
        <v>2051362159</v>
      </c>
      <c r="K317" s="14" t="str">
        <f>IF(timingTable[[#This Row],['[TRACECODE']:.1]]=140,"afterTx","")</f>
        <v/>
      </c>
      <c r="L317" s="14" t="str">
        <f t="shared" si="36"/>
        <v/>
      </c>
      <c r="M317" s="14" t="str">
        <f>IF(AND(H317=H316,K316="afterTx",timingTable[[#This Row],['[TRACECODE']:.1]]=6),"dc","")</f>
        <v/>
      </c>
      <c r="N317" s="14" t="str">
        <f t="shared" si="37"/>
        <v/>
      </c>
      <c r="O317" s="14" t="str">
        <f>IF(timingTable[[#This Row],['[TRACECODE']:.1]]=141,"afterRx","")</f>
        <v>afterRx</v>
      </c>
      <c r="P317" s="14" t="str">
        <f t="shared" si="38"/>
        <v/>
      </c>
      <c r="Q317" s="14" t="str">
        <f t="shared" si="39"/>
        <v/>
      </c>
      <c r="R317" s="14" t="str">
        <f t="shared" si="40"/>
        <v>EMPTY</v>
      </c>
      <c r="S317" s="14" t="str">
        <f t="shared" si="41"/>
        <v>EMPTY</v>
      </c>
      <c r="T317" s="14" t="str">
        <f t="shared" si="42"/>
        <v>EMPTY</v>
      </c>
      <c r="U317" s="14" t="str">
        <f t="shared" si="43"/>
        <v>EMPTY</v>
      </c>
      <c r="V317" s="14" t="str">
        <f>IF(L317="beforeTx",timingTable[[#This Row],[FRT32_val]]-timingTable[[#This Row],[FRT32_trace]],"EMPTY")</f>
        <v>EMPTY</v>
      </c>
      <c r="W317" s="14" t="str">
        <f>IF(AND(timingTable[[#This Row],[beforeTx]]="beforeTx",K318="afterTx"),J318-timingTable[[#This Row],[FRT32_trace]],"EMPTY")</f>
        <v>EMPTY</v>
      </c>
      <c r="X317" s="14" t="str">
        <f t="shared" si="44"/>
        <v>EMPTY</v>
      </c>
      <c r="Y317" s="14" t="str">
        <f>IF(AND(P317="beforeRx",O318="afterRx"),J318-timingTable[[#This Row],[FRT32_trace]],"EMPTY")</f>
        <v>EMPTY</v>
      </c>
    </row>
    <row r="318" spans="1:25" x14ac:dyDescent="0.25">
      <c r="A318" s="14" t="s">
        <v>3066</v>
      </c>
      <c r="B318">
        <v>2051365148</v>
      </c>
      <c r="C318" s="14" t="s">
        <v>9016</v>
      </c>
      <c r="D318">
        <v>151</v>
      </c>
      <c r="E318" s="14" t="s">
        <v>1119</v>
      </c>
      <c r="F318" s="14" t="s">
        <v>9017</v>
      </c>
      <c r="G318" s="14">
        <f>timingTable[[#This Row],[FRT_DEC]]-B317</f>
        <v>2989</v>
      </c>
      <c r="H31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INFO]]))),H317)</f>
        <v>299</v>
      </c>
      <c r="I318" s="14">
        <f>IF(timingTable[[#This Row],['[TRACECODE']:.1]]=151,HEX2DEC(LEFT(RIGHT(timingTable[[#This Row],[TRACE INFO]],9),8)),IF(timingTable[[#This Row],['[TRACECODE']:.1]]=6,HEX2DEC(RIGHT(timingTable[[#This Row],[TRACE INFO]],8))))</f>
        <v>2051365061</v>
      </c>
      <c r="J318" s="14">
        <f>HEX2DEC(RIGHT(timingTable[[#This Row],[FRT_HEX]],MIN(LEN(timingTable[[#This Row],[FRT_HEX]])-2,8)))</f>
        <v>2051365148</v>
      </c>
      <c r="K318" s="14" t="str">
        <f>IF(timingTable[[#This Row],['[TRACECODE']:.1]]=140,"afterTx","")</f>
        <v/>
      </c>
      <c r="L318" s="14" t="str">
        <f t="shared" si="36"/>
        <v/>
      </c>
      <c r="M318" s="14" t="str">
        <f>IF(AND(H318=H317,K317="afterTx",timingTable[[#This Row],['[TRACECODE']:.1]]=6),"dc","")</f>
        <v/>
      </c>
      <c r="N318" s="14" t="str">
        <f t="shared" si="37"/>
        <v/>
      </c>
      <c r="O318" s="14" t="str">
        <f>IF(timingTable[[#This Row],['[TRACECODE']:.1]]=141,"afterRx","")</f>
        <v/>
      </c>
      <c r="P318" s="14" t="str">
        <f t="shared" si="38"/>
        <v/>
      </c>
      <c r="Q318" s="14" t="str">
        <f t="shared" si="39"/>
        <v>rxEnd</v>
      </c>
      <c r="R318" s="14" t="str">
        <f t="shared" si="40"/>
        <v>EMPTY</v>
      </c>
      <c r="S318" s="14" t="str">
        <f t="shared" si="41"/>
        <v>EMPTY</v>
      </c>
      <c r="T318" s="14">
        <f t="shared" si="42"/>
        <v>1000</v>
      </c>
      <c r="U318" s="14">
        <f t="shared" si="43"/>
        <v>1697</v>
      </c>
      <c r="V318" s="14" t="str">
        <f>IF(L318="beforeTx",timingTable[[#This Row],[FRT32_val]]-timingTable[[#This Row],[FRT32_trace]],"EMPTY")</f>
        <v>EMPTY</v>
      </c>
      <c r="W318" s="14" t="str">
        <f>IF(AND(timingTable[[#This Row],[beforeTx]]="beforeTx",K319="afterTx"),J319-timingTable[[#This Row],[FRT32_trace]],"EMPTY")</f>
        <v>EMPTY</v>
      </c>
      <c r="X318" s="14">
        <f t="shared" si="44"/>
        <v>241</v>
      </c>
      <c r="Y318" s="14" t="str">
        <f>IF(AND(P318="beforeRx",O319="afterRx"),J319-timingTable[[#This Row],[FRT32_trace]],"EMPTY")</f>
        <v>EMPTY</v>
      </c>
    </row>
    <row r="319" spans="1:25" x14ac:dyDescent="0.25">
      <c r="A319" s="14" t="s">
        <v>3078</v>
      </c>
      <c r="B319">
        <v>2051365302</v>
      </c>
      <c r="C319" s="14" t="s">
        <v>9030</v>
      </c>
      <c r="D319">
        <v>151</v>
      </c>
      <c r="E319" s="14" t="s">
        <v>1119</v>
      </c>
      <c r="F319" s="14" t="s">
        <v>9031</v>
      </c>
      <c r="G319" s="14">
        <f>timingTable[[#This Row],[FRT_DEC]]-B318</f>
        <v>154</v>
      </c>
      <c r="H31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INFO]]))),H318)</f>
        <v>299</v>
      </c>
      <c r="I319" s="14">
        <f>IF(timingTable[[#This Row],['[TRACECODE']:.1]]=151,HEX2DEC(LEFT(RIGHT(timingTable[[#This Row],[TRACE INFO]],9),8)),IF(timingTable[[#This Row],['[TRACECODE']:.1]]=6,HEX2DEC(RIGHT(timingTable[[#This Row],[TRACE INFO]],8))))</f>
        <v>2051366061</v>
      </c>
      <c r="J319" s="14">
        <f>HEX2DEC(RIGHT(timingTable[[#This Row],[FRT_HEX]],MIN(LEN(timingTable[[#This Row],[FRT_HEX]])-2,8)))</f>
        <v>2051365302</v>
      </c>
      <c r="K319" s="14" t="str">
        <f>IF(timingTable[[#This Row],['[TRACECODE']:.1]]=140,"afterTx","")</f>
        <v/>
      </c>
      <c r="L319" s="14" t="str">
        <f t="shared" si="36"/>
        <v>beforeTx</v>
      </c>
      <c r="M319" s="14" t="str">
        <f>IF(AND(H319=H318,K318="afterTx",timingTable[[#This Row],['[TRACECODE']:.1]]=6),"dc","")</f>
        <v/>
      </c>
      <c r="N319" s="14" t="str">
        <f t="shared" si="37"/>
        <v/>
      </c>
      <c r="O319" s="14" t="str">
        <f>IF(timingTable[[#This Row],['[TRACECODE']:.1]]=141,"afterRx","")</f>
        <v/>
      </c>
      <c r="P319" s="14" t="str">
        <f t="shared" si="38"/>
        <v/>
      </c>
      <c r="Q319" s="14" t="str">
        <f t="shared" si="39"/>
        <v/>
      </c>
      <c r="R319" s="14">
        <f t="shared" si="40"/>
        <v>697</v>
      </c>
      <c r="S319" s="14" t="str">
        <f t="shared" si="41"/>
        <v>EMPTY</v>
      </c>
      <c r="T319" s="14" t="str">
        <f t="shared" si="42"/>
        <v>EMPTY</v>
      </c>
      <c r="U319" s="14" t="str">
        <f t="shared" si="43"/>
        <v>EMPTY</v>
      </c>
      <c r="V319" s="14">
        <f>IF(L319="beforeTx",timingTable[[#This Row],[FRT32_val]]-timingTable[[#This Row],[FRT32_trace]],"EMPTY")</f>
        <v>759</v>
      </c>
      <c r="W319" s="14">
        <f>IF(AND(timingTable[[#This Row],[beforeTx]]="beforeTx",K320="afterTx"),J320-timingTable[[#This Row],[FRT32_trace]],"EMPTY")</f>
        <v>776</v>
      </c>
      <c r="X319" s="14" t="str">
        <f t="shared" si="44"/>
        <v>EMPTY</v>
      </c>
      <c r="Y319" s="14" t="str">
        <f>IF(AND(P319="beforeRx",O320="afterRx"),J320-timingTable[[#This Row],[FRT32_trace]],"EMPTY")</f>
        <v>EMPTY</v>
      </c>
    </row>
    <row r="320" spans="1:25" x14ac:dyDescent="0.25">
      <c r="A320" s="14" t="s">
        <v>3082</v>
      </c>
      <c r="B320">
        <v>2051366078</v>
      </c>
      <c r="C320" s="14" t="s">
        <v>9035</v>
      </c>
      <c r="D320">
        <v>140</v>
      </c>
      <c r="E320" s="14" t="s">
        <v>1120</v>
      </c>
      <c r="F320" s="14" t="s">
        <v>281</v>
      </c>
      <c r="G320" s="14">
        <f>timingTable[[#This Row],[FRT_DEC]]-B319</f>
        <v>776</v>
      </c>
      <c r="H32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INFO]]))),H319)</f>
        <v>299</v>
      </c>
      <c r="I32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20" s="14">
        <f>HEX2DEC(RIGHT(timingTable[[#This Row],[FRT_HEX]],MIN(LEN(timingTable[[#This Row],[FRT_HEX]])-2,8)))</f>
        <v>2051366078</v>
      </c>
      <c r="K320" s="14" t="str">
        <f>IF(timingTable[[#This Row],['[TRACECODE']:.1]]=140,"afterTx","")</f>
        <v>afterTx</v>
      </c>
      <c r="L320" s="14" t="str">
        <f t="shared" si="36"/>
        <v/>
      </c>
      <c r="M320" s="14" t="str">
        <f>IF(AND(H320=H319,K319="afterTx",timingTable[[#This Row],['[TRACECODE']:.1]]=6),"dc","")</f>
        <v/>
      </c>
      <c r="N320" s="14" t="str">
        <f t="shared" si="37"/>
        <v/>
      </c>
      <c r="O320" s="14" t="str">
        <f>IF(timingTable[[#This Row],['[TRACECODE']:.1]]=141,"afterRx","")</f>
        <v/>
      </c>
      <c r="P320" s="14" t="str">
        <f t="shared" si="38"/>
        <v/>
      </c>
      <c r="Q320" s="14" t="str">
        <f t="shared" si="39"/>
        <v/>
      </c>
      <c r="R320" s="14" t="str">
        <f t="shared" si="40"/>
        <v>EMPTY</v>
      </c>
      <c r="S320" s="14" t="str">
        <f t="shared" si="41"/>
        <v>EMPTY</v>
      </c>
      <c r="T320" s="14" t="str">
        <f t="shared" si="42"/>
        <v>EMPTY</v>
      </c>
      <c r="U320" s="14" t="str">
        <f t="shared" si="43"/>
        <v>EMPTY</v>
      </c>
      <c r="V320" s="14" t="str">
        <f>IF(L320="beforeTx",timingTable[[#This Row],[FRT32_val]]-timingTable[[#This Row],[FRT32_trace]],"EMPTY")</f>
        <v>EMPTY</v>
      </c>
      <c r="W320" s="14" t="str">
        <f>IF(AND(timingTable[[#This Row],[beforeTx]]="beforeTx",K321="afterTx"),J321-timingTable[[#This Row],[FRT32_trace]],"EMPTY")</f>
        <v>EMPTY</v>
      </c>
      <c r="X320" s="14" t="str">
        <f t="shared" si="44"/>
        <v>EMPTY</v>
      </c>
      <c r="Y320" s="14" t="str">
        <f>IF(AND(P320="beforeRx",O321="afterRx"),J321-timingTable[[#This Row],[FRT32_trace]],"EMPTY")</f>
        <v>EMPTY</v>
      </c>
    </row>
    <row r="321" spans="1:25" x14ac:dyDescent="0.25">
      <c r="A321" s="14" t="s">
        <v>3087</v>
      </c>
      <c r="B321">
        <v>2051374441</v>
      </c>
      <c r="C321" s="14" t="s">
        <v>9040</v>
      </c>
      <c r="D321">
        <v>6</v>
      </c>
      <c r="E321" s="14" t="s">
        <v>1121</v>
      </c>
      <c r="F321" s="14" t="s">
        <v>9041</v>
      </c>
      <c r="G321" s="14">
        <f>timingTable[[#This Row],[FRT_DEC]]-B320</f>
        <v>8363</v>
      </c>
      <c r="H32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INFO]]))),H320)</f>
        <v>299</v>
      </c>
      <c r="I321" s="14">
        <f>IF(timingTable[[#This Row],['[TRACECODE']:.1]]=151,HEX2DEC(LEFT(RIGHT(timingTable[[#This Row],[TRACE INFO]],9),8)),IF(timingTable[[#This Row],['[TRACECODE']:.1]]=6,HEX2DEC(RIGHT(timingTable[[#This Row],[TRACE INFO]],8))))</f>
        <v>2051366758</v>
      </c>
      <c r="J321" s="14">
        <f>HEX2DEC(RIGHT(timingTable[[#This Row],[FRT_HEX]],MIN(LEN(timingTable[[#This Row],[FRT_HEX]])-2,8)))</f>
        <v>2051374441</v>
      </c>
      <c r="K321" s="14" t="str">
        <f>IF(timingTable[[#This Row],['[TRACECODE']:.1]]=140,"afterTx","")</f>
        <v/>
      </c>
      <c r="L321" s="14" t="str">
        <f t="shared" si="36"/>
        <v/>
      </c>
      <c r="M321" s="14" t="str">
        <f>IF(AND(H321=H320,K320="afterTx",timingTable[[#This Row],['[TRACECODE']:.1]]=6),"dc","")</f>
        <v>dc</v>
      </c>
      <c r="N321" s="14" t="str">
        <f t="shared" si="37"/>
        <v/>
      </c>
      <c r="O321" s="14" t="str">
        <f>IF(timingTable[[#This Row],['[TRACECODE']:.1]]=141,"afterRx","")</f>
        <v/>
      </c>
      <c r="P321" s="14" t="str">
        <f t="shared" si="38"/>
        <v/>
      </c>
      <c r="Q321" s="14" t="str">
        <f t="shared" si="39"/>
        <v/>
      </c>
      <c r="R321" s="14" t="str">
        <f t="shared" si="40"/>
        <v>EMPTY</v>
      </c>
      <c r="S321" s="14" t="str">
        <f t="shared" si="41"/>
        <v>EMPTY</v>
      </c>
      <c r="T321" s="14" t="str">
        <f t="shared" si="42"/>
        <v>EMPTY</v>
      </c>
      <c r="U321" s="14" t="str">
        <f t="shared" si="43"/>
        <v>EMPTY</v>
      </c>
      <c r="V321" s="14" t="str">
        <f>IF(L321="beforeTx",timingTable[[#This Row],[FRT32_val]]-timingTable[[#This Row],[FRT32_trace]],"EMPTY")</f>
        <v>EMPTY</v>
      </c>
      <c r="W321" s="14" t="str">
        <f>IF(AND(timingTable[[#This Row],[beforeTx]]="beforeTx",K322="afterTx"),J322-timingTable[[#This Row],[FRT32_trace]],"EMPTY")</f>
        <v>EMPTY</v>
      </c>
      <c r="X321" s="14" t="str">
        <f t="shared" si="44"/>
        <v>EMPTY</v>
      </c>
      <c r="Y321" s="14" t="str">
        <f>IF(AND(P321="beforeRx",O322="afterRx"),J322-timingTable[[#This Row],[FRT32_trace]],"EMPTY")</f>
        <v>EMPTY</v>
      </c>
    </row>
    <row r="322" spans="1:25" x14ac:dyDescent="0.25">
      <c r="A322" s="14" t="s">
        <v>3088</v>
      </c>
      <c r="B322">
        <v>2051374444</v>
      </c>
      <c r="C322" s="14" t="s">
        <v>9042</v>
      </c>
      <c r="D322">
        <v>6</v>
      </c>
      <c r="E322" s="14" t="s">
        <v>1121</v>
      </c>
      <c r="F322" s="14" t="s">
        <v>5995</v>
      </c>
      <c r="G322" s="14">
        <f>timingTable[[#This Row],[FRT_DEC]]-B321</f>
        <v>3</v>
      </c>
      <c r="H32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INFO]]))),H321)</f>
        <v>299</v>
      </c>
      <c r="I322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22" s="14">
        <f>HEX2DEC(RIGHT(timingTable[[#This Row],[FRT_HEX]],MIN(LEN(timingTable[[#This Row],[FRT_HEX]])-2,8)))</f>
        <v>2051374444</v>
      </c>
      <c r="K322" s="14" t="str">
        <f>IF(timingTable[[#This Row],['[TRACECODE']:.1]]=140,"afterTx","")</f>
        <v/>
      </c>
      <c r="L322" s="14" t="str">
        <f t="shared" si="36"/>
        <v/>
      </c>
      <c r="M322" s="14" t="str">
        <f>IF(AND(H322=H321,K321="afterTx",timingTable[[#This Row],['[TRACECODE']:.1]]=6),"dc","")</f>
        <v/>
      </c>
      <c r="N322" s="14" t="str">
        <f t="shared" si="37"/>
        <v/>
      </c>
      <c r="O322" s="14" t="str">
        <f>IF(timingTable[[#This Row],['[TRACECODE']:.1]]=141,"afterRx","")</f>
        <v/>
      </c>
      <c r="P322" s="14" t="str">
        <f t="shared" si="38"/>
        <v/>
      </c>
      <c r="Q322" s="14" t="str">
        <f t="shared" si="39"/>
        <v/>
      </c>
      <c r="R322" s="14" t="str">
        <f t="shared" si="40"/>
        <v>EMPTY</v>
      </c>
      <c r="S322" s="14" t="str">
        <f t="shared" si="41"/>
        <v>EMPTY</v>
      </c>
      <c r="T322" s="14" t="str">
        <f t="shared" si="42"/>
        <v>EMPTY</v>
      </c>
      <c r="U322" s="14" t="str">
        <f t="shared" si="43"/>
        <v>EMPTY</v>
      </c>
      <c r="V322" s="14" t="str">
        <f>IF(L322="beforeTx",timingTable[[#This Row],[FRT32_val]]-timingTable[[#This Row],[FRT32_trace]],"EMPTY")</f>
        <v>EMPTY</v>
      </c>
      <c r="W322" s="14" t="str">
        <f>IF(AND(timingTable[[#This Row],[beforeTx]]="beforeTx",K323="afterTx"),J323-timingTable[[#This Row],[FRT32_trace]],"EMPTY")</f>
        <v>EMPTY</v>
      </c>
      <c r="X322" s="14" t="str">
        <f t="shared" si="44"/>
        <v>EMPTY</v>
      </c>
      <c r="Y322" s="14" t="str">
        <f>IF(AND(P322="beforeRx",O323="afterRx"),J323-timingTable[[#This Row],[FRT32_trace]],"EMPTY")</f>
        <v>EMPTY</v>
      </c>
    </row>
    <row r="323" spans="1:25" x14ac:dyDescent="0.25">
      <c r="A323" s="14" t="s">
        <v>3089</v>
      </c>
      <c r="B323">
        <v>2051374527</v>
      </c>
      <c r="C323" s="14" t="s">
        <v>9043</v>
      </c>
      <c r="D323">
        <v>151</v>
      </c>
      <c r="E323" s="14" t="s">
        <v>1119</v>
      </c>
      <c r="F323" s="14" t="s">
        <v>9044</v>
      </c>
      <c r="G323" s="14">
        <f>timingTable[[#This Row],[FRT_DEC]]-B322</f>
        <v>83</v>
      </c>
      <c r="H32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INFO]]))),H322)</f>
        <v>299</v>
      </c>
      <c r="I323" s="14">
        <f>IF(timingTable[[#This Row],['[TRACECODE']:.1]]=151,HEX2DEC(LEFT(RIGHT(timingTable[[#This Row],[TRACE INFO]],9),8)),IF(timingTable[[#This Row],['[TRACECODE']:.1]]=6,HEX2DEC(RIGHT(timingTable[[#This Row],[TRACE INFO]],8))))</f>
        <v>2051374359</v>
      </c>
      <c r="J323" s="14">
        <f>HEX2DEC(RIGHT(timingTable[[#This Row],[FRT_HEX]],MIN(LEN(timingTable[[#This Row],[FRT_HEX]])-2,8)))</f>
        <v>2051374527</v>
      </c>
      <c r="K323" s="14" t="str">
        <f>IF(timingTable[[#This Row],['[TRACECODE']:.1]]=140,"afterTx","")</f>
        <v/>
      </c>
      <c r="L323" s="14" t="str">
        <f t="shared" si="36"/>
        <v/>
      </c>
      <c r="M323" s="14" t="str">
        <f>IF(AND(H323=H322,K322="afterTx",timingTable[[#This Row],['[TRACECODE']:.1]]=6),"dc","")</f>
        <v/>
      </c>
      <c r="N323" s="14" t="str">
        <f t="shared" si="37"/>
        <v>txEnd</v>
      </c>
      <c r="O323" s="14" t="str">
        <f>IF(timingTable[[#This Row],['[TRACECODE']:.1]]=141,"afterRx","")</f>
        <v/>
      </c>
      <c r="P323" s="14" t="str">
        <f t="shared" si="38"/>
        <v/>
      </c>
      <c r="Q323" s="14" t="str">
        <f t="shared" si="39"/>
        <v/>
      </c>
      <c r="R323" s="14" t="str">
        <f t="shared" si="40"/>
        <v>EMPTY</v>
      </c>
      <c r="S323" s="14">
        <f t="shared" si="41"/>
        <v>544</v>
      </c>
      <c r="T323" s="14" t="str">
        <f t="shared" si="42"/>
        <v>EMPTY</v>
      </c>
      <c r="U323" s="14" t="str">
        <f t="shared" si="43"/>
        <v>EMPTY</v>
      </c>
      <c r="V323" s="14" t="str">
        <f>IF(L323="beforeTx",timingTable[[#This Row],[FRT32_val]]-timingTable[[#This Row],[FRT32_trace]],"EMPTY")</f>
        <v>EMPTY</v>
      </c>
      <c r="W323" s="14" t="str">
        <f>IF(AND(timingTable[[#This Row],[beforeTx]]="beforeTx",K324="afterTx"),J324-timingTable[[#This Row],[FRT32_trace]],"EMPTY")</f>
        <v>EMPTY</v>
      </c>
      <c r="X323" s="14" t="str">
        <f t="shared" si="44"/>
        <v>EMPTY</v>
      </c>
      <c r="Y323" s="14" t="str">
        <f>IF(AND(P323="beforeRx",O324="afterRx"),J324-timingTable[[#This Row],[FRT32_trace]],"EMPTY")</f>
        <v>EMPTY</v>
      </c>
    </row>
    <row r="324" spans="1:25" x14ac:dyDescent="0.25">
      <c r="A324" s="14" t="s">
        <v>3098</v>
      </c>
      <c r="B324">
        <v>2051374903</v>
      </c>
      <c r="C324" s="14" t="s">
        <v>9054</v>
      </c>
      <c r="D324">
        <v>151</v>
      </c>
      <c r="E324" s="14" t="s">
        <v>1119</v>
      </c>
      <c r="F324" s="14" t="s">
        <v>1102</v>
      </c>
      <c r="G324" s="14">
        <f>timingTable[[#This Row],[FRT_DEC]]-B323</f>
        <v>376</v>
      </c>
      <c r="H32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INFO]]))),H323)</f>
        <v>299</v>
      </c>
      <c r="I324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24" s="14">
        <f>HEX2DEC(RIGHT(timingTable[[#This Row],[FRT_HEX]],MIN(LEN(timingTable[[#This Row],[FRT_HEX]])-2,8)))</f>
        <v>2051374903</v>
      </c>
      <c r="K324" s="14" t="str">
        <f>IF(timingTable[[#This Row],['[TRACECODE']:.1]]=140,"afterTx","")</f>
        <v/>
      </c>
      <c r="L324" s="14" t="str">
        <f t="shared" si="36"/>
        <v/>
      </c>
      <c r="M324" s="14" t="str">
        <f>IF(AND(H324=H323,K323="afterTx",timingTable[[#This Row],['[TRACECODE']:.1]]=6),"dc","")</f>
        <v/>
      </c>
      <c r="N324" s="14" t="str">
        <f t="shared" si="37"/>
        <v/>
      </c>
      <c r="O324" s="14" t="str">
        <f>IF(timingTable[[#This Row],['[TRACECODE']:.1]]=141,"afterRx","")</f>
        <v/>
      </c>
      <c r="P324" s="14" t="str">
        <f t="shared" si="38"/>
        <v>beforeRx</v>
      </c>
      <c r="Q324" s="14" t="str">
        <f t="shared" si="39"/>
        <v/>
      </c>
      <c r="R324" s="14" t="str">
        <f t="shared" si="40"/>
        <v>EMPTY</v>
      </c>
      <c r="S324" s="14" t="str">
        <f t="shared" si="41"/>
        <v>EMPTY</v>
      </c>
      <c r="T324" s="14" t="str">
        <f t="shared" si="42"/>
        <v>EMPTY</v>
      </c>
      <c r="U324" s="14" t="str">
        <f t="shared" si="43"/>
        <v>EMPTY</v>
      </c>
      <c r="V324" s="14" t="str">
        <f>IF(L324="beforeTx",timingTable[[#This Row],[FRT32_val]]-timingTable[[#This Row],[FRT32_trace]],"EMPTY")</f>
        <v>EMPTY</v>
      </c>
      <c r="W324" s="14" t="str">
        <f>IF(AND(timingTable[[#This Row],[beforeTx]]="beforeTx",K325="afterTx"),J325-timingTable[[#This Row],[FRT32_trace]],"EMPTY")</f>
        <v>EMPTY</v>
      </c>
      <c r="X324" s="14" t="str">
        <f t="shared" si="44"/>
        <v>EMPTY</v>
      </c>
      <c r="Y324" s="14">
        <f>IF(AND(P324="beforeRx",O325="afterRx"),J325-timingTable[[#This Row],[FRT32_trace]],"EMPTY")</f>
        <v>16</v>
      </c>
    </row>
    <row r="325" spans="1:25" x14ac:dyDescent="0.25">
      <c r="A325" s="14" t="s">
        <v>3099</v>
      </c>
      <c r="B325">
        <v>2051374919</v>
      </c>
      <c r="C325" s="14" t="s">
        <v>9055</v>
      </c>
      <c r="D325">
        <v>141</v>
      </c>
      <c r="E325" s="14" t="s">
        <v>1122</v>
      </c>
      <c r="F325" s="14" t="s">
        <v>296</v>
      </c>
      <c r="G325" s="14">
        <f>timingTable[[#This Row],[FRT_DEC]]-B324</f>
        <v>16</v>
      </c>
      <c r="H32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INFO]]))),H324)</f>
        <v>299</v>
      </c>
      <c r="I32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25" s="14">
        <f>HEX2DEC(RIGHT(timingTable[[#This Row],[FRT_HEX]],MIN(LEN(timingTable[[#This Row],[FRT_HEX]])-2,8)))</f>
        <v>2051374919</v>
      </c>
      <c r="K325" s="14" t="str">
        <f>IF(timingTable[[#This Row],['[TRACECODE']:.1]]=140,"afterTx","")</f>
        <v/>
      </c>
      <c r="L325" s="14" t="str">
        <f t="shared" ref="L325:L388" si="45">IF(AND(H326=H325,K326="afterTx"),"beforeTx","")</f>
        <v/>
      </c>
      <c r="M325" s="14" t="str">
        <f>IF(AND(H325=H324,K324="afterTx",timingTable[[#This Row],['[TRACECODE']:.1]]=6),"dc","")</f>
        <v/>
      </c>
      <c r="N325" s="14" t="str">
        <f t="shared" ref="N325:N388" si="46">IF(AND(H325=H323,M323="dc"),"txEnd","")</f>
        <v/>
      </c>
      <c r="O325" s="14" t="str">
        <f>IF(timingTable[[#This Row],['[TRACECODE']:.1]]=141,"afterRx","")</f>
        <v>afterRx</v>
      </c>
      <c r="P325" s="14" t="str">
        <f t="shared" ref="P325:P388" si="47">IF(AND(H325=H326,O326="afterRx"),"beforeRx","")</f>
        <v/>
      </c>
      <c r="Q325" s="14" t="str">
        <f t="shared" ref="Q325:Q388" si="48">IF(AND(H325=H324,O324="afterRx"),"rxEnd","")</f>
        <v/>
      </c>
      <c r="R325" s="14" t="str">
        <f t="shared" ref="R325:R388" si="49">IF(AND(H327=H325,M327="dc",L325="beforeTx"),I327-I325,"EMPTY")</f>
        <v>EMPTY</v>
      </c>
      <c r="S325" s="14" t="str">
        <f t="shared" ref="S325:S388" si="50">IF(AND(N325="txEnd",P326="beforeRx",O327="afterRx"),J326-I325,"EMPTY")</f>
        <v>EMPTY</v>
      </c>
      <c r="T325" s="14" t="str">
        <f t="shared" ref="T325:T388" si="51">IF(AND(L326="beforeTx",Q325="rxEnd",H326=H325),I326-I325,"EMPTY")</f>
        <v>EMPTY</v>
      </c>
      <c r="U325" s="14" t="str">
        <f t="shared" ref="U325:U388" si="52">IF(AND(Q325="rxEnd",M328="dc",H325=H328),I328-I325,"EMPTY")</f>
        <v>EMPTY</v>
      </c>
      <c r="V325" s="14" t="str">
        <f>IF(L325="beforeTx",timingTable[[#This Row],[FRT32_val]]-timingTable[[#This Row],[FRT32_trace]],"EMPTY")</f>
        <v>EMPTY</v>
      </c>
      <c r="W325" s="14" t="str">
        <f>IF(AND(timingTable[[#This Row],[beforeTx]]="beforeTx",K326="afterTx"),J326-timingTable[[#This Row],[FRT32_trace]],"EMPTY")</f>
        <v>EMPTY</v>
      </c>
      <c r="X325" s="14" t="str">
        <f t="shared" ref="X325:X388" si="53">IF(AND(Q325="rxEnd",L326="beforeTx"),J326-I325,"EMPTY")</f>
        <v>EMPTY</v>
      </c>
      <c r="Y325" s="14" t="str">
        <f>IF(AND(P325="beforeRx",O326="afterRx"),J326-timingTable[[#This Row],[FRT32_trace]],"EMPTY")</f>
        <v>EMPTY</v>
      </c>
    </row>
    <row r="326" spans="1:25" x14ac:dyDescent="0.25">
      <c r="A326" s="14" t="s">
        <v>3132</v>
      </c>
      <c r="B326">
        <v>2051377920</v>
      </c>
      <c r="C326" s="14" t="s">
        <v>9089</v>
      </c>
      <c r="D326">
        <v>151</v>
      </c>
      <c r="E326" s="14" t="s">
        <v>1119</v>
      </c>
      <c r="F326" s="14" t="s">
        <v>9090</v>
      </c>
      <c r="G326" s="14">
        <f>timingTable[[#This Row],[FRT_DEC]]-B325</f>
        <v>3001</v>
      </c>
      <c r="H32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INFO]]))),H325)</f>
        <v>299</v>
      </c>
      <c r="I326" s="14">
        <f>IF(timingTable[[#This Row],['[TRACECODE']:.1]]=151,HEX2DEC(LEFT(RIGHT(timingTable[[#This Row],[TRACE INFO]],9),8)),IF(timingTable[[#This Row],['[TRACECODE']:.1]]=6,HEX2DEC(RIGHT(timingTable[[#This Row],[TRACE INFO]],8))))</f>
        <v>2051377820</v>
      </c>
      <c r="J326" s="14">
        <f>HEX2DEC(RIGHT(timingTable[[#This Row],[FRT_HEX]],MIN(LEN(timingTable[[#This Row],[FRT_HEX]])-2,8)))</f>
        <v>2051377920</v>
      </c>
      <c r="K326" s="14" t="str">
        <f>IF(timingTable[[#This Row],['[TRACECODE']:.1]]=140,"afterTx","")</f>
        <v/>
      </c>
      <c r="L326" s="14" t="str">
        <f t="shared" si="45"/>
        <v/>
      </c>
      <c r="M326" s="14" t="str">
        <f>IF(AND(H326=H325,K325="afterTx",timingTable[[#This Row],['[TRACECODE']:.1]]=6),"dc","")</f>
        <v/>
      </c>
      <c r="N326" s="14" t="str">
        <f t="shared" si="46"/>
        <v/>
      </c>
      <c r="O326" s="14" t="str">
        <f>IF(timingTable[[#This Row],['[TRACECODE']:.1]]=141,"afterRx","")</f>
        <v/>
      </c>
      <c r="P326" s="14" t="str">
        <f t="shared" si="47"/>
        <v/>
      </c>
      <c r="Q326" s="14" t="str">
        <f t="shared" si="48"/>
        <v>rxEnd</v>
      </c>
      <c r="R326" s="14" t="str">
        <f t="shared" si="49"/>
        <v>EMPTY</v>
      </c>
      <c r="S326" s="14" t="str">
        <f t="shared" si="50"/>
        <v>EMPTY</v>
      </c>
      <c r="T326" s="14">
        <f t="shared" si="51"/>
        <v>1000</v>
      </c>
      <c r="U326" s="14">
        <f t="shared" si="52"/>
        <v>1698</v>
      </c>
      <c r="V326" s="14" t="str">
        <f>IF(L326="beforeTx",timingTable[[#This Row],[FRT32_val]]-timingTable[[#This Row],[FRT32_trace]],"EMPTY")</f>
        <v>EMPTY</v>
      </c>
      <c r="W326" s="14" t="str">
        <f>IF(AND(timingTable[[#This Row],[beforeTx]]="beforeTx",K327="afterTx"),J327-timingTable[[#This Row],[FRT32_trace]],"EMPTY")</f>
        <v>EMPTY</v>
      </c>
      <c r="X326" s="14">
        <f t="shared" si="53"/>
        <v>219</v>
      </c>
      <c r="Y326" s="14" t="str">
        <f>IF(AND(P326="beforeRx",O327="afterRx"),J327-timingTable[[#This Row],[FRT32_trace]],"EMPTY")</f>
        <v>EMPTY</v>
      </c>
    </row>
    <row r="327" spans="1:25" x14ac:dyDescent="0.25">
      <c r="A327" s="14" t="s">
        <v>3142</v>
      </c>
      <c r="B327">
        <v>2051378039</v>
      </c>
      <c r="C327" s="14" t="s">
        <v>9101</v>
      </c>
      <c r="D327">
        <v>151</v>
      </c>
      <c r="E327" s="14" t="s">
        <v>1119</v>
      </c>
      <c r="F327" s="14" t="s">
        <v>9102</v>
      </c>
      <c r="G327" s="14">
        <f>timingTable[[#This Row],[FRT_DEC]]-B326</f>
        <v>119</v>
      </c>
      <c r="H32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INFO]]))),H326)</f>
        <v>299</v>
      </c>
      <c r="I327" s="14">
        <f>IF(timingTable[[#This Row],['[TRACECODE']:.1]]=151,HEX2DEC(LEFT(RIGHT(timingTable[[#This Row],[TRACE INFO]],9),8)),IF(timingTable[[#This Row],['[TRACECODE']:.1]]=6,HEX2DEC(RIGHT(timingTable[[#This Row],[TRACE INFO]],8))))</f>
        <v>2051378820</v>
      </c>
      <c r="J327" s="14">
        <f>HEX2DEC(RIGHT(timingTable[[#This Row],[FRT_HEX]],MIN(LEN(timingTable[[#This Row],[FRT_HEX]])-2,8)))</f>
        <v>2051378039</v>
      </c>
      <c r="K327" s="14" t="str">
        <f>IF(timingTable[[#This Row],['[TRACECODE']:.1]]=140,"afterTx","")</f>
        <v/>
      </c>
      <c r="L327" s="14" t="str">
        <f t="shared" si="45"/>
        <v>beforeTx</v>
      </c>
      <c r="M327" s="14" t="str">
        <f>IF(AND(H327=H326,K326="afterTx",timingTable[[#This Row],['[TRACECODE']:.1]]=6),"dc","")</f>
        <v/>
      </c>
      <c r="N327" s="14" t="str">
        <f t="shared" si="46"/>
        <v/>
      </c>
      <c r="O327" s="14" t="str">
        <f>IF(timingTable[[#This Row],['[TRACECODE']:.1]]=141,"afterRx","")</f>
        <v/>
      </c>
      <c r="P327" s="14" t="str">
        <f t="shared" si="47"/>
        <v/>
      </c>
      <c r="Q327" s="14" t="str">
        <f t="shared" si="48"/>
        <v/>
      </c>
      <c r="R327" s="14">
        <f t="shared" si="49"/>
        <v>698</v>
      </c>
      <c r="S327" s="14" t="str">
        <f t="shared" si="50"/>
        <v>EMPTY</v>
      </c>
      <c r="T327" s="14" t="str">
        <f t="shared" si="51"/>
        <v>EMPTY</v>
      </c>
      <c r="U327" s="14" t="str">
        <f t="shared" si="52"/>
        <v>EMPTY</v>
      </c>
      <c r="V327" s="14">
        <f>IF(L327="beforeTx",timingTable[[#This Row],[FRT32_val]]-timingTable[[#This Row],[FRT32_trace]],"EMPTY")</f>
        <v>781</v>
      </c>
      <c r="W327" s="14">
        <f>IF(AND(timingTable[[#This Row],[beforeTx]]="beforeTx",K328="afterTx"),J328-timingTable[[#This Row],[FRT32_trace]],"EMPTY")</f>
        <v>799</v>
      </c>
      <c r="X327" s="14" t="str">
        <f t="shared" si="53"/>
        <v>EMPTY</v>
      </c>
      <c r="Y327" s="14" t="str">
        <f>IF(AND(P327="beforeRx",O328="afterRx"),J328-timingTable[[#This Row],[FRT32_trace]],"EMPTY")</f>
        <v>EMPTY</v>
      </c>
    </row>
    <row r="328" spans="1:25" x14ac:dyDescent="0.25">
      <c r="A328" s="14" t="s">
        <v>3143</v>
      </c>
      <c r="B328">
        <v>2051378838</v>
      </c>
      <c r="C328" s="14" t="s">
        <v>9103</v>
      </c>
      <c r="D328">
        <v>140</v>
      </c>
      <c r="E328" s="14" t="s">
        <v>1120</v>
      </c>
      <c r="F328" s="14" t="s">
        <v>281</v>
      </c>
      <c r="G328" s="14">
        <f>timingTable[[#This Row],[FRT_DEC]]-B327</f>
        <v>799</v>
      </c>
      <c r="H32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INFO]]))),H327)</f>
        <v>299</v>
      </c>
      <c r="I32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28" s="14">
        <f>HEX2DEC(RIGHT(timingTable[[#This Row],[FRT_HEX]],MIN(LEN(timingTable[[#This Row],[FRT_HEX]])-2,8)))</f>
        <v>2051378838</v>
      </c>
      <c r="K328" s="14" t="str">
        <f>IF(timingTable[[#This Row],['[TRACECODE']:.1]]=140,"afterTx","")</f>
        <v>afterTx</v>
      </c>
      <c r="L328" s="14" t="str">
        <f t="shared" si="45"/>
        <v/>
      </c>
      <c r="M328" s="14" t="str">
        <f>IF(AND(H328=H327,K327="afterTx",timingTable[[#This Row],['[TRACECODE']:.1]]=6),"dc","")</f>
        <v/>
      </c>
      <c r="N328" s="14" t="str">
        <f t="shared" si="46"/>
        <v/>
      </c>
      <c r="O328" s="14" t="str">
        <f>IF(timingTable[[#This Row],['[TRACECODE']:.1]]=141,"afterRx","")</f>
        <v/>
      </c>
      <c r="P328" s="14" t="str">
        <f t="shared" si="47"/>
        <v/>
      </c>
      <c r="Q328" s="14" t="str">
        <f t="shared" si="48"/>
        <v/>
      </c>
      <c r="R328" s="14" t="str">
        <f t="shared" si="49"/>
        <v>EMPTY</v>
      </c>
      <c r="S328" s="14" t="str">
        <f t="shared" si="50"/>
        <v>EMPTY</v>
      </c>
      <c r="T328" s="14" t="str">
        <f t="shared" si="51"/>
        <v>EMPTY</v>
      </c>
      <c r="U328" s="14" t="str">
        <f t="shared" si="52"/>
        <v>EMPTY</v>
      </c>
      <c r="V328" s="14" t="str">
        <f>IF(L328="beforeTx",timingTable[[#This Row],[FRT32_val]]-timingTable[[#This Row],[FRT32_trace]],"EMPTY")</f>
        <v>EMPTY</v>
      </c>
      <c r="W328" s="14" t="str">
        <f>IF(AND(timingTable[[#This Row],[beforeTx]]="beforeTx",K329="afterTx"),J329-timingTable[[#This Row],[FRT32_trace]],"EMPTY")</f>
        <v>EMPTY</v>
      </c>
      <c r="X328" s="14" t="str">
        <f t="shared" si="53"/>
        <v>EMPTY</v>
      </c>
      <c r="Y328" s="14" t="str">
        <f>IF(AND(P328="beforeRx",O329="afterRx"),J329-timingTable[[#This Row],[FRT32_trace]],"EMPTY")</f>
        <v>EMPTY</v>
      </c>
    </row>
    <row r="329" spans="1:25" x14ac:dyDescent="0.25">
      <c r="A329" s="14" t="s">
        <v>3146</v>
      </c>
      <c r="B329">
        <v>2051387201</v>
      </c>
      <c r="C329" s="14" t="s">
        <v>9106</v>
      </c>
      <c r="D329">
        <v>6</v>
      </c>
      <c r="E329" s="14" t="s">
        <v>1121</v>
      </c>
      <c r="F329" s="14" t="s">
        <v>9107</v>
      </c>
      <c r="G329" s="14">
        <f>timingTable[[#This Row],[FRT_DEC]]-B328</f>
        <v>8363</v>
      </c>
      <c r="H32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INFO]]))),H328)</f>
        <v>299</v>
      </c>
      <c r="I329" s="14">
        <f>IF(timingTable[[#This Row],['[TRACECODE']:.1]]=151,HEX2DEC(LEFT(RIGHT(timingTable[[#This Row],[TRACE INFO]],9),8)),IF(timingTable[[#This Row],['[TRACECODE']:.1]]=6,HEX2DEC(RIGHT(timingTable[[#This Row],[TRACE INFO]],8))))</f>
        <v>2051379518</v>
      </c>
      <c r="J329" s="14">
        <f>HEX2DEC(RIGHT(timingTable[[#This Row],[FRT_HEX]],MIN(LEN(timingTable[[#This Row],[FRT_HEX]])-2,8)))</f>
        <v>2051387201</v>
      </c>
      <c r="K329" s="14" t="str">
        <f>IF(timingTable[[#This Row],['[TRACECODE']:.1]]=140,"afterTx","")</f>
        <v/>
      </c>
      <c r="L329" s="14" t="str">
        <f t="shared" si="45"/>
        <v/>
      </c>
      <c r="M329" s="14" t="str">
        <f>IF(AND(H329=H328,K328="afterTx",timingTable[[#This Row],['[TRACECODE']:.1]]=6),"dc","")</f>
        <v>dc</v>
      </c>
      <c r="N329" s="14" t="str">
        <f t="shared" si="46"/>
        <v/>
      </c>
      <c r="O329" s="14" t="str">
        <f>IF(timingTable[[#This Row],['[TRACECODE']:.1]]=141,"afterRx","")</f>
        <v/>
      </c>
      <c r="P329" s="14" t="str">
        <f t="shared" si="47"/>
        <v/>
      </c>
      <c r="Q329" s="14" t="str">
        <f t="shared" si="48"/>
        <v/>
      </c>
      <c r="R329" s="14" t="str">
        <f t="shared" si="49"/>
        <v>EMPTY</v>
      </c>
      <c r="S329" s="14" t="str">
        <f t="shared" si="50"/>
        <v>EMPTY</v>
      </c>
      <c r="T329" s="14" t="str">
        <f t="shared" si="51"/>
        <v>EMPTY</v>
      </c>
      <c r="U329" s="14" t="str">
        <f t="shared" si="52"/>
        <v>EMPTY</v>
      </c>
      <c r="V329" s="14" t="str">
        <f>IF(L329="beforeTx",timingTable[[#This Row],[FRT32_val]]-timingTable[[#This Row],[FRT32_trace]],"EMPTY")</f>
        <v>EMPTY</v>
      </c>
      <c r="W329" s="14" t="str">
        <f>IF(AND(timingTable[[#This Row],[beforeTx]]="beforeTx",K330="afterTx"),J330-timingTable[[#This Row],[FRT32_trace]],"EMPTY")</f>
        <v>EMPTY</v>
      </c>
      <c r="X329" s="14" t="str">
        <f t="shared" si="53"/>
        <v>EMPTY</v>
      </c>
      <c r="Y329" s="14" t="str">
        <f>IF(AND(P329="beforeRx",O330="afterRx"),J330-timingTable[[#This Row],[FRT32_trace]],"EMPTY")</f>
        <v>EMPTY</v>
      </c>
    </row>
    <row r="330" spans="1:25" x14ac:dyDescent="0.25">
      <c r="A330" s="14" t="s">
        <v>3147</v>
      </c>
      <c r="B330">
        <v>2051387204</v>
      </c>
      <c r="C330" s="14" t="s">
        <v>9108</v>
      </c>
      <c r="D330">
        <v>6</v>
      </c>
      <c r="E330" s="14" t="s">
        <v>1121</v>
      </c>
      <c r="F330" s="14" t="s">
        <v>5995</v>
      </c>
      <c r="G330" s="14">
        <f>timingTable[[#This Row],[FRT_DEC]]-B329</f>
        <v>3</v>
      </c>
      <c r="H33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INFO]]))),H329)</f>
        <v>299</v>
      </c>
      <c r="I330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30" s="14">
        <f>HEX2DEC(RIGHT(timingTable[[#This Row],[FRT_HEX]],MIN(LEN(timingTable[[#This Row],[FRT_HEX]])-2,8)))</f>
        <v>2051387204</v>
      </c>
      <c r="K330" s="14" t="str">
        <f>IF(timingTable[[#This Row],['[TRACECODE']:.1]]=140,"afterTx","")</f>
        <v/>
      </c>
      <c r="L330" s="14" t="str">
        <f t="shared" si="45"/>
        <v/>
      </c>
      <c r="M330" s="14" t="str">
        <f>IF(AND(H330=H329,K329="afterTx",timingTable[[#This Row],['[TRACECODE']:.1]]=6),"dc","")</f>
        <v/>
      </c>
      <c r="N330" s="14" t="str">
        <f t="shared" si="46"/>
        <v/>
      </c>
      <c r="O330" s="14" t="str">
        <f>IF(timingTable[[#This Row],['[TRACECODE']:.1]]=141,"afterRx","")</f>
        <v/>
      </c>
      <c r="P330" s="14" t="str">
        <f t="shared" si="47"/>
        <v/>
      </c>
      <c r="Q330" s="14" t="str">
        <f t="shared" si="48"/>
        <v/>
      </c>
      <c r="R330" s="14" t="str">
        <f t="shared" si="49"/>
        <v>EMPTY</v>
      </c>
      <c r="S330" s="14" t="str">
        <f t="shared" si="50"/>
        <v>EMPTY</v>
      </c>
      <c r="T330" s="14" t="str">
        <f t="shared" si="51"/>
        <v>EMPTY</v>
      </c>
      <c r="U330" s="14" t="str">
        <f t="shared" si="52"/>
        <v>EMPTY</v>
      </c>
      <c r="V330" s="14" t="str">
        <f>IF(L330="beforeTx",timingTable[[#This Row],[FRT32_val]]-timingTable[[#This Row],[FRT32_trace]],"EMPTY")</f>
        <v>EMPTY</v>
      </c>
      <c r="W330" s="14" t="str">
        <f>IF(AND(timingTable[[#This Row],[beforeTx]]="beforeTx",K331="afterTx"),J331-timingTable[[#This Row],[FRT32_trace]],"EMPTY")</f>
        <v>EMPTY</v>
      </c>
      <c r="X330" s="14" t="str">
        <f t="shared" si="53"/>
        <v>EMPTY</v>
      </c>
      <c r="Y330" s="14" t="str">
        <f>IF(AND(P330="beforeRx",O331="afterRx"),J331-timingTable[[#This Row],[FRT32_trace]],"EMPTY")</f>
        <v>EMPTY</v>
      </c>
    </row>
    <row r="331" spans="1:25" x14ac:dyDescent="0.25">
      <c r="A331" s="14" t="s">
        <v>3148</v>
      </c>
      <c r="B331">
        <v>2051387286</v>
      </c>
      <c r="C331" s="14" t="s">
        <v>9109</v>
      </c>
      <c r="D331">
        <v>151</v>
      </c>
      <c r="E331" s="14" t="s">
        <v>1119</v>
      </c>
      <c r="F331" s="14" t="s">
        <v>9110</v>
      </c>
      <c r="G331" s="14">
        <f>timingTable[[#This Row],[FRT_DEC]]-B330</f>
        <v>82</v>
      </c>
      <c r="H33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INFO]]))),H330)</f>
        <v>299</v>
      </c>
      <c r="I331" s="14">
        <f>IF(timingTable[[#This Row],['[TRACECODE']:.1]]=151,HEX2DEC(LEFT(RIGHT(timingTable[[#This Row],[TRACE INFO]],9),8)),IF(timingTable[[#This Row],['[TRACECODE']:.1]]=6,HEX2DEC(RIGHT(timingTable[[#This Row],[TRACE INFO]],8))))</f>
        <v>2051387119</v>
      </c>
      <c r="J331" s="14">
        <f>HEX2DEC(RIGHT(timingTable[[#This Row],[FRT_HEX]],MIN(LEN(timingTable[[#This Row],[FRT_HEX]])-2,8)))</f>
        <v>2051387286</v>
      </c>
      <c r="K331" s="14" t="str">
        <f>IF(timingTable[[#This Row],['[TRACECODE']:.1]]=140,"afterTx","")</f>
        <v/>
      </c>
      <c r="L331" s="14" t="str">
        <f t="shared" si="45"/>
        <v/>
      </c>
      <c r="M331" s="14" t="str">
        <f>IF(AND(H331=H330,K330="afterTx",timingTable[[#This Row],['[TRACECODE']:.1]]=6),"dc","")</f>
        <v/>
      </c>
      <c r="N331" s="14" t="str">
        <f t="shared" si="46"/>
        <v>txEnd</v>
      </c>
      <c r="O331" s="14" t="str">
        <f>IF(timingTable[[#This Row],['[TRACECODE']:.1]]=141,"afterRx","")</f>
        <v/>
      </c>
      <c r="P331" s="14" t="str">
        <f t="shared" si="47"/>
        <v/>
      </c>
      <c r="Q331" s="14" t="str">
        <f t="shared" si="48"/>
        <v/>
      </c>
      <c r="R331" s="14" t="str">
        <f t="shared" si="49"/>
        <v>EMPTY</v>
      </c>
      <c r="S331" s="14">
        <f t="shared" si="50"/>
        <v>542</v>
      </c>
      <c r="T331" s="14" t="str">
        <f t="shared" si="51"/>
        <v>EMPTY</v>
      </c>
      <c r="U331" s="14" t="str">
        <f t="shared" si="52"/>
        <v>EMPTY</v>
      </c>
      <c r="V331" s="14" t="str">
        <f>IF(L331="beforeTx",timingTable[[#This Row],[FRT32_val]]-timingTable[[#This Row],[FRT32_trace]],"EMPTY")</f>
        <v>EMPTY</v>
      </c>
      <c r="W331" s="14" t="str">
        <f>IF(AND(timingTable[[#This Row],[beforeTx]]="beforeTx",K332="afterTx"),J332-timingTable[[#This Row],[FRT32_trace]],"EMPTY")</f>
        <v>EMPTY</v>
      </c>
      <c r="X331" s="14" t="str">
        <f t="shared" si="53"/>
        <v>EMPTY</v>
      </c>
      <c r="Y331" s="14" t="str">
        <f>IF(AND(P331="beforeRx",O332="afterRx"),J332-timingTable[[#This Row],[FRT32_trace]],"EMPTY")</f>
        <v>EMPTY</v>
      </c>
    </row>
    <row r="332" spans="1:25" x14ac:dyDescent="0.25">
      <c r="A332" s="14" t="s">
        <v>3157</v>
      </c>
      <c r="B332">
        <v>2051387661</v>
      </c>
      <c r="C332" s="14" t="s">
        <v>9120</v>
      </c>
      <c r="D332">
        <v>151</v>
      </c>
      <c r="E332" s="14" t="s">
        <v>1119</v>
      </c>
      <c r="F332" s="14" t="s">
        <v>1102</v>
      </c>
      <c r="G332" s="14">
        <f>timingTable[[#This Row],[FRT_DEC]]-B331</f>
        <v>375</v>
      </c>
      <c r="H33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INFO]]))),H331)</f>
        <v>299</v>
      </c>
      <c r="I332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32" s="14">
        <f>HEX2DEC(RIGHT(timingTable[[#This Row],[FRT_HEX]],MIN(LEN(timingTable[[#This Row],[FRT_HEX]])-2,8)))</f>
        <v>2051387661</v>
      </c>
      <c r="K332" s="14" t="str">
        <f>IF(timingTable[[#This Row],['[TRACECODE']:.1]]=140,"afterTx","")</f>
        <v/>
      </c>
      <c r="L332" s="14" t="str">
        <f t="shared" si="45"/>
        <v/>
      </c>
      <c r="M332" s="14" t="str">
        <f>IF(AND(H332=H331,K331="afterTx",timingTable[[#This Row],['[TRACECODE']:.1]]=6),"dc","")</f>
        <v/>
      </c>
      <c r="N332" s="14" t="str">
        <f t="shared" si="46"/>
        <v/>
      </c>
      <c r="O332" s="14" t="str">
        <f>IF(timingTable[[#This Row],['[TRACECODE']:.1]]=141,"afterRx","")</f>
        <v/>
      </c>
      <c r="P332" s="14" t="str">
        <f t="shared" si="47"/>
        <v>beforeRx</v>
      </c>
      <c r="Q332" s="14" t="str">
        <f t="shared" si="48"/>
        <v/>
      </c>
      <c r="R332" s="14" t="str">
        <f t="shared" si="49"/>
        <v>EMPTY</v>
      </c>
      <c r="S332" s="14" t="str">
        <f t="shared" si="50"/>
        <v>EMPTY</v>
      </c>
      <c r="T332" s="14" t="str">
        <f t="shared" si="51"/>
        <v>EMPTY</v>
      </c>
      <c r="U332" s="14" t="str">
        <f t="shared" si="52"/>
        <v>EMPTY</v>
      </c>
      <c r="V332" s="14" t="str">
        <f>IF(L332="beforeTx",timingTable[[#This Row],[FRT32_val]]-timingTable[[#This Row],[FRT32_trace]],"EMPTY")</f>
        <v>EMPTY</v>
      </c>
      <c r="W332" s="14" t="str">
        <f>IF(AND(timingTable[[#This Row],[beforeTx]]="beforeTx",K333="afterTx"),J333-timingTable[[#This Row],[FRT32_trace]],"EMPTY")</f>
        <v>EMPTY</v>
      </c>
      <c r="X332" s="14" t="str">
        <f t="shared" si="53"/>
        <v>EMPTY</v>
      </c>
      <c r="Y332" s="14">
        <f>IF(AND(P332="beforeRx",O333="afterRx"),J333-timingTable[[#This Row],[FRT32_trace]],"EMPTY")</f>
        <v>16</v>
      </c>
    </row>
    <row r="333" spans="1:25" x14ac:dyDescent="0.25">
      <c r="A333" s="14" t="s">
        <v>3158</v>
      </c>
      <c r="B333">
        <v>2051387677</v>
      </c>
      <c r="C333" s="14" t="s">
        <v>9121</v>
      </c>
      <c r="D333">
        <v>141</v>
      </c>
      <c r="E333" s="14" t="s">
        <v>1122</v>
      </c>
      <c r="F333" s="14" t="s">
        <v>296</v>
      </c>
      <c r="G333" s="14">
        <f>timingTable[[#This Row],[FRT_DEC]]-B332</f>
        <v>16</v>
      </c>
      <c r="H33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INFO]]))),H332)</f>
        <v>299</v>
      </c>
      <c r="I33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33" s="14">
        <f>HEX2DEC(RIGHT(timingTable[[#This Row],[FRT_HEX]],MIN(LEN(timingTable[[#This Row],[FRT_HEX]])-2,8)))</f>
        <v>2051387677</v>
      </c>
      <c r="K333" s="14" t="str">
        <f>IF(timingTable[[#This Row],['[TRACECODE']:.1]]=140,"afterTx","")</f>
        <v/>
      </c>
      <c r="L333" s="14" t="str">
        <f t="shared" si="45"/>
        <v/>
      </c>
      <c r="M333" s="14" t="str">
        <f>IF(AND(H333=H332,K332="afterTx",timingTable[[#This Row],['[TRACECODE']:.1]]=6),"dc","")</f>
        <v/>
      </c>
      <c r="N333" s="14" t="str">
        <f t="shared" si="46"/>
        <v/>
      </c>
      <c r="O333" s="14" t="str">
        <f>IF(timingTable[[#This Row],['[TRACECODE']:.1]]=141,"afterRx","")</f>
        <v>afterRx</v>
      </c>
      <c r="P333" s="14" t="str">
        <f t="shared" si="47"/>
        <v/>
      </c>
      <c r="Q333" s="14" t="str">
        <f t="shared" si="48"/>
        <v/>
      </c>
      <c r="R333" s="14" t="str">
        <f t="shared" si="49"/>
        <v>EMPTY</v>
      </c>
      <c r="S333" s="14" t="str">
        <f t="shared" si="50"/>
        <v>EMPTY</v>
      </c>
      <c r="T333" s="14" t="str">
        <f t="shared" si="51"/>
        <v>EMPTY</v>
      </c>
      <c r="U333" s="14" t="str">
        <f t="shared" si="52"/>
        <v>EMPTY</v>
      </c>
      <c r="V333" s="14" t="str">
        <f>IF(L333="beforeTx",timingTable[[#This Row],[FRT32_val]]-timingTable[[#This Row],[FRT32_trace]],"EMPTY")</f>
        <v>EMPTY</v>
      </c>
      <c r="W333" s="14" t="str">
        <f>IF(AND(timingTable[[#This Row],[beforeTx]]="beforeTx",K334="afterTx"),J334-timingTable[[#This Row],[FRT32_trace]],"EMPTY")</f>
        <v>EMPTY</v>
      </c>
      <c r="X333" s="14" t="str">
        <f t="shared" si="53"/>
        <v>EMPTY</v>
      </c>
      <c r="Y333" s="14" t="str">
        <f>IF(AND(P333="beforeRx",O334="afterRx"),J334-timingTable[[#This Row],[FRT32_trace]],"EMPTY")</f>
        <v>EMPTY</v>
      </c>
    </row>
    <row r="334" spans="1:25" x14ac:dyDescent="0.25">
      <c r="A334" s="14" t="s">
        <v>3189</v>
      </c>
      <c r="B334">
        <v>2051401068</v>
      </c>
      <c r="C334" s="14" t="s">
        <v>9154</v>
      </c>
      <c r="D334">
        <v>151</v>
      </c>
      <c r="E334" s="14" t="s">
        <v>1119</v>
      </c>
      <c r="F334" s="14" t="s">
        <v>9155</v>
      </c>
      <c r="G334" s="14">
        <f>timingTable[[#This Row],[FRT_DEC]]-B333</f>
        <v>13391</v>
      </c>
      <c r="H33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INFO]]))),H333)</f>
        <v>299</v>
      </c>
      <c r="I334" s="14">
        <f>IF(timingTable[[#This Row],['[TRACECODE']:.1]]=151,HEX2DEC(LEFT(RIGHT(timingTable[[#This Row],[TRACE INFO]],9),8)),IF(timingTable[[#This Row],['[TRACECODE']:.1]]=6,HEX2DEC(RIGHT(timingTable[[#This Row],[TRACE INFO]],8))))</f>
        <v>2051400979</v>
      </c>
      <c r="J334" s="14">
        <f>HEX2DEC(RIGHT(timingTable[[#This Row],[FRT_HEX]],MIN(LEN(timingTable[[#This Row],[FRT_HEX]])-2,8)))</f>
        <v>2051401068</v>
      </c>
      <c r="K334" s="14" t="str">
        <f>IF(timingTable[[#This Row],['[TRACECODE']:.1]]=140,"afterTx","")</f>
        <v/>
      </c>
      <c r="L334" s="14" t="str">
        <f t="shared" si="45"/>
        <v/>
      </c>
      <c r="M334" s="14" t="str">
        <f>IF(AND(H334=H333,K333="afterTx",timingTable[[#This Row],['[TRACECODE']:.1]]=6),"dc","")</f>
        <v/>
      </c>
      <c r="N334" s="14" t="str">
        <f t="shared" si="46"/>
        <v/>
      </c>
      <c r="O334" s="14" t="str">
        <f>IF(timingTable[[#This Row],['[TRACECODE']:.1]]=141,"afterRx","")</f>
        <v/>
      </c>
      <c r="P334" s="14" t="str">
        <f t="shared" si="47"/>
        <v/>
      </c>
      <c r="Q334" s="14" t="str">
        <f t="shared" si="48"/>
        <v>rxEnd</v>
      </c>
      <c r="R334" s="14" t="str">
        <f t="shared" si="49"/>
        <v>EMPTY</v>
      </c>
      <c r="S334" s="14" t="str">
        <f t="shared" si="50"/>
        <v>EMPTY</v>
      </c>
      <c r="T334" s="14">
        <f t="shared" si="51"/>
        <v>1000</v>
      </c>
      <c r="U334" s="14">
        <f t="shared" si="52"/>
        <v>1697</v>
      </c>
      <c r="V334" s="14" t="str">
        <f>IF(L334="beforeTx",timingTable[[#This Row],[FRT32_val]]-timingTable[[#This Row],[FRT32_trace]],"EMPTY")</f>
        <v>EMPTY</v>
      </c>
      <c r="W334" s="14" t="str">
        <f>IF(AND(timingTable[[#This Row],[beforeTx]]="beforeTx",K335="afterTx"),J335-timingTable[[#This Row],[FRT32_trace]],"EMPTY")</f>
        <v>EMPTY</v>
      </c>
      <c r="X334" s="14">
        <f t="shared" si="53"/>
        <v>202</v>
      </c>
      <c r="Y334" s="14" t="str">
        <f>IF(AND(P334="beforeRx",O335="afterRx"),J335-timingTable[[#This Row],[FRT32_trace]],"EMPTY")</f>
        <v>EMPTY</v>
      </c>
    </row>
    <row r="335" spans="1:25" x14ac:dyDescent="0.25">
      <c r="A335" s="14" t="s">
        <v>3199</v>
      </c>
      <c r="B335">
        <v>2051401181</v>
      </c>
      <c r="C335" s="14" t="s">
        <v>9168</v>
      </c>
      <c r="D335">
        <v>151</v>
      </c>
      <c r="E335" s="14" t="s">
        <v>1119</v>
      </c>
      <c r="F335" s="14" t="s">
        <v>9169</v>
      </c>
      <c r="G335" s="14">
        <f>timingTable[[#This Row],[FRT_DEC]]-B334</f>
        <v>113</v>
      </c>
      <c r="H33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INFO]]))),H334)</f>
        <v>299</v>
      </c>
      <c r="I335" s="14">
        <f>IF(timingTable[[#This Row],['[TRACECODE']:.1]]=151,HEX2DEC(LEFT(RIGHT(timingTable[[#This Row],[TRACE INFO]],9),8)),IF(timingTable[[#This Row],['[TRACECODE']:.1]]=6,HEX2DEC(RIGHT(timingTable[[#This Row],[TRACE INFO]],8))))</f>
        <v>2051401979</v>
      </c>
      <c r="J335" s="14">
        <f>HEX2DEC(RIGHT(timingTable[[#This Row],[FRT_HEX]],MIN(LEN(timingTable[[#This Row],[FRT_HEX]])-2,8)))</f>
        <v>2051401181</v>
      </c>
      <c r="K335" s="14" t="str">
        <f>IF(timingTable[[#This Row],['[TRACECODE']:.1]]=140,"afterTx","")</f>
        <v/>
      </c>
      <c r="L335" s="14" t="str">
        <f t="shared" si="45"/>
        <v>beforeTx</v>
      </c>
      <c r="M335" s="14" t="str">
        <f>IF(AND(H335=H334,K334="afterTx",timingTable[[#This Row],['[TRACECODE']:.1]]=6),"dc","")</f>
        <v/>
      </c>
      <c r="N335" s="14" t="str">
        <f t="shared" si="46"/>
        <v/>
      </c>
      <c r="O335" s="14" t="str">
        <f>IF(timingTable[[#This Row],['[TRACECODE']:.1]]=141,"afterRx","")</f>
        <v/>
      </c>
      <c r="P335" s="14" t="str">
        <f t="shared" si="47"/>
        <v/>
      </c>
      <c r="Q335" s="14" t="str">
        <f t="shared" si="48"/>
        <v/>
      </c>
      <c r="R335" s="14">
        <f t="shared" si="49"/>
        <v>697</v>
      </c>
      <c r="S335" s="14" t="str">
        <f t="shared" si="50"/>
        <v>EMPTY</v>
      </c>
      <c r="T335" s="14" t="str">
        <f t="shared" si="51"/>
        <v>EMPTY</v>
      </c>
      <c r="U335" s="14" t="str">
        <f t="shared" si="52"/>
        <v>EMPTY</v>
      </c>
      <c r="V335" s="14">
        <f>IF(L335="beforeTx",timingTable[[#This Row],[FRT32_val]]-timingTable[[#This Row],[FRT32_trace]],"EMPTY")</f>
        <v>798</v>
      </c>
      <c r="W335" s="14">
        <f>IF(AND(timingTable[[#This Row],[beforeTx]]="beforeTx",K336="afterTx"),J336-timingTable[[#This Row],[FRT32_trace]],"EMPTY")</f>
        <v>815</v>
      </c>
      <c r="X335" s="14" t="str">
        <f t="shared" si="53"/>
        <v>EMPTY</v>
      </c>
      <c r="Y335" s="14" t="str">
        <f>IF(AND(P335="beforeRx",O336="afterRx"),J336-timingTable[[#This Row],[FRT32_trace]],"EMPTY")</f>
        <v>EMPTY</v>
      </c>
    </row>
    <row r="336" spans="1:25" x14ac:dyDescent="0.25">
      <c r="A336" s="14" t="s">
        <v>3200</v>
      </c>
      <c r="B336">
        <v>2051401996</v>
      </c>
      <c r="C336" s="14" t="s">
        <v>9170</v>
      </c>
      <c r="D336">
        <v>140</v>
      </c>
      <c r="E336" s="14" t="s">
        <v>1120</v>
      </c>
      <c r="F336" s="14" t="s">
        <v>281</v>
      </c>
      <c r="G336" s="14">
        <f>timingTable[[#This Row],[FRT_DEC]]-B335</f>
        <v>815</v>
      </c>
      <c r="H33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INFO]]))),H335)</f>
        <v>299</v>
      </c>
      <c r="I33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36" s="14">
        <f>HEX2DEC(RIGHT(timingTable[[#This Row],[FRT_HEX]],MIN(LEN(timingTable[[#This Row],[FRT_HEX]])-2,8)))</f>
        <v>2051401996</v>
      </c>
      <c r="K336" s="14" t="str">
        <f>IF(timingTable[[#This Row],['[TRACECODE']:.1]]=140,"afterTx","")</f>
        <v>afterTx</v>
      </c>
      <c r="L336" s="14" t="str">
        <f t="shared" si="45"/>
        <v/>
      </c>
      <c r="M336" s="14" t="str">
        <f>IF(AND(H336=H335,K335="afterTx",timingTable[[#This Row],['[TRACECODE']:.1]]=6),"dc","")</f>
        <v/>
      </c>
      <c r="N336" s="14" t="str">
        <f t="shared" si="46"/>
        <v/>
      </c>
      <c r="O336" s="14" t="str">
        <f>IF(timingTable[[#This Row],['[TRACECODE']:.1]]=141,"afterRx","")</f>
        <v/>
      </c>
      <c r="P336" s="14" t="str">
        <f t="shared" si="47"/>
        <v/>
      </c>
      <c r="Q336" s="14" t="str">
        <f t="shared" si="48"/>
        <v/>
      </c>
      <c r="R336" s="14" t="str">
        <f t="shared" si="49"/>
        <v>EMPTY</v>
      </c>
      <c r="S336" s="14" t="str">
        <f t="shared" si="50"/>
        <v>EMPTY</v>
      </c>
      <c r="T336" s="14" t="str">
        <f t="shared" si="51"/>
        <v>EMPTY</v>
      </c>
      <c r="U336" s="14" t="str">
        <f t="shared" si="52"/>
        <v>EMPTY</v>
      </c>
      <c r="V336" s="14" t="str">
        <f>IF(L336="beforeTx",timingTable[[#This Row],[FRT32_val]]-timingTable[[#This Row],[FRT32_trace]],"EMPTY")</f>
        <v>EMPTY</v>
      </c>
      <c r="W336" s="14" t="str">
        <f>IF(AND(timingTable[[#This Row],[beforeTx]]="beforeTx",K337="afterTx"),J337-timingTable[[#This Row],[FRT32_trace]],"EMPTY")</f>
        <v>EMPTY</v>
      </c>
      <c r="X336" s="14" t="str">
        <f t="shared" si="53"/>
        <v>EMPTY</v>
      </c>
      <c r="Y336" s="14" t="str">
        <f>IF(AND(P336="beforeRx",O337="afterRx"),J337-timingTable[[#This Row],[FRT32_trace]],"EMPTY")</f>
        <v>EMPTY</v>
      </c>
    </row>
    <row r="337" spans="1:25" x14ac:dyDescent="0.25">
      <c r="A337" s="14" t="s">
        <v>3203</v>
      </c>
      <c r="B337">
        <v>2051404039</v>
      </c>
      <c r="C337" s="14" t="s">
        <v>9173</v>
      </c>
      <c r="D337">
        <v>6</v>
      </c>
      <c r="E337" s="14" t="s">
        <v>1121</v>
      </c>
      <c r="F337" s="14" t="s">
        <v>9174</v>
      </c>
      <c r="G337" s="14">
        <f>timingTable[[#This Row],[FRT_DEC]]-B336</f>
        <v>2043</v>
      </c>
      <c r="H33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INFO]]))),H336)</f>
        <v>299</v>
      </c>
      <c r="I337" s="14">
        <f>IF(timingTable[[#This Row],['[TRACECODE']:.1]]=151,HEX2DEC(LEFT(RIGHT(timingTable[[#This Row],[TRACE INFO]],9),8)),IF(timingTable[[#This Row],['[TRACECODE']:.1]]=6,HEX2DEC(RIGHT(timingTable[[#This Row],[TRACE INFO]],8))))</f>
        <v>2051402676</v>
      </c>
      <c r="J337" s="14">
        <f>HEX2DEC(RIGHT(timingTable[[#This Row],[FRT_HEX]],MIN(LEN(timingTable[[#This Row],[FRT_HEX]])-2,8)))</f>
        <v>2051404039</v>
      </c>
      <c r="K337" s="14" t="str">
        <f>IF(timingTable[[#This Row],['[TRACECODE']:.1]]=140,"afterTx","")</f>
        <v/>
      </c>
      <c r="L337" s="14" t="str">
        <f t="shared" si="45"/>
        <v/>
      </c>
      <c r="M337" s="14" t="str">
        <f>IF(AND(H337=H336,K336="afterTx",timingTable[[#This Row],['[TRACECODE']:.1]]=6),"dc","")</f>
        <v>dc</v>
      </c>
      <c r="N337" s="14" t="str">
        <f t="shared" si="46"/>
        <v/>
      </c>
      <c r="O337" s="14" t="str">
        <f>IF(timingTable[[#This Row],['[TRACECODE']:.1]]=141,"afterRx","")</f>
        <v/>
      </c>
      <c r="P337" s="14" t="str">
        <f t="shared" si="47"/>
        <v/>
      </c>
      <c r="Q337" s="14" t="str">
        <f t="shared" si="48"/>
        <v/>
      </c>
      <c r="R337" s="14" t="str">
        <f t="shared" si="49"/>
        <v>EMPTY</v>
      </c>
      <c r="S337" s="14" t="str">
        <f t="shared" si="50"/>
        <v>EMPTY</v>
      </c>
      <c r="T337" s="14" t="str">
        <f t="shared" si="51"/>
        <v>EMPTY</v>
      </c>
      <c r="U337" s="14" t="str">
        <f t="shared" si="52"/>
        <v>EMPTY</v>
      </c>
      <c r="V337" s="14" t="str">
        <f>IF(L337="beforeTx",timingTable[[#This Row],[FRT32_val]]-timingTable[[#This Row],[FRT32_trace]],"EMPTY")</f>
        <v>EMPTY</v>
      </c>
      <c r="W337" s="14" t="str">
        <f>IF(AND(timingTable[[#This Row],[beforeTx]]="beforeTx",K338="afterTx"),J338-timingTable[[#This Row],[FRT32_trace]],"EMPTY")</f>
        <v>EMPTY</v>
      </c>
      <c r="X337" s="14" t="str">
        <f t="shared" si="53"/>
        <v>EMPTY</v>
      </c>
      <c r="Y337" s="14" t="str">
        <f>IF(AND(P337="beforeRx",O338="afterRx"),J338-timingTable[[#This Row],[FRT32_trace]],"EMPTY")</f>
        <v>EMPTY</v>
      </c>
    </row>
    <row r="338" spans="1:25" x14ac:dyDescent="0.25">
      <c r="A338" s="14" t="s">
        <v>3204</v>
      </c>
      <c r="B338">
        <v>2051404042</v>
      </c>
      <c r="C338" s="14" t="s">
        <v>9175</v>
      </c>
      <c r="D338">
        <v>6</v>
      </c>
      <c r="E338" s="14" t="s">
        <v>1121</v>
      </c>
      <c r="F338" s="14" t="s">
        <v>5995</v>
      </c>
      <c r="G338" s="14">
        <f>timingTable[[#This Row],[FRT_DEC]]-B337</f>
        <v>3</v>
      </c>
      <c r="H33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INFO]]))),H337)</f>
        <v>299</v>
      </c>
      <c r="I338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38" s="14">
        <f>HEX2DEC(RIGHT(timingTable[[#This Row],[FRT_HEX]],MIN(LEN(timingTable[[#This Row],[FRT_HEX]])-2,8)))</f>
        <v>2051404042</v>
      </c>
      <c r="K338" s="14" t="str">
        <f>IF(timingTable[[#This Row],['[TRACECODE']:.1]]=140,"afterTx","")</f>
        <v/>
      </c>
      <c r="L338" s="14" t="str">
        <f t="shared" si="45"/>
        <v/>
      </c>
      <c r="M338" s="14" t="str">
        <f>IF(AND(H338=H337,K337="afterTx",timingTable[[#This Row],['[TRACECODE']:.1]]=6),"dc","")</f>
        <v/>
      </c>
      <c r="N338" s="14" t="str">
        <f t="shared" si="46"/>
        <v/>
      </c>
      <c r="O338" s="14" t="str">
        <f>IF(timingTable[[#This Row],['[TRACECODE']:.1]]=141,"afterRx","")</f>
        <v/>
      </c>
      <c r="P338" s="14" t="str">
        <f t="shared" si="47"/>
        <v/>
      </c>
      <c r="Q338" s="14" t="str">
        <f t="shared" si="48"/>
        <v/>
      </c>
      <c r="R338" s="14" t="str">
        <f t="shared" si="49"/>
        <v>EMPTY</v>
      </c>
      <c r="S338" s="14" t="str">
        <f t="shared" si="50"/>
        <v>EMPTY</v>
      </c>
      <c r="T338" s="14" t="str">
        <f t="shared" si="51"/>
        <v>EMPTY</v>
      </c>
      <c r="U338" s="14" t="str">
        <f t="shared" si="52"/>
        <v>EMPTY</v>
      </c>
      <c r="V338" s="14" t="str">
        <f>IF(L338="beforeTx",timingTable[[#This Row],[FRT32_val]]-timingTable[[#This Row],[FRT32_trace]],"EMPTY")</f>
        <v>EMPTY</v>
      </c>
      <c r="W338" s="14" t="str">
        <f>IF(AND(timingTable[[#This Row],[beforeTx]]="beforeTx",K339="afterTx"),J339-timingTable[[#This Row],[FRT32_trace]],"EMPTY")</f>
        <v>EMPTY</v>
      </c>
      <c r="X338" s="14" t="str">
        <f t="shared" si="53"/>
        <v>EMPTY</v>
      </c>
      <c r="Y338" s="14" t="str">
        <f>IF(AND(P338="beforeRx",O339="afterRx"),J339-timingTable[[#This Row],[FRT32_trace]],"EMPTY")</f>
        <v>EMPTY</v>
      </c>
    </row>
    <row r="339" spans="1:25" x14ac:dyDescent="0.25">
      <c r="A339" s="14" t="s">
        <v>3205</v>
      </c>
      <c r="B339">
        <v>2051404119</v>
      </c>
      <c r="C339" s="14" t="s">
        <v>9176</v>
      </c>
      <c r="D339">
        <v>151</v>
      </c>
      <c r="E339" s="14" t="s">
        <v>1119</v>
      </c>
      <c r="F339" s="14" t="s">
        <v>9177</v>
      </c>
      <c r="G339" s="14">
        <f>timingTable[[#This Row],[FRT_DEC]]-B338</f>
        <v>77</v>
      </c>
      <c r="H33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INFO]]))),H338)</f>
        <v>299</v>
      </c>
      <c r="I339" s="14">
        <f>IF(timingTable[[#This Row],['[TRACECODE']:.1]]=151,HEX2DEC(LEFT(RIGHT(timingTable[[#This Row],[TRACE INFO]],9),8)),IF(timingTable[[#This Row],['[TRACECODE']:.1]]=6,HEX2DEC(RIGHT(timingTable[[#This Row],[TRACE INFO]],8))))</f>
        <v>2051403956</v>
      </c>
      <c r="J339" s="14">
        <f>HEX2DEC(RIGHT(timingTable[[#This Row],[FRT_HEX]],MIN(LEN(timingTable[[#This Row],[FRT_HEX]])-2,8)))</f>
        <v>2051404119</v>
      </c>
      <c r="K339" s="14" t="str">
        <f>IF(timingTable[[#This Row],['[TRACECODE']:.1]]=140,"afterTx","")</f>
        <v/>
      </c>
      <c r="L339" s="14" t="str">
        <f t="shared" si="45"/>
        <v/>
      </c>
      <c r="M339" s="14" t="str">
        <f>IF(AND(H339=H338,K338="afterTx",timingTable[[#This Row],['[TRACECODE']:.1]]=6),"dc","")</f>
        <v/>
      </c>
      <c r="N339" s="14" t="str">
        <f t="shared" si="46"/>
        <v>txEnd</v>
      </c>
      <c r="O339" s="14" t="str">
        <f>IF(timingTable[[#This Row],['[TRACECODE']:.1]]=141,"afterRx","")</f>
        <v/>
      </c>
      <c r="P339" s="14" t="str">
        <f t="shared" si="47"/>
        <v/>
      </c>
      <c r="Q339" s="14" t="str">
        <f t="shared" si="48"/>
        <v/>
      </c>
      <c r="R339" s="14" t="str">
        <f t="shared" si="49"/>
        <v>EMPTY</v>
      </c>
      <c r="S339" s="14" t="str">
        <f t="shared" si="50"/>
        <v>EMPTY</v>
      </c>
      <c r="T339" s="14" t="str">
        <f t="shared" si="51"/>
        <v>EMPTY</v>
      </c>
      <c r="U339" s="14" t="str">
        <f t="shared" si="52"/>
        <v>EMPTY</v>
      </c>
      <c r="V339" s="14" t="str">
        <f>IF(L339="beforeTx",timingTable[[#This Row],[FRT32_val]]-timingTable[[#This Row],[FRT32_trace]],"EMPTY")</f>
        <v>EMPTY</v>
      </c>
      <c r="W339" s="14" t="str">
        <f>IF(AND(timingTable[[#This Row],[beforeTx]]="beforeTx",K340="afterTx"),J340-timingTable[[#This Row],[FRT32_trace]],"EMPTY")</f>
        <v>EMPTY</v>
      </c>
      <c r="X339" s="14" t="str">
        <f t="shared" si="53"/>
        <v>EMPTY</v>
      </c>
      <c r="Y339" s="14" t="str">
        <f>IF(AND(P339="beforeRx",O340="afterRx"),J340-timingTable[[#This Row],[FRT32_trace]],"EMPTY")</f>
        <v>EMPTY</v>
      </c>
    </row>
    <row r="340" spans="1:25" x14ac:dyDescent="0.25">
      <c r="A340" s="14" t="s">
        <v>3259</v>
      </c>
      <c r="B340">
        <v>2051430315</v>
      </c>
      <c r="C340" s="14" t="s">
        <v>9238</v>
      </c>
      <c r="D340">
        <v>131</v>
      </c>
      <c r="E340" s="14" t="s">
        <v>1118</v>
      </c>
      <c r="F340" s="14" t="s">
        <v>9239</v>
      </c>
      <c r="G340" s="14">
        <f>timingTable[[#This Row],[FRT_DEC]]-B339</f>
        <v>26196</v>
      </c>
      <c r="H34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INFO]]))),H339)</f>
        <v>300</v>
      </c>
      <c r="I34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40" s="14">
        <f>HEX2DEC(RIGHT(timingTable[[#This Row],[FRT_HEX]],MIN(LEN(timingTable[[#This Row],[FRT_HEX]])-2,8)))</f>
        <v>2051430315</v>
      </c>
      <c r="K340" s="14" t="str">
        <f>IF(timingTable[[#This Row],['[TRACECODE']:.1]]=140,"afterTx","")</f>
        <v/>
      </c>
      <c r="L340" s="14" t="str">
        <f t="shared" si="45"/>
        <v/>
      </c>
      <c r="M340" s="14" t="str">
        <f>IF(AND(H340=H339,K339="afterTx",timingTable[[#This Row],['[TRACECODE']:.1]]=6),"dc","")</f>
        <v/>
      </c>
      <c r="N340" s="14" t="str">
        <f t="shared" si="46"/>
        <v/>
      </c>
      <c r="O340" s="14" t="str">
        <f>IF(timingTable[[#This Row],['[TRACECODE']:.1]]=141,"afterRx","")</f>
        <v/>
      </c>
      <c r="P340" s="14" t="str">
        <f t="shared" si="47"/>
        <v/>
      </c>
      <c r="Q340" s="14" t="str">
        <f t="shared" si="48"/>
        <v/>
      </c>
      <c r="R340" s="14" t="str">
        <f t="shared" si="49"/>
        <v>EMPTY</v>
      </c>
      <c r="S340" s="14" t="str">
        <f t="shared" si="50"/>
        <v>EMPTY</v>
      </c>
      <c r="T340" s="14" t="str">
        <f t="shared" si="51"/>
        <v>EMPTY</v>
      </c>
      <c r="U340" s="14" t="str">
        <f t="shared" si="52"/>
        <v>EMPTY</v>
      </c>
      <c r="V340" s="14" t="str">
        <f>IF(L340="beforeTx",timingTable[[#This Row],[FRT32_val]]-timingTable[[#This Row],[FRT32_trace]],"EMPTY")</f>
        <v>EMPTY</v>
      </c>
      <c r="W340" s="14" t="str">
        <f>IF(AND(timingTable[[#This Row],[beforeTx]]="beforeTx",K341="afterTx"),J341-timingTable[[#This Row],[FRT32_trace]],"EMPTY")</f>
        <v>EMPTY</v>
      </c>
      <c r="X340" s="14" t="str">
        <f t="shared" si="53"/>
        <v>EMPTY</v>
      </c>
      <c r="Y340" s="14" t="str">
        <f>IF(AND(P340="beforeRx",O341="afterRx"),J341-timingTable[[#This Row],[FRT32_trace]],"EMPTY")</f>
        <v>EMPTY</v>
      </c>
    </row>
    <row r="341" spans="1:25" x14ac:dyDescent="0.25">
      <c r="A341" s="14" t="s">
        <v>3271</v>
      </c>
      <c r="B341">
        <v>2051430862</v>
      </c>
      <c r="C341" s="14" t="s">
        <v>9252</v>
      </c>
      <c r="D341">
        <v>151</v>
      </c>
      <c r="E341" s="14" t="s">
        <v>1119</v>
      </c>
      <c r="F341" s="14" t="s">
        <v>9253</v>
      </c>
      <c r="G341" s="14">
        <f>timingTable[[#This Row],[FRT_DEC]]-B340</f>
        <v>547</v>
      </c>
      <c r="H34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INFO]]))),H340)</f>
        <v>300</v>
      </c>
      <c r="I341" s="14">
        <f>IF(timingTable[[#This Row],['[TRACECODE']:.1]]=151,HEX2DEC(LEFT(RIGHT(timingTable[[#This Row],[TRACE INFO]],9),8)),IF(timingTable[[#This Row],['[TRACECODE']:.1]]=6,HEX2DEC(RIGHT(timingTable[[#This Row],[TRACE INFO]],8))))</f>
        <v>2051430740</v>
      </c>
      <c r="J341" s="14">
        <f>HEX2DEC(RIGHT(timingTable[[#This Row],[FRT_HEX]],MIN(LEN(timingTable[[#This Row],[FRT_HEX]])-2,8)))</f>
        <v>2051430862</v>
      </c>
      <c r="K341" s="14" t="str">
        <f>IF(timingTable[[#This Row],['[TRACECODE']:.1]]=140,"afterTx","")</f>
        <v/>
      </c>
      <c r="L341" s="14" t="str">
        <f t="shared" si="45"/>
        <v/>
      </c>
      <c r="M341" s="14" t="str">
        <f>IF(AND(H341=H340,K340="afterTx",timingTable[[#This Row],['[TRACECODE']:.1]]=6),"dc","")</f>
        <v/>
      </c>
      <c r="N341" s="14" t="str">
        <f t="shared" si="46"/>
        <v/>
      </c>
      <c r="O341" s="14" t="str">
        <f>IF(timingTable[[#This Row],['[TRACECODE']:.1]]=141,"afterRx","")</f>
        <v/>
      </c>
      <c r="P341" s="14" t="str">
        <f t="shared" si="47"/>
        <v/>
      </c>
      <c r="Q341" s="14" t="str">
        <f t="shared" si="48"/>
        <v/>
      </c>
      <c r="R341" s="14" t="str">
        <f t="shared" si="49"/>
        <v>EMPTY</v>
      </c>
      <c r="S341" s="14" t="str">
        <f t="shared" si="50"/>
        <v>EMPTY</v>
      </c>
      <c r="T341" s="14" t="str">
        <f t="shared" si="51"/>
        <v>EMPTY</v>
      </c>
      <c r="U341" s="14" t="str">
        <f t="shared" si="52"/>
        <v>EMPTY</v>
      </c>
      <c r="V341" s="14" t="str">
        <f>IF(L341="beforeTx",timingTable[[#This Row],[FRT32_val]]-timingTable[[#This Row],[FRT32_trace]],"EMPTY")</f>
        <v>EMPTY</v>
      </c>
      <c r="W341" s="14" t="str">
        <f>IF(AND(timingTable[[#This Row],[beforeTx]]="beforeTx",K342="afterTx"),J342-timingTable[[#This Row],[FRT32_trace]],"EMPTY")</f>
        <v>EMPTY</v>
      </c>
      <c r="X341" s="14" t="str">
        <f t="shared" si="53"/>
        <v>EMPTY</v>
      </c>
      <c r="Y341" s="14" t="str">
        <f>IF(AND(P341="beforeRx",O342="afterRx"),J342-timingTable[[#This Row],[FRT32_trace]],"EMPTY")</f>
        <v>EMPTY</v>
      </c>
    </row>
    <row r="342" spans="1:25" x14ac:dyDescent="0.25">
      <c r="A342" s="14" t="s">
        <v>3282</v>
      </c>
      <c r="B342">
        <v>2051430973</v>
      </c>
      <c r="C342" s="14" t="s">
        <v>9265</v>
      </c>
      <c r="D342">
        <v>151</v>
      </c>
      <c r="E342" s="14" t="s">
        <v>1119</v>
      </c>
      <c r="F342" s="14" t="s">
        <v>9266</v>
      </c>
      <c r="G342" s="14">
        <f>timingTable[[#This Row],[FRT_DEC]]-B341</f>
        <v>111</v>
      </c>
      <c r="H34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INFO]]))),H341)</f>
        <v>300</v>
      </c>
      <c r="I342" s="14">
        <f>IF(timingTable[[#This Row],['[TRACECODE']:.1]]=151,HEX2DEC(LEFT(RIGHT(timingTable[[#This Row],[TRACE INFO]],9),8)),IF(timingTable[[#This Row],['[TRACECODE']:.1]]=6,HEX2DEC(RIGHT(timingTable[[#This Row],[TRACE INFO]],8))))</f>
        <v>2051431740</v>
      </c>
      <c r="J342" s="14">
        <f>HEX2DEC(RIGHT(timingTable[[#This Row],[FRT_HEX]],MIN(LEN(timingTable[[#This Row],[FRT_HEX]])-2,8)))</f>
        <v>2051430973</v>
      </c>
      <c r="K342" s="14" t="str">
        <f>IF(timingTable[[#This Row],['[TRACECODE']:.1]]=140,"afterTx","")</f>
        <v/>
      </c>
      <c r="L342" s="14" t="str">
        <f t="shared" si="45"/>
        <v>beforeTx</v>
      </c>
      <c r="M342" s="14" t="str">
        <f>IF(AND(H342=H341,K341="afterTx",timingTable[[#This Row],['[TRACECODE']:.1]]=6),"dc","")</f>
        <v/>
      </c>
      <c r="N342" s="14" t="str">
        <f t="shared" si="46"/>
        <v/>
      </c>
      <c r="O342" s="14" t="str">
        <f>IF(timingTable[[#This Row],['[TRACECODE']:.1]]=141,"afterRx","")</f>
        <v/>
      </c>
      <c r="P342" s="14" t="str">
        <f t="shared" si="47"/>
        <v/>
      </c>
      <c r="Q342" s="14" t="str">
        <f t="shared" si="48"/>
        <v/>
      </c>
      <c r="R342" s="14">
        <f t="shared" si="49"/>
        <v>696</v>
      </c>
      <c r="S342" s="14" t="str">
        <f t="shared" si="50"/>
        <v>EMPTY</v>
      </c>
      <c r="T342" s="14" t="str">
        <f t="shared" si="51"/>
        <v>EMPTY</v>
      </c>
      <c r="U342" s="14" t="str">
        <f t="shared" si="52"/>
        <v>EMPTY</v>
      </c>
      <c r="V342" s="14">
        <f>IF(L342="beforeTx",timingTable[[#This Row],[FRT32_val]]-timingTable[[#This Row],[FRT32_trace]],"EMPTY")</f>
        <v>767</v>
      </c>
      <c r="W342" s="14">
        <f>IF(AND(timingTable[[#This Row],[beforeTx]]="beforeTx",K343="afterTx"),J343-timingTable[[#This Row],[FRT32_trace]],"EMPTY")</f>
        <v>785</v>
      </c>
      <c r="X342" s="14" t="str">
        <f t="shared" si="53"/>
        <v>EMPTY</v>
      </c>
      <c r="Y342" s="14" t="str">
        <f>IF(AND(P342="beforeRx",O343="afterRx"),J343-timingTable[[#This Row],[FRT32_trace]],"EMPTY")</f>
        <v>EMPTY</v>
      </c>
    </row>
    <row r="343" spans="1:25" x14ac:dyDescent="0.25">
      <c r="A343" s="14" t="s">
        <v>3283</v>
      </c>
      <c r="B343">
        <v>2051431758</v>
      </c>
      <c r="C343" s="14" t="s">
        <v>9267</v>
      </c>
      <c r="D343">
        <v>140</v>
      </c>
      <c r="E343" s="14" t="s">
        <v>1120</v>
      </c>
      <c r="F343" s="14" t="s">
        <v>281</v>
      </c>
      <c r="G343" s="14">
        <f>timingTable[[#This Row],[FRT_DEC]]-B342</f>
        <v>785</v>
      </c>
      <c r="H34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INFO]]))),H342)</f>
        <v>300</v>
      </c>
      <c r="I34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43" s="14">
        <f>HEX2DEC(RIGHT(timingTable[[#This Row],[FRT_HEX]],MIN(LEN(timingTable[[#This Row],[FRT_HEX]])-2,8)))</f>
        <v>2051431758</v>
      </c>
      <c r="K343" s="14" t="str">
        <f>IF(timingTable[[#This Row],['[TRACECODE']:.1]]=140,"afterTx","")</f>
        <v>afterTx</v>
      </c>
      <c r="L343" s="14" t="str">
        <f t="shared" si="45"/>
        <v/>
      </c>
      <c r="M343" s="14" t="str">
        <f>IF(AND(H343=H342,K342="afterTx",timingTable[[#This Row],['[TRACECODE']:.1]]=6),"dc","")</f>
        <v/>
      </c>
      <c r="N343" s="14" t="str">
        <f t="shared" si="46"/>
        <v/>
      </c>
      <c r="O343" s="14" t="str">
        <f>IF(timingTable[[#This Row],['[TRACECODE']:.1]]=141,"afterRx","")</f>
        <v/>
      </c>
      <c r="P343" s="14" t="str">
        <f t="shared" si="47"/>
        <v/>
      </c>
      <c r="Q343" s="14" t="str">
        <f t="shared" si="48"/>
        <v/>
      </c>
      <c r="R343" s="14" t="str">
        <f t="shared" si="49"/>
        <v>EMPTY</v>
      </c>
      <c r="S343" s="14" t="str">
        <f t="shared" si="50"/>
        <v>EMPTY</v>
      </c>
      <c r="T343" s="14" t="str">
        <f t="shared" si="51"/>
        <v>EMPTY</v>
      </c>
      <c r="U343" s="14" t="str">
        <f t="shared" si="52"/>
        <v>EMPTY</v>
      </c>
      <c r="V343" s="14" t="str">
        <f>IF(L343="beforeTx",timingTable[[#This Row],[FRT32_val]]-timingTable[[#This Row],[FRT32_trace]],"EMPTY")</f>
        <v>EMPTY</v>
      </c>
      <c r="W343" s="14" t="str">
        <f>IF(AND(timingTable[[#This Row],[beforeTx]]="beforeTx",K344="afterTx"),J344-timingTable[[#This Row],[FRT32_trace]],"EMPTY")</f>
        <v>EMPTY</v>
      </c>
      <c r="X343" s="14" t="str">
        <f t="shared" si="53"/>
        <v>EMPTY</v>
      </c>
      <c r="Y343" s="14" t="str">
        <f>IF(AND(P343="beforeRx",O344="afterRx"),J344-timingTable[[#This Row],[FRT32_trace]],"EMPTY")</f>
        <v>EMPTY</v>
      </c>
    </row>
    <row r="344" spans="1:25" x14ac:dyDescent="0.25">
      <c r="A344" s="14" t="s">
        <v>3289</v>
      </c>
      <c r="B344">
        <v>2051434201</v>
      </c>
      <c r="C344" s="14" t="s">
        <v>9273</v>
      </c>
      <c r="D344">
        <v>6</v>
      </c>
      <c r="E344" s="14" t="s">
        <v>1121</v>
      </c>
      <c r="F344" s="14" t="s">
        <v>9274</v>
      </c>
      <c r="G344" s="14">
        <f>timingTable[[#This Row],[FRT_DEC]]-B343</f>
        <v>2443</v>
      </c>
      <c r="H34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INFO]]))),H343)</f>
        <v>300</v>
      </c>
      <c r="I344" s="14">
        <f>IF(timingTable[[#This Row],['[TRACECODE']:.1]]=151,HEX2DEC(LEFT(RIGHT(timingTable[[#This Row],[TRACE INFO]],9),8)),IF(timingTable[[#This Row],['[TRACECODE']:.1]]=6,HEX2DEC(RIGHT(timingTable[[#This Row],[TRACE INFO]],8))))</f>
        <v>2051432436</v>
      </c>
      <c r="J344" s="14">
        <f>HEX2DEC(RIGHT(timingTable[[#This Row],[FRT_HEX]],MIN(LEN(timingTable[[#This Row],[FRT_HEX]])-2,8)))</f>
        <v>2051434201</v>
      </c>
      <c r="K344" s="14" t="str">
        <f>IF(timingTable[[#This Row],['[TRACECODE']:.1]]=140,"afterTx","")</f>
        <v/>
      </c>
      <c r="L344" s="14" t="str">
        <f t="shared" si="45"/>
        <v/>
      </c>
      <c r="M344" s="14" t="str">
        <f>IF(AND(H344=H343,K343="afterTx",timingTable[[#This Row],['[TRACECODE']:.1]]=6),"dc","")</f>
        <v>dc</v>
      </c>
      <c r="N344" s="14" t="str">
        <f t="shared" si="46"/>
        <v/>
      </c>
      <c r="O344" s="14" t="str">
        <f>IF(timingTable[[#This Row],['[TRACECODE']:.1]]=141,"afterRx","")</f>
        <v/>
      </c>
      <c r="P344" s="14" t="str">
        <f t="shared" si="47"/>
        <v/>
      </c>
      <c r="Q344" s="14" t="str">
        <f t="shared" si="48"/>
        <v/>
      </c>
      <c r="R344" s="14" t="str">
        <f t="shared" si="49"/>
        <v>EMPTY</v>
      </c>
      <c r="S344" s="14" t="str">
        <f t="shared" si="50"/>
        <v>EMPTY</v>
      </c>
      <c r="T344" s="14" t="str">
        <f t="shared" si="51"/>
        <v>EMPTY</v>
      </c>
      <c r="U344" s="14" t="str">
        <f t="shared" si="52"/>
        <v>EMPTY</v>
      </c>
      <c r="V344" s="14" t="str">
        <f>IF(L344="beforeTx",timingTable[[#This Row],[FRT32_val]]-timingTable[[#This Row],[FRT32_trace]],"EMPTY")</f>
        <v>EMPTY</v>
      </c>
      <c r="W344" s="14" t="str">
        <f>IF(AND(timingTable[[#This Row],[beforeTx]]="beforeTx",K345="afterTx"),J345-timingTable[[#This Row],[FRT32_trace]],"EMPTY")</f>
        <v>EMPTY</v>
      </c>
      <c r="X344" s="14" t="str">
        <f t="shared" si="53"/>
        <v>EMPTY</v>
      </c>
      <c r="Y344" s="14" t="str">
        <f>IF(AND(P344="beforeRx",O345="afterRx"),J345-timingTable[[#This Row],[FRT32_trace]],"EMPTY")</f>
        <v>EMPTY</v>
      </c>
    </row>
    <row r="345" spans="1:25" x14ac:dyDescent="0.25">
      <c r="A345" s="14" t="s">
        <v>3290</v>
      </c>
      <c r="B345">
        <v>2051434204</v>
      </c>
      <c r="C345" s="14" t="s">
        <v>9275</v>
      </c>
      <c r="D345">
        <v>6</v>
      </c>
      <c r="E345" s="14" t="s">
        <v>1121</v>
      </c>
      <c r="F345" s="14" t="s">
        <v>5995</v>
      </c>
      <c r="G345" s="14">
        <f>timingTable[[#This Row],[FRT_DEC]]-B344</f>
        <v>3</v>
      </c>
      <c r="H34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INFO]]))),H344)</f>
        <v>300</v>
      </c>
      <c r="I345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45" s="14">
        <f>HEX2DEC(RIGHT(timingTable[[#This Row],[FRT_HEX]],MIN(LEN(timingTable[[#This Row],[FRT_HEX]])-2,8)))</f>
        <v>2051434204</v>
      </c>
      <c r="K345" s="14" t="str">
        <f>IF(timingTable[[#This Row],['[TRACECODE']:.1]]=140,"afterTx","")</f>
        <v/>
      </c>
      <c r="L345" s="14" t="str">
        <f t="shared" si="45"/>
        <v/>
      </c>
      <c r="M345" s="14" t="str">
        <f>IF(AND(H345=H344,K344="afterTx",timingTable[[#This Row],['[TRACECODE']:.1]]=6),"dc","")</f>
        <v/>
      </c>
      <c r="N345" s="14" t="str">
        <f t="shared" si="46"/>
        <v/>
      </c>
      <c r="O345" s="14" t="str">
        <f>IF(timingTable[[#This Row],['[TRACECODE']:.1]]=141,"afterRx","")</f>
        <v/>
      </c>
      <c r="P345" s="14" t="str">
        <f t="shared" si="47"/>
        <v/>
      </c>
      <c r="Q345" s="14" t="str">
        <f t="shared" si="48"/>
        <v/>
      </c>
      <c r="R345" s="14" t="str">
        <f t="shared" si="49"/>
        <v>EMPTY</v>
      </c>
      <c r="S345" s="14" t="str">
        <f t="shared" si="50"/>
        <v>EMPTY</v>
      </c>
      <c r="T345" s="14" t="str">
        <f t="shared" si="51"/>
        <v>EMPTY</v>
      </c>
      <c r="U345" s="14" t="str">
        <f t="shared" si="52"/>
        <v>EMPTY</v>
      </c>
      <c r="V345" s="14" t="str">
        <f>IF(L345="beforeTx",timingTable[[#This Row],[FRT32_val]]-timingTable[[#This Row],[FRT32_trace]],"EMPTY")</f>
        <v>EMPTY</v>
      </c>
      <c r="W345" s="14" t="str">
        <f>IF(AND(timingTable[[#This Row],[beforeTx]]="beforeTx",K346="afterTx"),J346-timingTable[[#This Row],[FRT32_trace]],"EMPTY")</f>
        <v>EMPTY</v>
      </c>
      <c r="X345" s="14" t="str">
        <f t="shared" si="53"/>
        <v>EMPTY</v>
      </c>
      <c r="Y345" s="14" t="str">
        <f>IF(AND(P345="beforeRx",O346="afterRx"),J346-timingTable[[#This Row],[FRT32_trace]],"EMPTY")</f>
        <v>EMPTY</v>
      </c>
    </row>
    <row r="346" spans="1:25" x14ac:dyDescent="0.25">
      <c r="A346" s="14" t="s">
        <v>3291</v>
      </c>
      <c r="B346">
        <v>2051434282</v>
      </c>
      <c r="C346" s="14" t="s">
        <v>9276</v>
      </c>
      <c r="D346">
        <v>151</v>
      </c>
      <c r="E346" s="14" t="s">
        <v>1119</v>
      </c>
      <c r="F346" s="14" t="s">
        <v>9277</v>
      </c>
      <c r="G346" s="14">
        <f>timingTable[[#This Row],[FRT_DEC]]-B345</f>
        <v>78</v>
      </c>
      <c r="H34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INFO]]))),H345)</f>
        <v>300</v>
      </c>
      <c r="I346" s="14">
        <f>IF(timingTable[[#This Row],['[TRACECODE']:.1]]=151,HEX2DEC(LEFT(RIGHT(timingTable[[#This Row],[TRACE INFO]],9),8)),IF(timingTable[[#This Row],['[TRACECODE']:.1]]=6,HEX2DEC(RIGHT(timingTable[[#This Row],[TRACE INFO]],8))))</f>
        <v>2051434120</v>
      </c>
      <c r="J346" s="14">
        <f>HEX2DEC(RIGHT(timingTable[[#This Row],[FRT_HEX]],MIN(LEN(timingTable[[#This Row],[FRT_HEX]])-2,8)))</f>
        <v>2051434282</v>
      </c>
      <c r="K346" s="14" t="str">
        <f>IF(timingTable[[#This Row],['[TRACECODE']:.1]]=140,"afterTx","")</f>
        <v/>
      </c>
      <c r="L346" s="14" t="str">
        <f t="shared" si="45"/>
        <v/>
      </c>
      <c r="M346" s="14" t="str">
        <f>IF(AND(H346=H345,K345="afterTx",timingTable[[#This Row],['[TRACECODE']:.1]]=6),"dc","")</f>
        <v/>
      </c>
      <c r="N346" s="14" t="str">
        <f t="shared" si="46"/>
        <v>txEnd</v>
      </c>
      <c r="O346" s="14" t="str">
        <f>IF(timingTable[[#This Row],['[TRACECODE']:.1]]=141,"afterRx","")</f>
        <v/>
      </c>
      <c r="P346" s="14" t="str">
        <f t="shared" si="47"/>
        <v/>
      </c>
      <c r="Q346" s="14" t="str">
        <f t="shared" si="48"/>
        <v/>
      </c>
      <c r="R346" s="14" t="str">
        <f t="shared" si="49"/>
        <v>EMPTY</v>
      </c>
      <c r="S346" s="14">
        <f t="shared" si="50"/>
        <v>550</v>
      </c>
      <c r="T346" s="14" t="str">
        <f t="shared" si="51"/>
        <v>EMPTY</v>
      </c>
      <c r="U346" s="14" t="str">
        <f t="shared" si="52"/>
        <v>EMPTY</v>
      </c>
      <c r="V346" s="14" t="str">
        <f>IF(L346="beforeTx",timingTable[[#This Row],[FRT32_val]]-timingTable[[#This Row],[FRT32_trace]],"EMPTY")</f>
        <v>EMPTY</v>
      </c>
      <c r="W346" s="14" t="str">
        <f>IF(AND(timingTable[[#This Row],[beforeTx]]="beforeTx",K347="afterTx"),J347-timingTable[[#This Row],[FRT32_trace]],"EMPTY")</f>
        <v>EMPTY</v>
      </c>
      <c r="X346" s="14" t="str">
        <f t="shared" si="53"/>
        <v>EMPTY</v>
      </c>
      <c r="Y346" s="14" t="str">
        <f>IF(AND(P346="beforeRx",O347="afterRx"),J347-timingTable[[#This Row],[FRT32_trace]],"EMPTY")</f>
        <v>EMPTY</v>
      </c>
    </row>
    <row r="347" spans="1:25" x14ac:dyDescent="0.25">
      <c r="A347" s="14" t="s">
        <v>3300</v>
      </c>
      <c r="B347">
        <v>2051434670</v>
      </c>
      <c r="C347" s="14" t="s">
        <v>9287</v>
      </c>
      <c r="D347">
        <v>151</v>
      </c>
      <c r="E347" s="14" t="s">
        <v>1119</v>
      </c>
      <c r="F347" s="14" t="s">
        <v>1102</v>
      </c>
      <c r="G347" s="14">
        <f>timingTable[[#This Row],[FRT_DEC]]-B346</f>
        <v>388</v>
      </c>
      <c r="H34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INFO]]))),H346)</f>
        <v>300</v>
      </c>
      <c r="I347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47" s="14">
        <f>HEX2DEC(RIGHT(timingTable[[#This Row],[FRT_HEX]],MIN(LEN(timingTable[[#This Row],[FRT_HEX]])-2,8)))</f>
        <v>2051434670</v>
      </c>
      <c r="K347" s="14" t="str">
        <f>IF(timingTable[[#This Row],['[TRACECODE']:.1]]=140,"afterTx","")</f>
        <v/>
      </c>
      <c r="L347" s="14" t="str">
        <f t="shared" si="45"/>
        <v/>
      </c>
      <c r="M347" s="14" t="str">
        <f>IF(AND(H347=H346,K346="afterTx",timingTable[[#This Row],['[TRACECODE']:.1]]=6),"dc","")</f>
        <v/>
      </c>
      <c r="N347" s="14" t="str">
        <f t="shared" si="46"/>
        <v/>
      </c>
      <c r="O347" s="14" t="str">
        <f>IF(timingTable[[#This Row],['[TRACECODE']:.1]]=141,"afterRx","")</f>
        <v/>
      </c>
      <c r="P347" s="14" t="str">
        <f t="shared" si="47"/>
        <v>beforeRx</v>
      </c>
      <c r="Q347" s="14" t="str">
        <f t="shared" si="48"/>
        <v/>
      </c>
      <c r="R347" s="14" t="str">
        <f t="shared" si="49"/>
        <v>EMPTY</v>
      </c>
      <c r="S347" s="14" t="str">
        <f t="shared" si="50"/>
        <v>EMPTY</v>
      </c>
      <c r="T347" s="14" t="str">
        <f t="shared" si="51"/>
        <v>EMPTY</v>
      </c>
      <c r="U347" s="14" t="str">
        <f t="shared" si="52"/>
        <v>EMPTY</v>
      </c>
      <c r="V347" s="14" t="str">
        <f>IF(L347="beforeTx",timingTable[[#This Row],[FRT32_val]]-timingTable[[#This Row],[FRT32_trace]],"EMPTY")</f>
        <v>EMPTY</v>
      </c>
      <c r="W347" s="14" t="str">
        <f>IF(AND(timingTable[[#This Row],[beforeTx]]="beforeTx",K348="afterTx"),J348-timingTable[[#This Row],[FRT32_trace]],"EMPTY")</f>
        <v>EMPTY</v>
      </c>
      <c r="X347" s="14" t="str">
        <f t="shared" si="53"/>
        <v>EMPTY</v>
      </c>
      <c r="Y347" s="14">
        <f>IF(AND(P347="beforeRx",O348="afterRx"),J348-timingTable[[#This Row],[FRT32_trace]],"EMPTY")</f>
        <v>133</v>
      </c>
    </row>
    <row r="348" spans="1:25" x14ac:dyDescent="0.25">
      <c r="A348" s="14" t="s">
        <v>3301</v>
      </c>
      <c r="B348">
        <v>2051434803</v>
      </c>
      <c r="C348" s="14" t="s">
        <v>9288</v>
      </c>
      <c r="D348">
        <v>141</v>
      </c>
      <c r="E348" s="14" t="s">
        <v>1122</v>
      </c>
      <c r="F348" s="14" t="s">
        <v>296</v>
      </c>
      <c r="G348" s="14">
        <f>timingTable[[#This Row],[FRT_DEC]]-B347</f>
        <v>133</v>
      </c>
      <c r="H34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INFO]]))),H347)</f>
        <v>300</v>
      </c>
      <c r="I34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48" s="14">
        <f>HEX2DEC(RIGHT(timingTable[[#This Row],[FRT_HEX]],MIN(LEN(timingTable[[#This Row],[FRT_HEX]])-2,8)))</f>
        <v>2051434803</v>
      </c>
      <c r="K348" s="14" t="str">
        <f>IF(timingTable[[#This Row],['[TRACECODE']:.1]]=140,"afterTx","")</f>
        <v/>
      </c>
      <c r="L348" s="14" t="str">
        <f t="shared" si="45"/>
        <v/>
      </c>
      <c r="M348" s="14" t="str">
        <f>IF(AND(H348=H347,K347="afterTx",timingTable[[#This Row],['[TRACECODE']:.1]]=6),"dc","")</f>
        <v/>
      </c>
      <c r="N348" s="14" t="str">
        <f t="shared" si="46"/>
        <v/>
      </c>
      <c r="O348" s="14" t="str">
        <f>IF(timingTable[[#This Row],['[TRACECODE']:.1]]=141,"afterRx","")</f>
        <v>afterRx</v>
      </c>
      <c r="P348" s="14" t="str">
        <f t="shared" si="47"/>
        <v/>
      </c>
      <c r="Q348" s="14" t="str">
        <f t="shared" si="48"/>
        <v/>
      </c>
      <c r="R348" s="14" t="str">
        <f t="shared" si="49"/>
        <v>EMPTY</v>
      </c>
      <c r="S348" s="14" t="str">
        <f t="shared" si="50"/>
        <v>EMPTY</v>
      </c>
      <c r="T348" s="14" t="str">
        <f t="shared" si="51"/>
        <v>EMPTY</v>
      </c>
      <c r="U348" s="14" t="str">
        <f t="shared" si="52"/>
        <v>EMPTY</v>
      </c>
      <c r="V348" s="14" t="str">
        <f>IF(L348="beforeTx",timingTable[[#This Row],[FRT32_val]]-timingTable[[#This Row],[FRT32_trace]],"EMPTY")</f>
        <v>EMPTY</v>
      </c>
      <c r="W348" s="14" t="str">
        <f>IF(AND(timingTable[[#This Row],[beforeTx]]="beforeTx",K349="afterTx"),J349-timingTable[[#This Row],[FRT32_trace]],"EMPTY")</f>
        <v>EMPTY</v>
      </c>
      <c r="X348" s="14" t="str">
        <f t="shared" si="53"/>
        <v>EMPTY</v>
      </c>
      <c r="Y348" s="14" t="str">
        <f>IF(AND(P348="beforeRx",O349="afterRx"),J349-timingTable[[#This Row],[FRT32_trace]],"EMPTY")</f>
        <v>EMPTY</v>
      </c>
    </row>
    <row r="349" spans="1:25" x14ac:dyDescent="0.25">
      <c r="A349" s="14" t="s">
        <v>3325</v>
      </c>
      <c r="B349">
        <v>2051448634</v>
      </c>
      <c r="C349" s="14" t="s">
        <v>9312</v>
      </c>
      <c r="D349">
        <v>151</v>
      </c>
      <c r="E349" s="14" t="s">
        <v>1119</v>
      </c>
      <c r="F349" s="14" t="s">
        <v>9313</v>
      </c>
      <c r="G349" s="14">
        <f>timingTable[[#This Row],[FRT_DEC]]-B348</f>
        <v>13831</v>
      </c>
      <c r="H34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INFO]]))),H348)</f>
        <v>300</v>
      </c>
      <c r="I349" s="14">
        <f>IF(timingTable[[#This Row],['[TRACECODE']:.1]]=151,HEX2DEC(LEFT(RIGHT(timingTable[[#This Row],[TRACE INFO]],9),8)),IF(timingTable[[#This Row],['[TRACECODE']:.1]]=6,HEX2DEC(RIGHT(timingTable[[#This Row],[TRACE INFO]],8))))</f>
        <v>2051448544</v>
      </c>
      <c r="J349" s="14">
        <f>HEX2DEC(RIGHT(timingTable[[#This Row],[FRT_HEX]],MIN(LEN(timingTable[[#This Row],[FRT_HEX]])-2,8)))</f>
        <v>2051448634</v>
      </c>
      <c r="K349" s="14" t="str">
        <f>IF(timingTable[[#This Row],['[TRACECODE']:.1]]=140,"afterTx","")</f>
        <v/>
      </c>
      <c r="L349" s="14" t="str">
        <f t="shared" si="45"/>
        <v/>
      </c>
      <c r="M349" s="14" t="str">
        <f>IF(AND(H349=H348,K348="afterTx",timingTable[[#This Row],['[TRACECODE']:.1]]=6),"dc","")</f>
        <v/>
      </c>
      <c r="N349" s="14" t="str">
        <f t="shared" si="46"/>
        <v/>
      </c>
      <c r="O349" s="14" t="str">
        <f>IF(timingTable[[#This Row],['[TRACECODE']:.1]]=141,"afterRx","")</f>
        <v/>
      </c>
      <c r="P349" s="14" t="str">
        <f t="shared" si="47"/>
        <v/>
      </c>
      <c r="Q349" s="14" t="str">
        <f t="shared" si="48"/>
        <v>rxEnd</v>
      </c>
      <c r="R349" s="14" t="str">
        <f t="shared" si="49"/>
        <v>EMPTY</v>
      </c>
      <c r="S349" s="14" t="str">
        <f t="shared" si="50"/>
        <v>EMPTY</v>
      </c>
      <c r="T349" s="14">
        <f t="shared" si="51"/>
        <v>1000</v>
      </c>
      <c r="U349" s="14">
        <f t="shared" si="52"/>
        <v>1696</v>
      </c>
      <c r="V349" s="14" t="str">
        <f>IF(L349="beforeTx",timingTable[[#This Row],[FRT32_val]]-timingTable[[#This Row],[FRT32_trace]],"EMPTY")</f>
        <v>EMPTY</v>
      </c>
      <c r="W349" s="14" t="str">
        <f>IF(AND(timingTable[[#This Row],[beforeTx]]="beforeTx",K350="afterTx"),J350-timingTable[[#This Row],[FRT32_trace]],"EMPTY")</f>
        <v>EMPTY</v>
      </c>
      <c r="X349" s="14">
        <f t="shared" si="53"/>
        <v>197</v>
      </c>
      <c r="Y349" s="14" t="str">
        <f>IF(AND(P349="beforeRx",O350="afterRx"),J350-timingTable[[#This Row],[FRT32_trace]],"EMPTY")</f>
        <v>EMPTY</v>
      </c>
    </row>
    <row r="350" spans="1:25" x14ac:dyDescent="0.25">
      <c r="A350" s="14" t="s">
        <v>3335</v>
      </c>
      <c r="B350">
        <v>2051448741</v>
      </c>
      <c r="C350" s="14" t="s">
        <v>9325</v>
      </c>
      <c r="D350">
        <v>151</v>
      </c>
      <c r="E350" s="14" t="s">
        <v>1119</v>
      </c>
      <c r="F350" s="14" t="s">
        <v>9326</v>
      </c>
      <c r="G350" s="14">
        <f>timingTable[[#This Row],[FRT_DEC]]-B349</f>
        <v>107</v>
      </c>
      <c r="H35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INFO]]))),H349)</f>
        <v>300</v>
      </c>
      <c r="I350" s="14">
        <f>IF(timingTable[[#This Row],['[TRACECODE']:.1]]=151,HEX2DEC(LEFT(RIGHT(timingTable[[#This Row],[TRACE INFO]],9),8)),IF(timingTable[[#This Row],['[TRACECODE']:.1]]=6,HEX2DEC(RIGHT(timingTable[[#This Row],[TRACE INFO]],8))))</f>
        <v>2051449544</v>
      </c>
      <c r="J350" s="14">
        <f>HEX2DEC(RIGHT(timingTable[[#This Row],[FRT_HEX]],MIN(LEN(timingTable[[#This Row],[FRT_HEX]])-2,8)))</f>
        <v>2051448741</v>
      </c>
      <c r="K350" s="14" t="str">
        <f>IF(timingTable[[#This Row],['[TRACECODE']:.1]]=140,"afterTx","")</f>
        <v/>
      </c>
      <c r="L350" s="14" t="str">
        <f t="shared" si="45"/>
        <v>beforeTx</v>
      </c>
      <c r="M350" s="14" t="str">
        <f>IF(AND(H350=H349,K349="afterTx",timingTable[[#This Row],['[TRACECODE']:.1]]=6),"dc","")</f>
        <v/>
      </c>
      <c r="N350" s="14" t="str">
        <f t="shared" si="46"/>
        <v/>
      </c>
      <c r="O350" s="14" t="str">
        <f>IF(timingTable[[#This Row],['[TRACECODE']:.1]]=141,"afterRx","")</f>
        <v/>
      </c>
      <c r="P350" s="14" t="str">
        <f t="shared" si="47"/>
        <v/>
      </c>
      <c r="Q350" s="14" t="str">
        <f t="shared" si="48"/>
        <v/>
      </c>
      <c r="R350" s="14">
        <f t="shared" si="49"/>
        <v>696</v>
      </c>
      <c r="S350" s="14" t="str">
        <f t="shared" si="50"/>
        <v>EMPTY</v>
      </c>
      <c r="T350" s="14" t="str">
        <f t="shared" si="51"/>
        <v>EMPTY</v>
      </c>
      <c r="U350" s="14" t="str">
        <f t="shared" si="52"/>
        <v>EMPTY</v>
      </c>
      <c r="V350" s="14">
        <f>IF(L350="beforeTx",timingTable[[#This Row],[FRT32_val]]-timingTable[[#This Row],[FRT32_trace]],"EMPTY")</f>
        <v>803</v>
      </c>
      <c r="W350" s="14">
        <f>IF(AND(timingTable[[#This Row],[beforeTx]]="beforeTx",K351="afterTx"),J351-timingTable[[#This Row],[FRT32_trace]],"EMPTY")</f>
        <v>820</v>
      </c>
      <c r="X350" s="14" t="str">
        <f t="shared" si="53"/>
        <v>EMPTY</v>
      </c>
      <c r="Y350" s="14" t="str">
        <f>IF(AND(P350="beforeRx",O351="afterRx"),J351-timingTable[[#This Row],[FRT32_trace]],"EMPTY")</f>
        <v>EMPTY</v>
      </c>
    </row>
    <row r="351" spans="1:25" x14ac:dyDescent="0.25">
      <c r="A351" s="14" t="s">
        <v>3336</v>
      </c>
      <c r="B351">
        <v>2051449561</v>
      </c>
      <c r="C351" s="14" t="s">
        <v>9327</v>
      </c>
      <c r="D351">
        <v>140</v>
      </c>
      <c r="E351" s="14" t="s">
        <v>1120</v>
      </c>
      <c r="F351" s="14" t="s">
        <v>281</v>
      </c>
      <c r="G351" s="14">
        <f>timingTable[[#This Row],[FRT_DEC]]-B350</f>
        <v>820</v>
      </c>
      <c r="H35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INFO]]))),H350)</f>
        <v>300</v>
      </c>
      <c r="I35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51" s="14">
        <f>HEX2DEC(RIGHT(timingTable[[#This Row],[FRT_HEX]],MIN(LEN(timingTable[[#This Row],[FRT_HEX]])-2,8)))</f>
        <v>2051449561</v>
      </c>
      <c r="K351" s="14" t="str">
        <f>IF(timingTable[[#This Row],['[TRACECODE']:.1]]=140,"afterTx","")</f>
        <v>afterTx</v>
      </c>
      <c r="L351" s="14" t="str">
        <f t="shared" si="45"/>
        <v/>
      </c>
      <c r="M351" s="14" t="str">
        <f>IF(AND(H351=H350,K350="afterTx",timingTable[[#This Row],['[TRACECODE']:.1]]=6),"dc","")</f>
        <v/>
      </c>
      <c r="N351" s="14" t="str">
        <f t="shared" si="46"/>
        <v/>
      </c>
      <c r="O351" s="14" t="str">
        <f>IF(timingTable[[#This Row],['[TRACECODE']:.1]]=141,"afterRx","")</f>
        <v/>
      </c>
      <c r="P351" s="14" t="str">
        <f t="shared" si="47"/>
        <v/>
      </c>
      <c r="Q351" s="14" t="str">
        <f t="shared" si="48"/>
        <v/>
      </c>
      <c r="R351" s="14" t="str">
        <f t="shared" si="49"/>
        <v>EMPTY</v>
      </c>
      <c r="S351" s="14" t="str">
        <f t="shared" si="50"/>
        <v>EMPTY</v>
      </c>
      <c r="T351" s="14" t="str">
        <f t="shared" si="51"/>
        <v>EMPTY</v>
      </c>
      <c r="U351" s="14" t="str">
        <f t="shared" si="52"/>
        <v>EMPTY</v>
      </c>
      <c r="V351" s="14" t="str">
        <f>IF(L351="beforeTx",timingTable[[#This Row],[FRT32_val]]-timingTable[[#This Row],[FRT32_trace]],"EMPTY")</f>
        <v>EMPTY</v>
      </c>
      <c r="W351" s="14" t="str">
        <f>IF(AND(timingTable[[#This Row],[beforeTx]]="beforeTx",K352="afterTx"),J352-timingTable[[#This Row],[FRT32_trace]],"EMPTY")</f>
        <v>EMPTY</v>
      </c>
      <c r="X351" s="14" t="str">
        <f t="shared" si="53"/>
        <v>EMPTY</v>
      </c>
      <c r="Y351" s="14" t="str">
        <f>IF(AND(P351="beforeRx",O352="afterRx"),J352-timingTable[[#This Row],[FRT32_trace]],"EMPTY")</f>
        <v>EMPTY</v>
      </c>
    </row>
    <row r="352" spans="1:25" x14ac:dyDescent="0.25">
      <c r="A352" s="14" t="s">
        <v>3339</v>
      </c>
      <c r="B352">
        <v>2051452165</v>
      </c>
      <c r="C352" s="14" t="s">
        <v>9330</v>
      </c>
      <c r="D352">
        <v>6</v>
      </c>
      <c r="E352" s="14" t="s">
        <v>1121</v>
      </c>
      <c r="F352" s="14" t="s">
        <v>9331</v>
      </c>
      <c r="G352" s="14">
        <f>timingTable[[#This Row],[FRT_DEC]]-B351</f>
        <v>2604</v>
      </c>
      <c r="H35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INFO]]))),H351)</f>
        <v>300</v>
      </c>
      <c r="I352" s="14">
        <f>IF(timingTable[[#This Row],['[TRACECODE']:.1]]=151,HEX2DEC(LEFT(RIGHT(timingTable[[#This Row],[TRACE INFO]],9),8)),IF(timingTable[[#This Row],['[TRACECODE']:.1]]=6,HEX2DEC(RIGHT(timingTable[[#This Row],[TRACE INFO]],8))))</f>
        <v>2051450240</v>
      </c>
      <c r="J352" s="14">
        <f>HEX2DEC(RIGHT(timingTable[[#This Row],[FRT_HEX]],MIN(LEN(timingTable[[#This Row],[FRT_HEX]])-2,8)))</f>
        <v>2051452165</v>
      </c>
      <c r="K352" s="14" t="str">
        <f>IF(timingTable[[#This Row],['[TRACECODE']:.1]]=140,"afterTx","")</f>
        <v/>
      </c>
      <c r="L352" s="14" t="str">
        <f t="shared" si="45"/>
        <v/>
      </c>
      <c r="M352" s="14" t="str">
        <f>IF(AND(H352=H351,K351="afterTx",timingTable[[#This Row],['[TRACECODE']:.1]]=6),"dc","")</f>
        <v>dc</v>
      </c>
      <c r="N352" s="14" t="str">
        <f t="shared" si="46"/>
        <v/>
      </c>
      <c r="O352" s="14" t="str">
        <f>IF(timingTable[[#This Row],['[TRACECODE']:.1]]=141,"afterRx","")</f>
        <v/>
      </c>
      <c r="P352" s="14" t="str">
        <f t="shared" si="47"/>
        <v/>
      </c>
      <c r="Q352" s="14" t="str">
        <f t="shared" si="48"/>
        <v/>
      </c>
      <c r="R352" s="14" t="str">
        <f t="shared" si="49"/>
        <v>EMPTY</v>
      </c>
      <c r="S352" s="14" t="str">
        <f t="shared" si="50"/>
        <v>EMPTY</v>
      </c>
      <c r="T352" s="14" t="str">
        <f t="shared" si="51"/>
        <v>EMPTY</v>
      </c>
      <c r="U352" s="14" t="str">
        <f t="shared" si="52"/>
        <v>EMPTY</v>
      </c>
      <c r="V352" s="14" t="str">
        <f>IF(L352="beforeTx",timingTable[[#This Row],[FRT32_val]]-timingTable[[#This Row],[FRT32_trace]],"EMPTY")</f>
        <v>EMPTY</v>
      </c>
      <c r="W352" s="14" t="str">
        <f>IF(AND(timingTable[[#This Row],[beforeTx]]="beforeTx",K353="afterTx"),J353-timingTable[[#This Row],[FRT32_trace]],"EMPTY")</f>
        <v>EMPTY</v>
      </c>
      <c r="X352" s="14" t="str">
        <f t="shared" si="53"/>
        <v>EMPTY</v>
      </c>
      <c r="Y352" s="14" t="str">
        <f>IF(AND(P352="beforeRx",O353="afterRx"),J353-timingTable[[#This Row],[FRT32_trace]],"EMPTY")</f>
        <v>EMPTY</v>
      </c>
    </row>
    <row r="353" spans="1:25" x14ac:dyDescent="0.25">
      <c r="A353" s="14" t="s">
        <v>3340</v>
      </c>
      <c r="B353">
        <v>2051452168</v>
      </c>
      <c r="C353" s="14" t="s">
        <v>9332</v>
      </c>
      <c r="D353">
        <v>6</v>
      </c>
      <c r="E353" s="14" t="s">
        <v>1121</v>
      </c>
      <c r="F353" s="14" t="s">
        <v>5995</v>
      </c>
      <c r="G353" s="14">
        <f>timingTable[[#This Row],[FRT_DEC]]-B352</f>
        <v>3</v>
      </c>
      <c r="H35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INFO]]))),H352)</f>
        <v>300</v>
      </c>
      <c r="I353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53" s="14">
        <f>HEX2DEC(RIGHT(timingTable[[#This Row],[FRT_HEX]],MIN(LEN(timingTable[[#This Row],[FRT_HEX]])-2,8)))</f>
        <v>2051452168</v>
      </c>
      <c r="K353" s="14" t="str">
        <f>IF(timingTable[[#This Row],['[TRACECODE']:.1]]=140,"afterTx","")</f>
        <v/>
      </c>
      <c r="L353" s="14" t="str">
        <f t="shared" si="45"/>
        <v/>
      </c>
      <c r="M353" s="14" t="str">
        <f>IF(AND(H353=H352,K352="afterTx",timingTable[[#This Row],['[TRACECODE']:.1]]=6),"dc","")</f>
        <v/>
      </c>
      <c r="N353" s="14" t="str">
        <f t="shared" si="46"/>
        <v/>
      </c>
      <c r="O353" s="14" t="str">
        <f>IF(timingTable[[#This Row],['[TRACECODE']:.1]]=141,"afterRx","")</f>
        <v/>
      </c>
      <c r="P353" s="14" t="str">
        <f t="shared" si="47"/>
        <v/>
      </c>
      <c r="Q353" s="14" t="str">
        <f t="shared" si="48"/>
        <v/>
      </c>
      <c r="R353" s="14" t="str">
        <f t="shared" si="49"/>
        <v>EMPTY</v>
      </c>
      <c r="S353" s="14" t="str">
        <f t="shared" si="50"/>
        <v>EMPTY</v>
      </c>
      <c r="T353" s="14" t="str">
        <f t="shared" si="51"/>
        <v>EMPTY</v>
      </c>
      <c r="U353" s="14" t="str">
        <f t="shared" si="52"/>
        <v>EMPTY</v>
      </c>
      <c r="V353" s="14" t="str">
        <f>IF(L353="beforeTx",timingTable[[#This Row],[FRT32_val]]-timingTable[[#This Row],[FRT32_trace]],"EMPTY")</f>
        <v>EMPTY</v>
      </c>
      <c r="W353" s="14" t="str">
        <f>IF(AND(timingTable[[#This Row],[beforeTx]]="beforeTx",K354="afterTx"),J354-timingTable[[#This Row],[FRT32_trace]],"EMPTY")</f>
        <v>EMPTY</v>
      </c>
      <c r="X353" s="14" t="str">
        <f t="shared" si="53"/>
        <v>EMPTY</v>
      </c>
      <c r="Y353" s="14" t="str">
        <f>IF(AND(P353="beforeRx",O354="afterRx"),J354-timingTable[[#This Row],[FRT32_trace]],"EMPTY")</f>
        <v>EMPTY</v>
      </c>
    </row>
    <row r="354" spans="1:25" x14ac:dyDescent="0.25">
      <c r="A354" s="14" t="s">
        <v>3341</v>
      </c>
      <c r="B354">
        <v>2051452246</v>
      </c>
      <c r="C354" s="14" t="s">
        <v>9333</v>
      </c>
      <c r="D354">
        <v>151</v>
      </c>
      <c r="E354" s="14" t="s">
        <v>1119</v>
      </c>
      <c r="F354" s="14" t="s">
        <v>9334</v>
      </c>
      <c r="G354" s="14">
        <f>timingTable[[#This Row],[FRT_DEC]]-B353</f>
        <v>78</v>
      </c>
      <c r="H35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INFO]]))),H353)</f>
        <v>300</v>
      </c>
      <c r="I354" s="14">
        <f>IF(timingTable[[#This Row],['[TRACECODE']:.1]]=151,HEX2DEC(LEFT(RIGHT(timingTable[[#This Row],[TRACE INFO]],9),8)),IF(timingTable[[#This Row],['[TRACECODE']:.1]]=6,HEX2DEC(RIGHT(timingTable[[#This Row],[TRACE INFO]],8))))</f>
        <v>2051452081</v>
      </c>
      <c r="J354" s="14">
        <f>HEX2DEC(RIGHT(timingTable[[#This Row],[FRT_HEX]],MIN(LEN(timingTable[[#This Row],[FRT_HEX]])-2,8)))</f>
        <v>2051452246</v>
      </c>
      <c r="K354" s="14" t="str">
        <f>IF(timingTable[[#This Row],['[TRACECODE']:.1]]=140,"afterTx","")</f>
        <v/>
      </c>
      <c r="L354" s="14" t="str">
        <f t="shared" si="45"/>
        <v/>
      </c>
      <c r="M354" s="14" t="str">
        <f>IF(AND(H354=H353,K353="afterTx",timingTable[[#This Row],['[TRACECODE']:.1]]=6),"dc","")</f>
        <v/>
      </c>
      <c r="N354" s="14" t="str">
        <f t="shared" si="46"/>
        <v>txEnd</v>
      </c>
      <c r="O354" s="14" t="str">
        <f>IF(timingTable[[#This Row],['[TRACECODE']:.1]]=141,"afterRx","")</f>
        <v/>
      </c>
      <c r="P354" s="14" t="str">
        <f t="shared" si="47"/>
        <v/>
      </c>
      <c r="Q354" s="14" t="str">
        <f t="shared" si="48"/>
        <v/>
      </c>
      <c r="R354" s="14" t="str">
        <f t="shared" si="49"/>
        <v>EMPTY</v>
      </c>
      <c r="S354" s="14" t="str">
        <f t="shared" si="50"/>
        <v>EMPTY</v>
      </c>
      <c r="T354" s="14" t="str">
        <f t="shared" si="51"/>
        <v>EMPTY</v>
      </c>
      <c r="U354" s="14" t="str">
        <f t="shared" si="52"/>
        <v>EMPTY</v>
      </c>
      <c r="V354" s="14" t="str">
        <f>IF(L354="beforeTx",timingTable[[#This Row],[FRT32_val]]-timingTable[[#This Row],[FRT32_trace]],"EMPTY")</f>
        <v>EMPTY</v>
      </c>
      <c r="W354" s="14" t="str">
        <f>IF(AND(timingTable[[#This Row],[beforeTx]]="beforeTx",K355="afterTx"),J355-timingTable[[#This Row],[FRT32_trace]],"EMPTY")</f>
        <v>EMPTY</v>
      </c>
      <c r="X354" s="14" t="str">
        <f t="shared" si="53"/>
        <v>EMPTY</v>
      </c>
      <c r="Y354" s="14" t="str">
        <f>IF(AND(P354="beforeRx",O355="afterRx"),J355-timingTable[[#This Row],[FRT32_trace]],"EMPTY")</f>
        <v>EMPTY</v>
      </c>
    </row>
    <row r="355" spans="1:25" x14ac:dyDescent="0.25">
      <c r="A355" s="14" t="s">
        <v>3393</v>
      </c>
      <c r="B355">
        <v>2051456142</v>
      </c>
      <c r="C355" s="14" t="s">
        <v>9394</v>
      </c>
      <c r="D355">
        <v>131</v>
      </c>
      <c r="E355" s="14" t="s">
        <v>1118</v>
      </c>
      <c r="F355" s="14" t="s">
        <v>9395</v>
      </c>
      <c r="G355" s="14">
        <f>timingTable[[#This Row],[FRT_DEC]]-B354</f>
        <v>3896</v>
      </c>
      <c r="H35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INFO]]))),H354)</f>
        <v>301</v>
      </c>
      <c r="I35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55" s="14">
        <f>HEX2DEC(RIGHT(timingTable[[#This Row],[FRT_HEX]],MIN(LEN(timingTable[[#This Row],[FRT_HEX]])-2,8)))</f>
        <v>2051456142</v>
      </c>
      <c r="K355" s="14" t="str">
        <f>IF(timingTable[[#This Row],['[TRACECODE']:.1]]=140,"afterTx","")</f>
        <v/>
      </c>
      <c r="L355" s="14" t="str">
        <f t="shared" si="45"/>
        <v/>
      </c>
      <c r="M355" s="14" t="str">
        <f>IF(AND(H355=H354,K354="afterTx",timingTable[[#This Row],['[TRACECODE']:.1]]=6),"dc","")</f>
        <v/>
      </c>
      <c r="N355" s="14" t="str">
        <f t="shared" si="46"/>
        <v/>
      </c>
      <c r="O355" s="14" t="str">
        <f>IF(timingTable[[#This Row],['[TRACECODE']:.1]]=141,"afterRx","")</f>
        <v/>
      </c>
      <c r="P355" s="14" t="str">
        <f t="shared" si="47"/>
        <v/>
      </c>
      <c r="Q355" s="14" t="str">
        <f t="shared" si="48"/>
        <v/>
      </c>
      <c r="R355" s="14" t="str">
        <f t="shared" si="49"/>
        <v>EMPTY</v>
      </c>
      <c r="S355" s="14" t="str">
        <f t="shared" si="50"/>
        <v>EMPTY</v>
      </c>
      <c r="T355" s="14" t="str">
        <f t="shared" si="51"/>
        <v>EMPTY</v>
      </c>
      <c r="U355" s="14" t="str">
        <f t="shared" si="52"/>
        <v>EMPTY</v>
      </c>
      <c r="V355" s="14" t="str">
        <f>IF(L355="beforeTx",timingTable[[#This Row],[FRT32_val]]-timingTable[[#This Row],[FRT32_trace]],"EMPTY")</f>
        <v>EMPTY</v>
      </c>
      <c r="W355" s="14" t="str">
        <f>IF(AND(timingTable[[#This Row],[beforeTx]]="beforeTx",K356="afterTx"),J356-timingTable[[#This Row],[FRT32_trace]],"EMPTY")</f>
        <v>EMPTY</v>
      </c>
      <c r="X355" s="14" t="str">
        <f t="shared" si="53"/>
        <v>EMPTY</v>
      </c>
      <c r="Y355" s="14" t="str">
        <f>IF(AND(P355="beforeRx",O356="afterRx"),J356-timingTable[[#This Row],[FRT32_trace]],"EMPTY")</f>
        <v>EMPTY</v>
      </c>
    </row>
    <row r="356" spans="1:25" x14ac:dyDescent="0.25">
      <c r="A356" s="14" t="s">
        <v>3395</v>
      </c>
      <c r="B356">
        <v>2051456179</v>
      </c>
      <c r="C356" s="14" t="s">
        <v>9397</v>
      </c>
      <c r="D356">
        <v>151</v>
      </c>
      <c r="E356" s="14" t="s">
        <v>1119</v>
      </c>
      <c r="F356" s="14" t="s">
        <v>9398</v>
      </c>
      <c r="G356" s="14">
        <f>timingTable[[#This Row],[FRT_DEC]]-B355</f>
        <v>37</v>
      </c>
      <c r="H35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INFO]]))),H355)</f>
        <v>301</v>
      </c>
      <c r="I356" s="14">
        <f>IF(timingTable[[#This Row],['[TRACECODE']:.1]]=151,HEX2DEC(LEFT(RIGHT(timingTable[[#This Row],[TRACE INFO]],9),8)),IF(timingTable[[#This Row],['[TRACECODE']:.1]]=6,HEX2DEC(RIGHT(timingTable[[#This Row],[TRACE INFO]],8))))</f>
        <v>2051457070</v>
      </c>
      <c r="J356" s="14">
        <f>HEX2DEC(RIGHT(timingTable[[#This Row],[FRT_HEX]],MIN(LEN(timingTable[[#This Row],[FRT_HEX]])-2,8)))</f>
        <v>2051456179</v>
      </c>
      <c r="K356" s="14" t="str">
        <f>IF(timingTable[[#This Row],['[TRACECODE']:.1]]=140,"afterTx","")</f>
        <v/>
      </c>
      <c r="L356" s="14" t="str">
        <f t="shared" si="45"/>
        <v>beforeTx</v>
      </c>
      <c r="M356" s="14" t="str">
        <f>IF(AND(H356=H355,K355="afterTx",timingTable[[#This Row],['[TRACECODE']:.1]]=6),"dc","")</f>
        <v/>
      </c>
      <c r="N356" s="14" t="str">
        <f t="shared" si="46"/>
        <v/>
      </c>
      <c r="O356" s="14" t="str">
        <f>IF(timingTable[[#This Row],['[TRACECODE']:.1]]=141,"afterRx","")</f>
        <v/>
      </c>
      <c r="P356" s="14" t="str">
        <f t="shared" si="47"/>
        <v/>
      </c>
      <c r="Q356" s="14" t="str">
        <f t="shared" si="48"/>
        <v/>
      </c>
      <c r="R356" s="14">
        <f t="shared" si="49"/>
        <v>695</v>
      </c>
      <c r="S356" s="14" t="str">
        <f t="shared" si="50"/>
        <v>EMPTY</v>
      </c>
      <c r="T356" s="14" t="str">
        <f t="shared" si="51"/>
        <v>EMPTY</v>
      </c>
      <c r="U356" s="14" t="str">
        <f t="shared" si="52"/>
        <v>EMPTY</v>
      </c>
      <c r="V356" s="14">
        <f>IF(L356="beforeTx",timingTable[[#This Row],[FRT32_val]]-timingTable[[#This Row],[FRT32_trace]],"EMPTY")</f>
        <v>891</v>
      </c>
      <c r="W356" s="14">
        <f>IF(AND(timingTable[[#This Row],[beforeTx]]="beforeTx",K357="afterTx"),J357-timingTable[[#This Row],[FRT32_trace]],"EMPTY")</f>
        <v>908</v>
      </c>
      <c r="X356" s="14" t="str">
        <f t="shared" si="53"/>
        <v>EMPTY</v>
      </c>
      <c r="Y356" s="14" t="str">
        <f>IF(AND(P356="beforeRx",O357="afterRx"),J357-timingTable[[#This Row],[FRT32_trace]],"EMPTY")</f>
        <v>EMPTY</v>
      </c>
    </row>
    <row r="357" spans="1:25" x14ac:dyDescent="0.25">
      <c r="A357" s="14" t="s">
        <v>3396</v>
      </c>
      <c r="B357">
        <v>2051457087</v>
      </c>
      <c r="C357" s="14" t="s">
        <v>9399</v>
      </c>
      <c r="D357">
        <v>140</v>
      </c>
      <c r="E357" s="14" t="s">
        <v>1120</v>
      </c>
      <c r="F357" s="14" t="s">
        <v>281</v>
      </c>
      <c r="G357" s="14">
        <f>timingTable[[#This Row],[FRT_DEC]]-B356</f>
        <v>908</v>
      </c>
      <c r="H35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INFO]]))),H356)</f>
        <v>301</v>
      </c>
      <c r="I35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57" s="14">
        <f>HEX2DEC(RIGHT(timingTable[[#This Row],[FRT_HEX]],MIN(LEN(timingTable[[#This Row],[FRT_HEX]])-2,8)))</f>
        <v>2051457087</v>
      </c>
      <c r="K357" s="14" t="str">
        <f>IF(timingTable[[#This Row],['[TRACECODE']:.1]]=140,"afterTx","")</f>
        <v>afterTx</v>
      </c>
      <c r="L357" s="14" t="str">
        <f t="shared" si="45"/>
        <v/>
      </c>
      <c r="M357" s="14" t="str">
        <f>IF(AND(H357=H356,K356="afterTx",timingTable[[#This Row],['[TRACECODE']:.1]]=6),"dc","")</f>
        <v/>
      </c>
      <c r="N357" s="14" t="str">
        <f t="shared" si="46"/>
        <v/>
      </c>
      <c r="O357" s="14" t="str">
        <f>IF(timingTable[[#This Row],['[TRACECODE']:.1]]=141,"afterRx","")</f>
        <v/>
      </c>
      <c r="P357" s="14" t="str">
        <f t="shared" si="47"/>
        <v/>
      </c>
      <c r="Q357" s="14" t="str">
        <f t="shared" si="48"/>
        <v/>
      </c>
      <c r="R357" s="14" t="str">
        <f t="shared" si="49"/>
        <v>EMPTY</v>
      </c>
      <c r="S357" s="14" t="str">
        <f t="shared" si="50"/>
        <v>EMPTY</v>
      </c>
      <c r="T357" s="14" t="str">
        <f t="shared" si="51"/>
        <v>EMPTY</v>
      </c>
      <c r="U357" s="14" t="str">
        <f t="shared" si="52"/>
        <v>EMPTY</v>
      </c>
      <c r="V357" s="14" t="str">
        <f>IF(L357="beforeTx",timingTable[[#This Row],[FRT32_val]]-timingTable[[#This Row],[FRT32_trace]],"EMPTY")</f>
        <v>EMPTY</v>
      </c>
      <c r="W357" s="14" t="str">
        <f>IF(AND(timingTable[[#This Row],[beforeTx]]="beforeTx",K358="afterTx"),J358-timingTable[[#This Row],[FRT32_trace]],"EMPTY")</f>
        <v>EMPTY</v>
      </c>
      <c r="X357" s="14" t="str">
        <f t="shared" si="53"/>
        <v>EMPTY</v>
      </c>
      <c r="Y357" s="14" t="str">
        <f>IF(AND(P357="beforeRx",O358="afterRx"),J358-timingTable[[#This Row],[FRT32_trace]],"EMPTY")</f>
        <v>EMPTY</v>
      </c>
    </row>
    <row r="358" spans="1:25" x14ac:dyDescent="0.25">
      <c r="A358" s="14" t="s">
        <v>3397</v>
      </c>
      <c r="B358">
        <v>2051460171</v>
      </c>
      <c r="C358" s="14" t="s">
        <v>9400</v>
      </c>
      <c r="D358">
        <v>6</v>
      </c>
      <c r="E358" s="14" t="s">
        <v>1121</v>
      </c>
      <c r="F358" s="14" t="s">
        <v>9401</v>
      </c>
      <c r="G358" s="14">
        <f>timingTable[[#This Row],[FRT_DEC]]-B357</f>
        <v>3084</v>
      </c>
      <c r="H35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INFO]]))),H357)</f>
        <v>301</v>
      </c>
      <c r="I358" s="14">
        <f>IF(timingTable[[#This Row],['[TRACECODE']:.1]]=151,HEX2DEC(LEFT(RIGHT(timingTable[[#This Row],[TRACE INFO]],9),8)),IF(timingTable[[#This Row],['[TRACECODE']:.1]]=6,HEX2DEC(RIGHT(timingTable[[#This Row],[TRACE INFO]],8))))</f>
        <v>2051457765</v>
      </c>
      <c r="J358" s="14">
        <f>HEX2DEC(RIGHT(timingTable[[#This Row],[FRT_HEX]],MIN(LEN(timingTable[[#This Row],[FRT_HEX]])-2,8)))</f>
        <v>2051460171</v>
      </c>
      <c r="K358" s="14" t="str">
        <f>IF(timingTable[[#This Row],['[TRACECODE']:.1]]=140,"afterTx","")</f>
        <v/>
      </c>
      <c r="L358" s="14" t="str">
        <f t="shared" si="45"/>
        <v/>
      </c>
      <c r="M358" s="14" t="str">
        <f>IF(AND(H358=H357,K357="afterTx",timingTable[[#This Row],['[TRACECODE']:.1]]=6),"dc","")</f>
        <v>dc</v>
      </c>
      <c r="N358" s="14" t="str">
        <f t="shared" si="46"/>
        <v/>
      </c>
      <c r="O358" s="14" t="str">
        <f>IF(timingTable[[#This Row],['[TRACECODE']:.1]]=141,"afterRx","")</f>
        <v/>
      </c>
      <c r="P358" s="14" t="str">
        <f t="shared" si="47"/>
        <v/>
      </c>
      <c r="Q358" s="14" t="str">
        <f t="shared" si="48"/>
        <v/>
      </c>
      <c r="R358" s="14" t="str">
        <f t="shared" si="49"/>
        <v>EMPTY</v>
      </c>
      <c r="S358" s="14" t="str">
        <f t="shared" si="50"/>
        <v>EMPTY</v>
      </c>
      <c r="T358" s="14" t="str">
        <f t="shared" si="51"/>
        <v>EMPTY</v>
      </c>
      <c r="U358" s="14" t="str">
        <f t="shared" si="52"/>
        <v>EMPTY</v>
      </c>
      <c r="V358" s="14" t="str">
        <f>IF(L358="beforeTx",timingTable[[#This Row],[FRT32_val]]-timingTable[[#This Row],[FRT32_trace]],"EMPTY")</f>
        <v>EMPTY</v>
      </c>
      <c r="W358" s="14" t="str">
        <f>IF(AND(timingTable[[#This Row],[beforeTx]]="beforeTx",K359="afterTx"),J359-timingTable[[#This Row],[FRT32_trace]],"EMPTY")</f>
        <v>EMPTY</v>
      </c>
      <c r="X358" s="14" t="str">
        <f t="shared" si="53"/>
        <v>EMPTY</v>
      </c>
      <c r="Y358" s="14" t="str">
        <f>IF(AND(P358="beforeRx",O359="afterRx"),J359-timingTable[[#This Row],[FRT32_trace]],"EMPTY")</f>
        <v>EMPTY</v>
      </c>
    </row>
    <row r="359" spans="1:25" x14ac:dyDescent="0.25">
      <c r="A359" s="14" t="s">
        <v>3398</v>
      </c>
      <c r="B359">
        <v>2051460174</v>
      </c>
      <c r="C359" s="14" t="s">
        <v>9402</v>
      </c>
      <c r="D359">
        <v>6</v>
      </c>
      <c r="E359" s="14" t="s">
        <v>1121</v>
      </c>
      <c r="F359" s="14" t="s">
        <v>5995</v>
      </c>
      <c r="G359" s="14">
        <f>timingTable[[#This Row],[FRT_DEC]]-B358</f>
        <v>3</v>
      </c>
      <c r="H35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INFO]]))),H358)</f>
        <v>301</v>
      </c>
      <c r="I359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59" s="14">
        <f>HEX2DEC(RIGHT(timingTable[[#This Row],[FRT_HEX]],MIN(LEN(timingTable[[#This Row],[FRT_HEX]])-2,8)))</f>
        <v>2051460174</v>
      </c>
      <c r="K359" s="14" t="str">
        <f>IF(timingTable[[#This Row],['[TRACECODE']:.1]]=140,"afterTx","")</f>
        <v/>
      </c>
      <c r="L359" s="14" t="str">
        <f t="shared" si="45"/>
        <v/>
      </c>
      <c r="M359" s="14" t="str">
        <f>IF(AND(H359=H358,K358="afterTx",timingTable[[#This Row],['[TRACECODE']:.1]]=6),"dc","")</f>
        <v/>
      </c>
      <c r="N359" s="14" t="str">
        <f t="shared" si="46"/>
        <v/>
      </c>
      <c r="O359" s="14" t="str">
        <f>IF(timingTable[[#This Row],['[TRACECODE']:.1]]=141,"afterRx","")</f>
        <v/>
      </c>
      <c r="P359" s="14" t="str">
        <f t="shared" si="47"/>
        <v/>
      </c>
      <c r="Q359" s="14" t="str">
        <f t="shared" si="48"/>
        <v/>
      </c>
      <c r="R359" s="14" t="str">
        <f t="shared" si="49"/>
        <v>EMPTY</v>
      </c>
      <c r="S359" s="14" t="str">
        <f t="shared" si="50"/>
        <v>EMPTY</v>
      </c>
      <c r="T359" s="14" t="str">
        <f t="shared" si="51"/>
        <v>EMPTY</v>
      </c>
      <c r="U359" s="14" t="str">
        <f t="shared" si="52"/>
        <v>EMPTY</v>
      </c>
      <c r="V359" s="14" t="str">
        <f>IF(L359="beforeTx",timingTable[[#This Row],[FRT32_val]]-timingTable[[#This Row],[FRT32_trace]],"EMPTY")</f>
        <v>EMPTY</v>
      </c>
      <c r="W359" s="14" t="str">
        <f>IF(AND(timingTable[[#This Row],[beforeTx]]="beforeTx",K360="afterTx"),J360-timingTable[[#This Row],[FRT32_trace]],"EMPTY")</f>
        <v>EMPTY</v>
      </c>
      <c r="X359" s="14" t="str">
        <f t="shared" si="53"/>
        <v>EMPTY</v>
      </c>
      <c r="Y359" s="14" t="str">
        <f>IF(AND(P359="beforeRx",O360="afterRx"),J360-timingTable[[#This Row],[FRT32_trace]],"EMPTY")</f>
        <v>EMPTY</v>
      </c>
    </row>
    <row r="360" spans="1:25" x14ac:dyDescent="0.25">
      <c r="A360" s="14" t="s">
        <v>3399</v>
      </c>
      <c r="B360">
        <v>2051460252</v>
      </c>
      <c r="C360" s="14" t="s">
        <v>9403</v>
      </c>
      <c r="D360">
        <v>151</v>
      </c>
      <c r="E360" s="14" t="s">
        <v>1119</v>
      </c>
      <c r="F360" s="14" t="s">
        <v>9404</v>
      </c>
      <c r="G360" s="14">
        <f>timingTable[[#This Row],[FRT_DEC]]-B359</f>
        <v>78</v>
      </c>
      <c r="H36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INFO]]))),H359)</f>
        <v>301</v>
      </c>
      <c r="I360" s="14">
        <f>IF(timingTable[[#This Row],['[TRACECODE']:.1]]=151,HEX2DEC(LEFT(RIGHT(timingTable[[#This Row],[TRACE INFO]],9),8)),IF(timingTable[[#This Row],['[TRACECODE']:.1]]=6,HEX2DEC(RIGHT(timingTable[[#This Row],[TRACE INFO]],8))))</f>
        <v>2051460088</v>
      </c>
      <c r="J360" s="14">
        <f>HEX2DEC(RIGHT(timingTable[[#This Row],[FRT_HEX]],MIN(LEN(timingTable[[#This Row],[FRT_HEX]])-2,8)))</f>
        <v>2051460252</v>
      </c>
      <c r="K360" s="14" t="str">
        <f>IF(timingTable[[#This Row],['[TRACECODE']:.1]]=140,"afterTx","")</f>
        <v/>
      </c>
      <c r="L360" s="14" t="str">
        <f t="shared" si="45"/>
        <v/>
      </c>
      <c r="M360" s="14" t="str">
        <f>IF(AND(H360=H359,K359="afterTx",timingTable[[#This Row],['[TRACECODE']:.1]]=6),"dc","")</f>
        <v/>
      </c>
      <c r="N360" s="14" t="str">
        <f t="shared" si="46"/>
        <v>txEnd</v>
      </c>
      <c r="O360" s="14" t="str">
        <f>IF(timingTable[[#This Row],['[TRACECODE']:.1]]=141,"afterRx","")</f>
        <v/>
      </c>
      <c r="P360" s="14" t="str">
        <f t="shared" si="47"/>
        <v/>
      </c>
      <c r="Q360" s="14" t="str">
        <f t="shared" si="48"/>
        <v/>
      </c>
      <c r="R360" s="14" t="str">
        <f t="shared" si="49"/>
        <v>EMPTY</v>
      </c>
      <c r="S360" s="14">
        <f t="shared" si="50"/>
        <v>543</v>
      </c>
      <c r="T360" s="14" t="str">
        <f t="shared" si="51"/>
        <v>EMPTY</v>
      </c>
      <c r="U360" s="14" t="str">
        <f t="shared" si="52"/>
        <v>EMPTY</v>
      </c>
      <c r="V360" s="14" t="str">
        <f>IF(L360="beforeTx",timingTable[[#This Row],[FRT32_val]]-timingTable[[#This Row],[FRT32_trace]],"EMPTY")</f>
        <v>EMPTY</v>
      </c>
      <c r="W360" s="14" t="str">
        <f>IF(AND(timingTable[[#This Row],[beforeTx]]="beforeTx",K361="afterTx"),J361-timingTable[[#This Row],[FRT32_trace]],"EMPTY")</f>
        <v>EMPTY</v>
      </c>
      <c r="X360" s="14" t="str">
        <f t="shared" si="53"/>
        <v>EMPTY</v>
      </c>
      <c r="Y360" s="14" t="str">
        <f>IF(AND(P360="beforeRx",O361="afterRx"),J361-timingTable[[#This Row],[FRT32_trace]],"EMPTY")</f>
        <v>EMPTY</v>
      </c>
    </row>
    <row r="361" spans="1:25" x14ac:dyDescent="0.25">
      <c r="A361" s="14" t="s">
        <v>3408</v>
      </c>
      <c r="B361">
        <v>2051460631</v>
      </c>
      <c r="C361" s="14" t="s">
        <v>9414</v>
      </c>
      <c r="D361">
        <v>151</v>
      </c>
      <c r="E361" s="14" t="s">
        <v>1119</v>
      </c>
      <c r="F361" s="14" t="s">
        <v>1102</v>
      </c>
      <c r="G361" s="14">
        <f>timingTable[[#This Row],[FRT_DEC]]-B360</f>
        <v>379</v>
      </c>
      <c r="H36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INFO]]))),H360)</f>
        <v>301</v>
      </c>
      <c r="I361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61" s="14">
        <f>HEX2DEC(RIGHT(timingTable[[#This Row],[FRT_HEX]],MIN(LEN(timingTable[[#This Row],[FRT_HEX]])-2,8)))</f>
        <v>2051460631</v>
      </c>
      <c r="K361" s="14" t="str">
        <f>IF(timingTable[[#This Row],['[TRACECODE']:.1]]=140,"afterTx","")</f>
        <v/>
      </c>
      <c r="L361" s="14" t="str">
        <f t="shared" si="45"/>
        <v/>
      </c>
      <c r="M361" s="14" t="str">
        <f>IF(AND(H361=H360,K360="afterTx",timingTable[[#This Row],['[TRACECODE']:.1]]=6),"dc","")</f>
        <v/>
      </c>
      <c r="N361" s="14" t="str">
        <f t="shared" si="46"/>
        <v/>
      </c>
      <c r="O361" s="14" t="str">
        <f>IF(timingTable[[#This Row],['[TRACECODE']:.1]]=141,"afterRx","")</f>
        <v/>
      </c>
      <c r="P361" s="14" t="str">
        <f t="shared" si="47"/>
        <v>beforeRx</v>
      </c>
      <c r="Q361" s="14" t="str">
        <f t="shared" si="48"/>
        <v/>
      </c>
      <c r="R361" s="14" t="str">
        <f t="shared" si="49"/>
        <v>EMPTY</v>
      </c>
      <c r="S361" s="14" t="str">
        <f t="shared" si="50"/>
        <v>EMPTY</v>
      </c>
      <c r="T361" s="14" t="str">
        <f t="shared" si="51"/>
        <v>EMPTY</v>
      </c>
      <c r="U361" s="14" t="str">
        <f t="shared" si="52"/>
        <v>EMPTY</v>
      </c>
      <c r="V361" s="14" t="str">
        <f>IF(L361="beforeTx",timingTable[[#This Row],[FRT32_val]]-timingTable[[#This Row],[FRT32_trace]],"EMPTY")</f>
        <v>EMPTY</v>
      </c>
      <c r="W361" s="14" t="str">
        <f>IF(AND(timingTable[[#This Row],[beforeTx]]="beforeTx",K362="afterTx"),J362-timingTable[[#This Row],[FRT32_trace]],"EMPTY")</f>
        <v>EMPTY</v>
      </c>
      <c r="X361" s="14" t="str">
        <f t="shared" si="53"/>
        <v>EMPTY</v>
      </c>
      <c r="Y361" s="14">
        <f>IF(AND(P361="beforeRx",O362="afterRx"),J362-timingTable[[#This Row],[FRT32_trace]],"EMPTY")</f>
        <v>135</v>
      </c>
    </row>
    <row r="362" spans="1:25" x14ac:dyDescent="0.25">
      <c r="A362" s="14" t="s">
        <v>3409</v>
      </c>
      <c r="B362">
        <v>2051460766</v>
      </c>
      <c r="C362" s="14" t="s">
        <v>9415</v>
      </c>
      <c r="D362">
        <v>141</v>
      </c>
      <c r="E362" s="14" t="s">
        <v>1122</v>
      </c>
      <c r="F362" s="14" t="s">
        <v>296</v>
      </c>
      <c r="G362" s="14">
        <f>timingTable[[#This Row],[FRT_DEC]]-B361</f>
        <v>135</v>
      </c>
      <c r="H36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INFO]]))),H361)</f>
        <v>301</v>
      </c>
      <c r="I36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62" s="14">
        <f>HEX2DEC(RIGHT(timingTable[[#This Row],[FRT_HEX]],MIN(LEN(timingTable[[#This Row],[FRT_HEX]])-2,8)))</f>
        <v>2051460766</v>
      </c>
      <c r="K362" s="14" t="str">
        <f>IF(timingTable[[#This Row],['[TRACECODE']:.1]]=140,"afterTx","")</f>
        <v/>
      </c>
      <c r="L362" s="14" t="str">
        <f t="shared" si="45"/>
        <v/>
      </c>
      <c r="M362" s="14" t="str">
        <f>IF(AND(H362=H361,K361="afterTx",timingTable[[#This Row],['[TRACECODE']:.1]]=6),"dc","")</f>
        <v/>
      </c>
      <c r="N362" s="14" t="str">
        <f t="shared" si="46"/>
        <v/>
      </c>
      <c r="O362" s="14" t="str">
        <f>IF(timingTable[[#This Row],['[TRACECODE']:.1]]=141,"afterRx","")</f>
        <v>afterRx</v>
      </c>
      <c r="P362" s="14" t="str">
        <f t="shared" si="47"/>
        <v/>
      </c>
      <c r="Q362" s="14" t="str">
        <f t="shared" si="48"/>
        <v/>
      </c>
      <c r="R362" s="14" t="str">
        <f t="shared" si="49"/>
        <v>EMPTY</v>
      </c>
      <c r="S362" s="14" t="str">
        <f t="shared" si="50"/>
        <v>EMPTY</v>
      </c>
      <c r="T362" s="14" t="str">
        <f t="shared" si="51"/>
        <v>EMPTY</v>
      </c>
      <c r="U362" s="14" t="str">
        <f t="shared" si="52"/>
        <v>EMPTY</v>
      </c>
      <c r="V362" s="14" t="str">
        <f>IF(L362="beforeTx",timingTable[[#This Row],[FRT32_val]]-timingTable[[#This Row],[FRT32_trace]],"EMPTY")</f>
        <v>EMPTY</v>
      </c>
      <c r="W362" s="14" t="str">
        <f>IF(AND(timingTable[[#This Row],[beforeTx]]="beforeTx",K363="afterTx"),J363-timingTable[[#This Row],[FRT32_trace]],"EMPTY")</f>
        <v>EMPTY</v>
      </c>
      <c r="X362" s="14" t="str">
        <f t="shared" si="53"/>
        <v>EMPTY</v>
      </c>
      <c r="Y362" s="14" t="str">
        <f>IF(AND(P362="beforeRx",O363="afterRx"),J363-timingTable[[#This Row],[FRT32_trace]],"EMPTY")</f>
        <v>EMPTY</v>
      </c>
    </row>
    <row r="363" spans="1:25" x14ac:dyDescent="0.25">
      <c r="A363" s="14" t="s">
        <v>3432</v>
      </c>
      <c r="B363">
        <v>2051463667</v>
      </c>
      <c r="C363" s="14" t="s">
        <v>9439</v>
      </c>
      <c r="D363">
        <v>151</v>
      </c>
      <c r="E363" s="14" t="s">
        <v>1119</v>
      </c>
      <c r="F363" s="14" t="s">
        <v>9440</v>
      </c>
      <c r="G363" s="14">
        <f>timingTable[[#This Row],[FRT_DEC]]-B362</f>
        <v>2901</v>
      </c>
      <c r="H36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INFO]]))),H362)</f>
        <v>301</v>
      </c>
      <c r="I363" s="14">
        <f>IF(timingTable[[#This Row],['[TRACECODE']:.1]]=151,HEX2DEC(LEFT(RIGHT(timingTable[[#This Row],[TRACE INFO]],9),8)),IF(timingTable[[#This Row],['[TRACECODE']:.1]]=6,HEX2DEC(RIGHT(timingTable[[#This Row],[TRACE INFO]],8))))</f>
        <v>2051463580</v>
      </c>
      <c r="J363" s="14">
        <f>HEX2DEC(RIGHT(timingTable[[#This Row],[FRT_HEX]],MIN(LEN(timingTable[[#This Row],[FRT_HEX]])-2,8)))</f>
        <v>2051463667</v>
      </c>
      <c r="K363" s="14" t="str">
        <f>IF(timingTable[[#This Row],['[TRACECODE']:.1]]=140,"afterTx","")</f>
        <v/>
      </c>
      <c r="L363" s="14" t="str">
        <f t="shared" si="45"/>
        <v/>
      </c>
      <c r="M363" s="14" t="str">
        <f>IF(AND(H363=H362,K362="afterTx",timingTable[[#This Row],['[TRACECODE']:.1]]=6),"dc","")</f>
        <v/>
      </c>
      <c r="N363" s="14" t="str">
        <f t="shared" si="46"/>
        <v/>
      </c>
      <c r="O363" s="14" t="str">
        <f>IF(timingTable[[#This Row],['[TRACECODE']:.1]]=141,"afterRx","")</f>
        <v/>
      </c>
      <c r="P363" s="14" t="str">
        <f t="shared" si="47"/>
        <v/>
      </c>
      <c r="Q363" s="14" t="str">
        <f t="shared" si="48"/>
        <v>rxEnd</v>
      </c>
      <c r="R363" s="14" t="str">
        <f t="shared" si="49"/>
        <v>EMPTY</v>
      </c>
      <c r="S363" s="14" t="str">
        <f t="shared" si="50"/>
        <v>EMPTY</v>
      </c>
      <c r="T363" s="14">
        <f t="shared" si="51"/>
        <v>1000</v>
      </c>
      <c r="U363" s="14">
        <f t="shared" si="52"/>
        <v>1697</v>
      </c>
      <c r="V363" s="14" t="str">
        <f>IF(L363="beforeTx",timingTable[[#This Row],[FRT32_val]]-timingTable[[#This Row],[FRT32_trace]],"EMPTY")</f>
        <v>EMPTY</v>
      </c>
      <c r="W363" s="14" t="str">
        <f>IF(AND(timingTable[[#This Row],[beforeTx]]="beforeTx",K364="afterTx"),J364-timingTable[[#This Row],[FRT32_trace]],"EMPTY")</f>
        <v>EMPTY</v>
      </c>
      <c r="X363" s="14">
        <f t="shared" si="53"/>
        <v>231</v>
      </c>
      <c r="Y363" s="14" t="str">
        <f>IF(AND(P363="beforeRx",O364="afterRx"),J364-timingTable[[#This Row],[FRT32_trace]],"EMPTY")</f>
        <v>EMPTY</v>
      </c>
    </row>
    <row r="364" spans="1:25" x14ac:dyDescent="0.25">
      <c r="A364" s="14" t="s">
        <v>3442</v>
      </c>
      <c r="B364">
        <v>2051463811</v>
      </c>
      <c r="C364" s="14" t="s">
        <v>9451</v>
      </c>
      <c r="D364">
        <v>151</v>
      </c>
      <c r="E364" s="14" t="s">
        <v>1119</v>
      </c>
      <c r="F364" s="14" t="s">
        <v>9452</v>
      </c>
      <c r="G364" s="14">
        <f>timingTable[[#This Row],[FRT_DEC]]-B363</f>
        <v>144</v>
      </c>
      <c r="H36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INFO]]))),H363)</f>
        <v>301</v>
      </c>
      <c r="I364" s="14">
        <f>IF(timingTable[[#This Row],['[TRACECODE']:.1]]=151,HEX2DEC(LEFT(RIGHT(timingTable[[#This Row],[TRACE INFO]],9),8)),IF(timingTable[[#This Row],['[TRACECODE']:.1]]=6,HEX2DEC(RIGHT(timingTable[[#This Row],[TRACE INFO]],8))))</f>
        <v>2051464580</v>
      </c>
      <c r="J364" s="14">
        <f>HEX2DEC(RIGHT(timingTable[[#This Row],[FRT_HEX]],MIN(LEN(timingTable[[#This Row],[FRT_HEX]])-2,8)))</f>
        <v>2051463811</v>
      </c>
      <c r="K364" s="14" t="str">
        <f>IF(timingTable[[#This Row],['[TRACECODE']:.1]]=140,"afterTx","")</f>
        <v/>
      </c>
      <c r="L364" s="14" t="str">
        <f t="shared" si="45"/>
        <v>beforeTx</v>
      </c>
      <c r="M364" s="14" t="str">
        <f>IF(AND(H364=H363,K363="afterTx",timingTable[[#This Row],['[TRACECODE']:.1]]=6),"dc","")</f>
        <v/>
      </c>
      <c r="N364" s="14" t="str">
        <f t="shared" si="46"/>
        <v/>
      </c>
      <c r="O364" s="14" t="str">
        <f>IF(timingTable[[#This Row],['[TRACECODE']:.1]]=141,"afterRx","")</f>
        <v/>
      </c>
      <c r="P364" s="14" t="str">
        <f t="shared" si="47"/>
        <v/>
      </c>
      <c r="Q364" s="14" t="str">
        <f t="shared" si="48"/>
        <v/>
      </c>
      <c r="R364" s="14">
        <f t="shared" si="49"/>
        <v>697</v>
      </c>
      <c r="S364" s="14" t="str">
        <f t="shared" si="50"/>
        <v>EMPTY</v>
      </c>
      <c r="T364" s="14" t="str">
        <f t="shared" si="51"/>
        <v>EMPTY</v>
      </c>
      <c r="U364" s="14" t="str">
        <f t="shared" si="52"/>
        <v>EMPTY</v>
      </c>
      <c r="V364" s="14">
        <f>IF(L364="beforeTx",timingTable[[#This Row],[FRT32_val]]-timingTable[[#This Row],[FRT32_trace]],"EMPTY")</f>
        <v>769</v>
      </c>
      <c r="W364" s="14">
        <f>IF(AND(timingTable[[#This Row],[beforeTx]]="beforeTx",K365="afterTx"),J365-timingTable[[#This Row],[FRT32_trace]],"EMPTY")</f>
        <v>787</v>
      </c>
      <c r="X364" s="14" t="str">
        <f t="shared" si="53"/>
        <v>EMPTY</v>
      </c>
      <c r="Y364" s="14" t="str">
        <f>IF(AND(P364="beforeRx",O365="afterRx"),J365-timingTable[[#This Row],[FRT32_trace]],"EMPTY")</f>
        <v>EMPTY</v>
      </c>
    </row>
    <row r="365" spans="1:25" x14ac:dyDescent="0.25">
      <c r="A365" s="14" t="s">
        <v>3443</v>
      </c>
      <c r="B365">
        <v>2051464598</v>
      </c>
      <c r="C365" s="14" t="s">
        <v>9453</v>
      </c>
      <c r="D365">
        <v>140</v>
      </c>
      <c r="E365" s="14" t="s">
        <v>1120</v>
      </c>
      <c r="F365" s="14" t="s">
        <v>281</v>
      </c>
      <c r="G365" s="14">
        <f>timingTable[[#This Row],[FRT_DEC]]-B364</f>
        <v>787</v>
      </c>
      <c r="H36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INFO]]))),H364)</f>
        <v>301</v>
      </c>
      <c r="I36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65" s="14">
        <f>HEX2DEC(RIGHT(timingTable[[#This Row],[FRT_HEX]],MIN(LEN(timingTable[[#This Row],[FRT_HEX]])-2,8)))</f>
        <v>2051464598</v>
      </c>
      <c r="K365" s="14" t="str">
        <f>IF(timingTable[[#This Row],['[TRACECODE']:.1]]=140,"afterTx","")</f>
        <v>afterTx</v>
      </c>
      <c r="L365" s="14" t="str">
        <f t="shared" si="45"/>
        <v/>
      </c>
      <c r="M365" s="14" t="str">
        <f>IF(AND(H365=H364,K364="afterTx",timingTable[[#This Row],['[TRACECODE']:.1]]=6),"dc","")</f>
        <v/>
      </c>
      <c r="N365" s="14" t="str">
        <f t="shared" si="46"/>
        <v/>
      </c>
      <c r="O365" s="14" t="str">
        <f>IF(timingTable[[#This Row],['[TRACECODE']:.1]]=141,"afterRx","")</f>
        <v/>
      </c>
      <c r="P365" s="14" t="str">
        <f t="shared" si="47"/>
        <v/>
      </c>
      <c r="Q365" s="14" t="str">
        <f t="shared" si="48"/>
        <v/>
      </c>
      <c r="R365" s="14" t="str">
        <f t="shared" si="49"/>
        <v>EMPTY</v>
      </c>
      <c r="S365" s="14" t="str">
        <f t="shared" si="50"/>
        <v>EMPTY</v>
      </c>
      <c r="T365" s="14" t="str">
        <f t="shared" si="51"/>
        <v>EMPTY</v>
      </c>
      <c r="U365" s="14" t="str">
        <f t="shared" si="52"/>
        <v>EMPTY</v>
      </c>
      <c r="V365" s="14" t="str">
        <f>IF(L365="beforeTx",timingTable[[#This Row],[FRT32_val]]-timingTable[[#This Row],[FRT32_trace]],"EMPTY")</f>
        <v>EMPTY</v>
      </c>
      <c r="W365" s="14" t="str">
        <f>IF(AND(timingTable[[#This Row],[beforeTx]]="beforeTx",K366="afterTx"),J366-timingTable[[#This Row],[FRT32_trace]],"EMPTY")</f>
        <v>EMPTY</v>
      </c>
      <c r="X365" s="14" t="str">
        <f t="shared" si="53"/>
        <v>EMPTY</v>
      </c>
      <c r="Y365" s="14" t="str">
        <f>IF(AND(P365="beforeRx",O366="afterRx"),J366-timingTable[[#This Row],[FRT32_trace]],"EMPTY")</f>
        <v>EMPTY</v>
      </c>
    </row>
    <row r="366" spans="1:25" x14ac:dyDescent="0.25">
      <c r="A366" s="14" t="s">
        <v>3446</v>
      </c>
      <c r="B366">
        <v>2051473521</v>
      </c>
      <c r="C366" s="14" t="s">
        <v>9456</v>
      </c>
      <c r="D366">
        <v>6</v>
      </c>
      <c r="E366" s="14" t="s">
        <v>1121</v>
      </c>
      <c r="F366" s="14" t="s">
        <v>9457</v>
      </c>
      <c r="G366" s="14">
        <f>timingTable[[#This Row],[FRT_DEC]]-B365</f>
        <v>8923</v>
      </c>
      <c r="H36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INFO]]))),H365)</f>
        <v>301</v>
      </c>
      <c r="I366" s="14">
        <f>IF(timingTable[[#This Row],['[TRACECODE']:.1]]=151,HEX2DEC(LEFT(RIGHT(timingTable[[#This Row],[TRACE INFO]],9),8)),IF(timingTable[[#This Row],['[TRACECODE']:.1]]=6,HEX2DEC(RIGHT(timingTable[[#This Row],[TRACE INFO]],8))))</f>
        <v>2051465277</v>
      </c>
      <c r="J366" s="14">
        <f>HEX2DEC(RIGHT(timingTable[[#This Row],[FRT_HEX]],MIN(LEN(timingTable[[#This Row],[FRT_HEX]])-2,8)))</f>
        <v>2051473521</v>
      </c>
      <c r="K366" s="14" t="str">
        <f>IF(timingTable[[#This Row],['[TRACECODE']:.1]]=140,"afterTx","")</f>
        <v/>
      </c>
      <c r="L366" s="14" t="str">
        <f t="shared" si="45"/>
        <v/>
      </c>
      <c r="M366" s="14" t="str">
        <f>IF(AND(H366=H365,K365="afterTx",timingTable[[#This Row],['[TRACECODE']:.1]]=6),"dc","")</f>
        <v>dc</v>
      </c>
      <c r="N366" s="14" t="str">
        <f t="shared" si="46"/>
        <v/>
      </c>
      <c r="O366" s="14" t="str">
        <f>IF(timingTable[[#This Row],['[TRACECODE']:.1]]=141,"afterRx","")</f>
        <v/>
      </c>
      <c r="P366" s="14" t="str">
        <f t="shared" si="47"/>
        <v/>
      </c>
      <c r="Q366" s="14" t="str">
        <f t="shared" si="48"/>
        <v/>
      </c>
      <c r="R366" s="14" t="str">
        <f t="shared" si="49"/>
        <v>EMPTY</v>
      </c>
      <c r="S366" s="14" t="str">
        <f t="shared" si="50"/>
        <v>EMPTY</v>
      </c>
      <c r="T366" s="14" t="str">
        <f t="shared" si="51"/>
        <v>EMPTY</v>
      </c>
      <c r="U366" s="14" t="str">
        <f t="shared" si="52"/>
        <v>EMPTY</v>
      </c>
      <c r="V366" s="14" t="str">
        <f>IF(L366="beforeTx",timingTable[[#This Row],[FRT32_val]]-timingTable[[#This Row],[FRT32_trace]],"EMPTY")</f>
        <v>EMPTY</v>
      </c>
      <c r="W366" s="14" t="str">
        <f>IF(AND(timingTable[[#This Row],[beforeTx]]="beforeTx",K367="afterTx"),J367-timingTable[[#This Row],[FRT32_trace]],"EMPTY")</f>
        <v>EMPTY</v>
      </c>
      <c r="X366" s="14" t="str">
        <f t="shared" si="53"/>
        <v>EMPTY</v>
      </c>
      <c r="Y366" s="14" t="str">
        <f>IF(AND(P366="beforeRx",O367="afterRx"),J367-timingTable[[#This Row],[FRT32_trace]],"EMPTY")</f>
        <v>EMPTY</v>
      </c>
    </row>
    <row r="367" spans="1:25" x14ac:dyDescent="0.25">
      <c r="A367" s="14" t="s">
        <v>3447</v>
      </c>
      <c r="B367">
        <v>2051473524</v>
      </c>
      <c r="C367" s="14" t="s">
        <v>9458</v>
      </c>
      <c r="D367">
        <v>6</v>
      </c>
      <c r="E367" s="14" t="s">
        <v>1121</v>
      </c>
      <c r="F367" s="14" t="s">
        <v>5995</v>
      </c>
      <c r="G367" s="14">
        <f>timingTable[[#This Row],[FRT_DEC]]-B366</f>
        <v>3</v>
      </c>
      <c r="H36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INFO]]))),H366)</f>
        <v>301</v>
      </c>
      <c r="I367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67" s="14">
        <f>HEX2DEC(RIGHT(timingTable[[#This Row],[FRT_HEX]],MIN(LEN(timingTable[[#This Row],[FRT_HEX]])-2,8)))</f>
        <v>2051473524</v>
      </c>
      <c r="K367" s="14" t="str">
        <f>IF(timingTable[[#This Row],['[TRACECODE']:.1]]=140,"afterTx","")</f>
        <v/>
      </c>
      <c r="L367" s="14" t="str">
        <f t="shared" si="45"/>
        <v/>
      </c>
      <c r="M367" s="14" t="str">
        <f>IF(AND(H367=H366,K366="afterTx",timingTable[[#This Row],['[TRACECODE']:.1]]=6),"dc","")</f>
        <v/>
      </c>
      <c r="N367" s="14" t="str">
        <f t="shared" si="46"/>
        <v/>
      </c>
      <c r="O367" s="14" t="str">
        <f>IF(timingTable[[#This Row],['[TRACECODE']:.1]]=141,"afterRx","")</f>
        <v/>
      </c>
      <c r="P367" s="14" t="str">
        <f t="shared" si="47"/>
        <v/>
      </c>
      <c r="Q367" s="14" t="str">
        <f t="shared" si="48"/>
        <v/>
      </c>
      <c r="R367" s="14" t="str">
        <f t="shared" si="49"/>
        <v>EMPTY</v>
      </c>
      <c r="S367" s="14" t="str">
        <f t="shared" si="50"/>
        <v>EMPTY</v>
      </c>
      <c r="T367" s="14" t="str">
        <f t="shared" si="51"/>
        <v>EMPTY</v>
      </c>
      <c r="U367" s="14" t="str">
        <f t="shared" si="52"/>
        <v>EMPTY</v>
      </c>
      <c r="V367" s="14" t="str">
        <f>IF(L367="beforeTx",timingTable[[#This Row],[FRT32_val]]-timingTable[[#This Row],[FRT32_trace]],"EMPTY")</f>
        <v>EMPTY</v>
      </c>
      <c r="W367" s="14" t="str">
        <f>IF(AND(timingTable[[#This Row],[beforeTx]]="beforeTx",K368="afterTx"),J368-timingTable[[#This Row],[FRT32_trace]],"EMPTY")</f>
        <v>EMPTY</v>
      </c>
      <c r="X367" s="14" t="str">
        <f t="shared" si="53"/>
        <v>EMPTY</v>
      </c>
      <c r="Y367" s="14" t="str">
        <f>IF(AND(P367="beforeRx",O368="afterRx"),J368-timingTable[[#This Row],[FRT32_trace]],"EMPTY")</f>
        <v>EMPTY</v>
      </c>
    </row>
    <row r="368" spans="1:25" x14ac:dyDescent="0.25">
      <c r="A368" s="14" t="s">
        <v>3448</v>
      </c>
      <c r="B368">
        <v>2051473607</v>
      </c>
      <c r="C368" s="14" t="s">
        <v>9459</v>
      </c>
      <c r="D368">
        <v>151</v>
      </c>
      <c r="E368" s="14" t="s">
        <v>1119</v>
      </c>
      <c r="F368" s="14" t="s">
        <v>9460</v>
      </c>
      <c r="G368" s="14">
        <f>timingTable[[#This Row],[FRT_DEC]]-B367</f>
        <v>83</v>
      </c>
      <c r="H36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INFO]]))),H367)</f>
        <v>301</v>
      </c>
      <c r="I368" s="14">
        <f>IF(timingTable[[#This Row],['[TRACECODE']:.1]]=151,HEX2DEC(LEFT(RIGHT(timingTable[[#This Row],[TRACE INFO]],9),8)),IF(timingTable[[#This Row],['[TRACECODE']:.1]]=6,HEX2DEC(RIGHT(timingTable[[#This Row],[TRACE INFO]],8))))</f>
        <v>2051473437</v>
      </c>
      <c r="J368" s="14">
        <f>HEX2DEC(RIGHT(timingTable[[#This Row],[FRT_HEX]],MIN(LEN(timingTable[[#This Row],[FRT_HEX]])-2,8)))</f>
        <v>2051473607</v>
      </c>
      <c r="K368" s="14" t="str">
        <f>IF(timingTable[[#This Row],['[TRACECODE']:.1]]=140,"afterTx","")</f>
        <v/>
      </c>
      <c r="L368" s="14" t="str">
        <f t="shared" si="45"/>
        <v/>
      </c>
      <c r="M368" s="14" t="str">
        <f>IF(AND(H368=H367,K367="afterTx",timingTable[[#This Row],['[TRACECODE']:.1]]=6),"dc","")</f>
        <v/>
      </c>
      <c r="N368" s="14" t="str">
        <f t="shared" si="46"/>
        <v>txEnd</v>
      </c>
      <c r="O368" s="14" t="str">
        <f>IF(timingTable[[#This Row],['[TRACECODE']:.1]]=141,"afterRx","")</f>
        <v/>
      </c>
      <c r="P368" s="14" t="str">
        <f t="shared" si="47"/>
        <v/>
      </c>
      <c r="Q368" s="14" t="str">
        <f t="shared" si="48"/>
        <v/>
      </c>
      <c r="R368" s="14" t="str">
        <f t="shared" si="49"/>
        <v>EMPTY</v>
      </c>
      <c r="S368" s="14">
        <f t="shared" si="50"/>
        <v>544</v>
      </c>
      <c r="T368" s="14" t="str">
        <f t="shared" si="51"/>
        <v>EMPTY</v>
      </c>
      <c r="U368" s="14" t="str">
        <f t="shared" si="52"/>
        <v>EMPTY</v>
      </c>
      <c r="V368" s="14" t="str">
        <f>IF(L368="beforeTx",timingTable[[#This Row],[FRT32_val]]-timingTable[[#This Row],[FRT32_trace]],"EMPTY")</f>
        <v>EMPTY</v>
      </c>
      <c r="W368" s="14" t="str">
        <f>IF(AND(timingTable[[#This Row],[beforeTx]]="beforeTx",K369="afterTx"),J369-timingTable[[#This Row],[FRT32_trace]],"EMPTY")</f>
        <v>EMPTY</v>
      </c>
      <c r="X368" s="14" t="str">
        <f t="shared" si="53"/>
        <v>EMPTY</v>
      </c>
      <c r="Y368" s="14" t="str">
        <f>IF(AND(P368="beforeRx",O369="afterRx"),J369-timingTable[[#This Row],[FRT32_trace]],"EMPTY")</f>
        <v>EMPTY</v>
      </c>
    </row>
    <row r="369" spans="1:25" x14ac:dyDescent="0.25">
      <c r="A369" s="14" t="s">
        <v>3457</v>
      </c>
      <c r="B369">
        <v>2051473981</v>
      </c>
      <c r="C369" s="14" t="s">
        <v>9470</v>
      </c>
      <c r="D369">
        <v>151</v>
      </c>
      <c r="E369" s="14" t="s">
        <v>1119</v>
      </c>
      <c r="F369" s="14" t="s">
        <v>1102</v>
      </c>
      <c r="G369" s="14">
        <f>timingTable[[#This Row],[FRT_DEC]]-B368</f>
        <v>374</v>
      </c>
      <c r="H36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INFO]]))),H368)</f>
        <v>301</v>
      </c>
      <c r="I369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69" s="14">
        <f>HEX2DEC(RIGHT(timingTable[[#This Row],[FRT_HEX]],MIN(LEN(timingTable[[#This Row],[FRT_HEX]])-2,8)))</f>
        <v>2051473981</v>
      </c>
      <c r="K369" s="14" t="str">
        <f>IF(timingTable[[#This Row],['[TRACECODE']:.1]]=140,"afterTx","")</f>
        <v/>
      </c>
      <c r="L369" s="14" t="str">
        <f t="shared" si="45"/>
        <v/>
      </c>
      <c r="M369" s="14" t="str">
        <f>IF(AND(H369=H368,K368="afterTx",timingTable[[#This Row],['[TRACECODE']:.1]]=6),"dc","")</f>
        <v/>
      </c>
      <c r="N369" s="14" t="str">
        <f t="shared" si="46"/>
        <v/>
      </c>
      <c r="O369" s="14" t="str">
        <f>IF(timingTable[[#This Row],['[TRACECODE']:.1]]=141,"afterRx","")</f>
        <v/>
      </c>
      <c r="P369" s="14" t="str">
        <f t="shared" si="47"/>
        <v>beforeRx</v>
      </c>
      <c r="Q369" s="14" t="str">
        <f t="shared" si="48"/>
        <v/>
      </c>
      <c r="R369" s="14" t="str">
        <f t="shared" si="49"/>
        <v>EMPTY</v>
      </c>
      <c r="S369" s="14" t="str">
        <f t="shared" si="50"/>
        <v>EMPTY</v>
      </c>
      <c r="T369" s="14" t="str">
        <f t="shared" si="51"/>
        <v>EMPTY</v>
      </c>
      <c r="U369" s="14" t="str">
        <f t="shared" si="52"/>
        <v>EMPTY</v>
      </c>
      <c r="V369" s="14" t="str">
        <f>IF(L369="beforeTx",timingTable[[#This Row],[FRT32_val]]-timingTable[[#This Row],[FRT32_trace]],"EMPTY")</f>
        <v>EMPTY</v>
      </c>
      <c r="W369" s="14" t="str">
        <f>IF(AND(timingTable[[#This Row],[beforeTx]]="beforeTx",K370="afterTx"),J370-timingTable[[#This Row],[FRT32_trace]],"EMPTY")</f>
        <v>EMPTY</v>
      </c>
      <c r="X369" s="14" t="str">
        <f t="shared" si="53"/>
        <v>EMPTY</v>
      </c>
      <c r="Y369" s="14">
        <f>IF(AND(P369="beforeRx",O370="afterRx"),J370-timingTable[[#This Row],[FRT32_trace]],"EMPTY")</f>
        <v>28</v>
      </c>
    </row>
    <row r="370" spans="1:25" x14ac:dyDescent="0.25">
      <c r="A370" s="14" t="s">
        <v>3458</v>
      </c>
      <c r="B370">
        <v>2051474009</v>
      </c>
      <c r="C370" s="14" t="s">
        <v>9471</v>
      </c>
      <c r="D370">
        <v>141</v>
      </c>
      <c r="E370" s="14" t="s">
        <v>1122</v>
      </c>
      <c r="F370" s="14" t="s">
        <v>296</v>
      </c>
      <c r="G370" s="14">
        <f>timingTable[[#This Row],[FRT_DEC]]-B369</f>
        <v>28</v>
      </c>
      <c r="H37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INFO]]))),H369)</f>
        <v>301</v>
      </c>
      <c r="I37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70" s="14">
        <f>HEX2DEC(RIGHT(timingTable[[#This Row],[FRT_HEX]],MIN(LEN(timingTable[[#This Row],[FRT_HEX]])-2,8)))</f>
        <v>2051474009</v>
      </c>
      <c r="K370" s="14" t="str">
        <f>IF(timingTable[[#This Row],['[TRACECODE']:.1]]=140,"afterTx","")</f>
        <v/>
      </c>
      <c r="L370" s="14" t="str">
        <f t="shared" si="45"/>
        <v/>
      </c>
      <c r="M370" s="14" t="str">
        <f>IF(AND(H370=H369,K369="afterTx",timingTable[[#This Row],['[TRACECODE']:.1]]=6),"dc","")</f>
        <v/>
      </c>
      <c r="N370" s="14" t="str">
        <f t="shared" si="46"/>
        <v/>
      </c>
      <c r="O370" s="14" t="str">
        <f>IF(timingTable[[#This Row],['[TRACECODE']:.1]]=141,"afterRx","")</f>
        <v>afterRx</v>
      </c>
      <c r="P370" s="14" t="str">
        <f t="shared" si="47"/>
        <v/>
      </c>
      <c r="Q370" s="14" t="str">
        <f t="shared" si="48"/>
        <v/>
      </c>
      <c r="R370" s="14" t="str">
        <f t="shared" si="49"/>
        <v>EMPTY</v>
      </c>
      <c r="S370" s="14" t="str">
        <f t="shared" si="50"/>
        <v>EMPTY</v>
      </c>
      <c r="T370" s="14" t="str">
        <f t="shared" si="51"/>
        <v>EMPTY</v>
      </c>
      <c r="U370" s="14" t="str">
        <f t="shared" si="52"/>
        <v>EMPTY</v>
      </c>
      <c r="V370" s="14" t="str">
        <f>IF(L370="beforeTx",timingTable[[#This Row],[FRT32_val]]-timingTable[[#This Row],[FRT32_trace]],"EMPTY")</f>
        <v>EMPTY</v>
      </c>
      <c r="W370" s="14" t="str">
        <f>IF(AND(timingTable[[#This Row],[beforeTx]]="beforeTx",K371="afterTx"),J371-timingTable[[#This Row],[FRT32_trace]],"EMPTY")</f>
        <v>EMPTY</v>
      </c>
      <c r="X370" s="14" t="str">
        <f t="shared" si="53"/>
        <v>EMPTY</v>
      </c>
      <c r="Y370" s="14" t="str">
        <f>IF(AND(P370="beforeRx",O371="afterRx"),J371-timingTable[[#This Row],[FRT32_trace]],"EMPTY")</f>
        <v>EMPTY</v>
      </c>
    </row>
    <row r="371" spans="1:25" x14ac:dyDescent="0.25">
      <c r="A371" s="14" t="s">
        <v>3491</v>
      </c>
      <c r="B371">
        <v>2051477549</v>
      </c>
      <c r="C371" s="14" t="s">
        <v>9506</v>
      </c>
      <c r="D371">
        <v>151</v>
      </c>
      <c r="E371" s="14" t="s">
        <v>1119</v>
      </c>
      <c r="F371" s="14" t="s">
        <v>9507</v>
      </c>
      <c r="G371" s="14">
        <f>timingTable[[#This Row],[FRT_DEC]]-B370</f>
        <v>3540</v>
      </c>
      <c r="H37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INFO]]))),H370)</f>
        <v>301</v>
      </c>
      <c r="I371" s="14">
        <f>IF(timingTable[[#This Row],['[TRACECODE']:.1]]=151,HEX2DEC(LEFT(RIGHT(timingTable[[#This Row],[TRACE INFO]],9),8)),IF(timingTable[[#This Row],['[TRACECODE']:.1]]=6,HEX2DEC(RIGHT(timingTable[[#This Row],[TRACE INFO]],8))))</f>
        <v>2051477459</v>
      </c>
      <c r="J371" s="14">
        <f>HEX2DEC(RIGHT(timingTable[[#This Row],[FRT_HEX]],MIN(LEN(timingTable[[#This Row],[FRT_HEX]])-2,8)))</f>
        <v>2051477549</v>
      </c>
      <c r="K371" s="14" t="str">
        <f>IF(timingTable[[#This Row],['[TRACECODE']:.1]]=140,"afterTx","")</f>
        <v/>
      </c>
      <c r="L371" s="14" t="str">
        <f t="shared" si="45"/>
        <v/>
      </c>
      <c r="M371" s="14" t="str">
        <f>IF(AND(H371=H370,K370="afterTx",timingTable[[#This Row],['[TRACECODE']:.1]]=6),"dc","")</f>
        <v/>
      </c>
      <c r="N371" s="14" t="str">
        <f t="shared" si="46"/>
        <v/>
      </c>
      <c r="O371" s="14" t="str">
        <f>IF(timingTable[[#This Row],['[TRACECODE']:.1]]=141,"afterRx","")</f>
        <v/>
      </c>
      <c r="P371" s="14" t="str">
        <f t="shared" si="47"/>
        <v/>
      </c>
      <c r="Q371" s="14" t="str">
        <f t="shared" si="48"/>
        <v>rxEnd</v>
      </c>
      <c r="R371" s="14" t="str">
        <f t="shared" si="49"/>
        <v>EMPTY</v>
      </c>
      <c r="S371" s="14" t="str">
        <f t="shared" si="50"/>
        <v>EMPTY</v>
      </c>
      <c r="T371" s="14">
        <f t="shared" si="51"/>
        <v>1000</v>
      </c>
      <c r="U371" s="14">
        <f t="shared" si="52"/>
        <v>1696</v>
      </c>
      <c r="V371" s="14" t="str">
        <f>IF(L371="beforeTx",timingTable[[#This Row],[FRT32_val]]-timingTable[[#This Row],[FRT32_trace]],"EMPTY")</f>
        <v>EMPTY</v>
      </c>
      <c r="W371" s="14" t="str">
        <f>IF(AND(timingTable[[#This Row],[beforeTx]]="beforeTx",K372="afterTx"),J372-timingTable[[#This Row],[FRT32_trace]],"EMPTY")</f>
        <v>EMPTY</v>
      </c>
      <c r="X371" s="14">
        <f t="shared" si="53"/>
        <v>209</v>
      </c>
      <c r="Y371" s="14" t="str">
        <f>IF(AND(P371="beforeRx",O372="afterRx"),J372-timingTable[[#This Row],[FRT32_trace]],"EMPTY")</f>
        <v>EMPTY</v>
      </c>
    </row>
    <row r="372" spans="1:25" x14ac:dyDescent="0.25">
      <c r="A372" s="14" t="s">
        <v>3501</v>
      </c>
      <c r="B372">
        <v>2051477668</v>
      </c>
      <c r="C372" s="14" t="s">
        <v>9518</v>
      </c>
      <c r="D372">
        <v>151</v>
      </c>
      <c r="E372" s="14" t="s">
        <v>1119</v>
      </c>
      <c r="F372" s="14" t="s">
        <v>9519</v>
      </c>
      <c r="G372" s="14">
        <f>timingTable[[#This Row],[FRT_DEC]]-B371</f>
        <v>119</v>
      </c>
      <c r="H37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INFO]]))),H371)</f>
        <v>301</v>
      </c>
      <c r="I372" s="14">
        <f>IF(timingTable[[#This Row],['[TRACECODE']:.1]]=151,HEX2DEC(LEFT(RIGHT(timingTable[[#This Row],[TRACE INFO]],9),8)),IF(timingTable[[#This Row],['[TRACECODE']:.1]]=6,HEX2DEC(RIGHT(timingTable[[#This Row],[TRACE INFO]],8))))</f>
        <v>2051478459</v>
      </c>
      <c r="J372" s="14">
        <f>HEX2DEC(RIGHT(timingTable[[#This Row],[FRT_HEX]],MIN(LEN(timingTable[[#This Row],[FRT_HEX]])-2,8)))</f>
        <v>2051477668</v>
      </c>
      <c r="K372" s="14" t="str">
        <f>IF(timingTable[[#This Row],['[TRACECODE']:.1]]=140,"afterTx","")</f>
        <v/>
      </c>
      <c r="L372" s="14" t="str">
        <f t="shared" si="45"/>
        <v>beforeTx</v>
      </c>
      <c r="M372" s="14" t="str">
        <f>IF(AND(H372=H371,K371="afterTx",timingTable[[#This Row],['[TRACECODE']:.1]]=6),"dc","")</f>
        <v/>
      </c>
      <c r="N372" s="14" t="str">
        <f t="shared" si="46"/>
        <v/>
      </c>
      <c r="O372" s="14" t="str">
        <f>IF(timingTable[[#This Row],['[TRACECODE']:.1]]=141,"afterRx","")</f>
        <v/>
      </c>
      <c r="P372" s="14" t="str">
        <f t="shared" si="47"/>
        <v/>
      </c>
      <c r="Q372" s="14" t="str">
        <f t="shared" si="48"/>
        <v/>
      </c>
      <c r="R372" s="14">
        <f t="shared" si="49"/>
        <v>696</v>
      </c>
      <c r="S372" s="14" t="str">
        <f t="shared" si="50"/>
        <v>EMPTY</v>
      </c>
      <c r="T372" s="14" t="str">
        <f t="shared" si="51"/>
        <v>EMPTY</v>
      </c>
      <c r="U372" s="14" t="str">
        <f t="shared" si="52"/>
        <v>EMPTY</v>
      </c>
      <c r="V372" s="14">
        <f>IF(L372="beforeTx",timingTable[[#This Row],[FRT32_val]]-timingTable[[#This Row],[FRT32_trace]],"EMPTY")</f>
        <v>791</v>
      </c>
      <c r="W372" s="14">
        <f>IF(AND(timingTable[[#This Row],[beforeTx]]="beforeTx",K373="afterTx"),J373-timingTable[[#This Row],[FRT32_trace]],"EMPTY")</f>
        <v>807</v>
      </c>
      <c r="X372" s="14" t="str">
        <f t="shared" si="53"/>
        <v>EMPTY</v>
      </c>
      <c r="Y372" s="14" t="str">
        <f>IF(AND(P372="beforeRx",O373="afterRx"),J373-timingTable[[#This Row],[FRT32_trace]],"EMPTY")</f>
        <v>EMPTY</v>
      </c>
    </row>
    <row r="373" spans="1:25" x14ac:dyDescent="0.25">
      <c r="A373" s="14" t="s">
        <v>3502</v>
      </c>
      <c r="B373">
        <v>2051478475</v>
      </c>
      <c r="C373" s="14" t="s">
        <v>9520</v>
      </c>
      <c r="D373">
        <v>140</v>
      </c>
      <c r="E373" s="14" t="s">
        <v>1120</v>
      </c>
      <c r="F373" s="14" t="s">
        <v>281</v>
      </c>
      <c r="G373" s="14">
        <f>timingTable[[#This Row],[FRT_DEC]]-B372</f>
        <v>807</v>
      </c>
      <c r="H37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INFO]]))),H372)</f>
        <v>301</v>
      </c>
      <c r="I37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73" s="14">
        <f>HEX2DEC(RIGHT(timingTable[[#This Row],[FRT_HEX]],MIN(LEN(timingTable[[#This Row],[FRT_HEX]])-2,8)))</f>
        <v>2051478475</v>
      </c>
      <c r="K373" s="14" t="str">
        <f>IF(timingTable[[#This Row],['[TRACECODE']:.1]]=140,"afterTx","")</f>
        <v>afterTx</v>
      </c>
      <c r="L373" s="14" t="str">
        <f t="shared" si="45"/>
        <v/>
      </c>
      <c r="M373" s="14" t="str">
        <f>IF(AND(H373=H372,K372="afterTx",timingTable[[#This Row],['[TRACECODE']:.1]]=6),"dc","")</f>
        <v/>
      </c>
      <c r="N373" s="14" t="str">
        <f t="shared" si="46"/>
        <v/>
      </c>
      <c r="O373" s="14" t="str">
        <f>IF(timingTable[[#This Row],['[TRACECODE']:.1]]=141,"afterRx","")</f>
        <v/>
      </c>
      <c r="P373" s="14" t="str">
        <f t="shared" si="47"/>
        <v/>
      </c>
      <c r="Q373" s="14" t="str">
        <f t="shared" si="48"/>
        <v/>
      </c>
      <c r="R373" s="14" t="str">
        <f t="shared" si="49"/>
        <v>EMPTY</v>
      </c>
      <c r="S373" s="14" t="str">
        <f t="shared" si="50"/>
        <v>EMPTY</v>
      </c>
      <c r="T373" s="14" t="str">
        <f t="shared" si="51"/>
        <v>EMPTY</v>
      </c>
      <c r="U373" s="14" t="str">
        <f t="shared" si="52"/>
        <v>EMPTY</v>
      </c>
      <c r="V373" s="14" t="str">
        <f>IF(L373="beforeTx",timingTable[[#This Row],[FRT32_val]]-timingTable[[#This Row],[FRT32_trace]],"EMPTY")</f>
        <v>EMPTY</v>
      </c>
      <c r="W373" s="14" t="str">
        <f>IF(AND(timingTable[[#This Row],[beforeTx]]="beforeTx",K374="afterTx"),J374-timingTable[[#This Row],[FRT32_trace]],"EMPTY")</f>
        <v>EMPTY</v>
      </c>
      <c r="X373" s="14" t="str">
        <f t="shared" si="53"/>
        <v>EMPTY</v>
      </c>
      <c r="Y373" s="14" t="str">
        <f>IF(AND(P373="beforeRx",O374="afterRx"),J374-timingTable[[#This Row],[FRT32_trace]],"EMPTY")</f>
        <v>EMPTY</v>
      </c>
    </row>
    <row r="374" spans="1:25" x14ac:dyDescent="0.25">
      <c r="A374" s="14" t="s">
        <v>3505</v>
      </c>
      <c r="B374">
        <v>2051486839</v>
      </c>
      <c r="C374" s="14" t="s">
        <v>9523</v>
      </c>
      <c r="D374">
        <v>6</v>
      </c>
      <c r="E374" s="14" t="s">
        <v>1121</v>
      </c>
      <c r="F374" s="14" t="s">
        <v>9524</v>
      </c>
      <c r="G374" s="14">
        <f>timingTable[[#This Row],[FRT_DEC]]-B373</f>
        <v>8364</v>
      </c>
      <c r="H37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INFO]]))),H373)</f>
        <v>301</v>
      </c>
      <c r="I374" s="14">
        <f>IF(timingTable[[#This Row],['[TRACECODE']:.1]]=151,HEX2DEC(LEFT(RIGHT(timingTable[[#This Row],[TRACE INFO]],9),8)),IF(timingTable[[#This Row],['[TRACECODE']:.1]]=6,HEX2DEC(RIGHT(timingTable[[#This Row],[TRACE INFO]],8))))</f>
        <v>2051479155</v>
      </c>
      <c r="J374" s="14">
        <f>HEX2DEC(RIGHT(timingTable[[#This Row],[FRT_HEX]],MIN(LEN(timingTable[[#This Row],[FRT_HEX]])-2,8)))</f>
        <v>2051486839</v>
      </c>
      <c r="K374" s="14" t="str">
        <f>IF(timingTable[[#This Row],['[TRACECODE']:.1]]=140,"afterTx","")</f>
        <v/>
      </c>
      <c r="L374" s="14" t="str">
        <f t="shared" si="45"/>
        <v/>
      </c>
      <c r="M374" s="14" t="str">
        <f>IF(AND(H374=H373,K373="afterTx",timingTable[[#This Row],['[TRACECODE']:.1]]=6),"dc","")</f>
        <v>dc</v>
      </c>
      <c r="N374" s="14" t="str">
        <f t="shared" si="46"/>
        <v/>
      </c>
      <c r="O374" s="14" t="str">
        <f>IF(timingTable[[#This Row],['[TRACECODE']:.1]]=141,"afterRx","")</f>
        <v/>
      </c>
      <c r="P374" s="14" t="str">
        <f t="shared" si="47"/>
        <v/>
      </c>
      <c r="Q374" s="14" t="str">
        <f t="shared" si="48"/>
        <v/>
      </c>
      <c r="R374" s="14" t="str">
        <f t="shared" si="49"/>
        <v>EMPTY</v>
      </c>
      <c r="S374" s="14" t="str">
        <f t="shared" si="50"/>
        <v>EMPTY</v>
      </c>
      <c r="T374" s="14" t="str">
        <f t="shared" si="51"/>
        <v>EMPTY</v>
      </c>
      <c r="U374" s="14" t="str">
        <f t="shared" si="52"/>
        <v>EMPTY</v>
      </c>
      <c r="V374" s="14" t="str">
        <f>IF(L374="beforeTx",timingTable[[#This Row],[FRT32_val]]-timingTable[[#This Row],[FRT32_trace]],"EMPTY")</f>
        <v>EMPTY</v>
      </c>
      <c r="W374" s="14" t="str">
        <f>IF(AND(timingTable[[#This Row],[beforeTx]]="beforeTx",K375="afterTx"),J375-timingTable[[#This Row],[FRT32_trace]],"EMPTY")</f>
        <v>EMPTY</v>
      </c>
      <c r="X374" s="14" t="str">
        <f t="shared" si="53"/>
        <v>EMPTY</v>
      </c>
      <c r="Y374" s="14" t="str">
        <f>IF(AND(P374="beforeRx",O375="afterRx"),J375-timingTable[[#This Row],[FRT32_trace]],"EMPTY")</f>
        <v>EMPTY</v>
      </c>
    </row>
    <row r="375" spans="1:25" x14ac:dyDescent="0.25">
      <c r="A375" s="14" t="s">
        <v>3506</v>
      </c>
      <c r="B375">
        <v>2051486842</v>
      </c>
      <c r="C375" s="14" t="s">
        <v>9525</v>
      </c>
      <c r="D375">
        <v>6</v>
      </c>
      <c r="E375" s="14" t="s">
        <v>1121</v>
      </c>
      <c r="F375" s="14" t="s">
        <v>5995</v>
      </c>
      <c r="G375" s="14">
        <f>timingTable[[#This Row],[FRT_DEC]]-B374</f>
        <v>3</v>
      </c>
      <c r="H37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INFO]]))),H374)</f>
        <v>301</v>
      </c>
      <c r="I375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75" s="14">
        <f>HEX2DEC(RIGHT(timingTable[[#This Row],[FRT_HEX]],MIN(LEN(timingTable[[#This Row],[FRT_HEX]])-2,8)))</f>
        <v>2051486842</v>
      </c>
      <c r="K375" s="14" t="str">
        <f>IF(timingTable[[#This Row],['[TRACECODE']:.1]]=140,"afterTx","")</f>
        <v/>
      </c>
      <c r="L375" s="14" t="str">
        <f t="shared" si="45"/>
        <v/>
      </c>
      <c r="M375" s="14" t="str">
        <f>IF(AND(H375=H374,K374="afterTx",timingTable[[#This Row],['[TRACECODE']:.1]]=6),"dc","")</f>
        <v/>
      </c>
      <c r="N375" s="14" t="str">
        <f t="shared" si="46"/>
        <v/>
      </c>
      <c r="O375" s="14" t="str">
        <f>IF(timingTable[[#This Row],['[TRACECODE']:.1]]=141,"afterRx","")</f>
        <v/>
      </c>
      <c r="P375" s="14" t="str">
        <f t="shared" si="47"/>
        <v/>
      </c>
      <c r="Q375" s="14" t="str">
        <f t="shared" si="48"/>
        <v/>
      </c>
      <c r="R375" s="14" t="str">
        <f t="shared" si="49"/>
        <v>EMPTY</v>
      </c>
      <c r="S375" s="14" t="str">
        <f t="shared" si="50"/>
        <v>EMPTY</v>
      </c>
      <c r="T375" s="14" t="str">
        <f t="shared" si="51"/>
        <v>EMPTY</v>
      </c>
      <c r="U375" s="14" t="str">
        <f t="shared" si="52"/>
        <v>EMPTY</v>
      </c>
      <c r="V375" s="14" t="str">
        <f>IF(L375="beforeTx",timingTable[[#This Row],[FRT32_val]]-timingTable[[#This Row],[FRT32_trace]],"EMPTY")</f>
        <v>EMPTY</v>
      </c>
      <c r="W375" s="14" t="str">
        <f>IF(AND(timingTable[[#This Row],[beforeTx]]="beforeTx",K376="afterTx"),J376-timingTable[[#This Row],[FRT32_trace]],"EMPTY")</f>
        <v>EMPTY</v>
      </c>
      <c r="X375" s="14" t="str">
        <f t="shared" si="53"/>
        <v>EMPTY</v>
      </c>
      <c r="Y375" s="14" t="str">
        <f>IF(AND(P375="beforeRx",O376="afterRx"),J376-timingTable[[#This Row],[FRT32_trace]],"EMPTY")</f>
        <v>EMPTY</v>
      </c>
    </row>
    <row r="376" spans="1:25" x14ac:dyDescent="0.25">
      <c r="A376" s="14" t="s">
        <v>3507</v>
      </c>
      <c r="B376">
        <v>2051486936</v>
      </c>
      <c r="C376" s="14" t="s">
        <v>9526</v>
      </c>
      <c r="D376">
        <v>151</v>
      </c>
      <c r="E376" s="14" t="s">
        <v>1119</v>
      </c>
      <c r="F376" s="14" t="s">
        <v>9527</v>
      </c>
      <c r="G376" s="14">
        <f>timingTable[[#This Row],[FRT_DEC]]-B375</f>
        <v>94</v>
      </c>
      <c r="H37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INFO]]))),H375)</f>
        <v>301</v>
      </c>
      <c r="I376" s="14">
        <f>IF(timingTable[[#This Row],['[TRACECODE']:.1]]=151,HEX2DEC(LEFT(RIGHT(timingTable[[#This Row],[TRACE INFO]],9),8)),IF(timingTable[[#This Row],['[TRACECODE']:.1]]=6,HEX2DEC(RIGHT(timingTable[[#This Row],[TRACE INFO]],8))))</f>
        <v>2051486757</v>
      </c>
      <c r="J376" s="14">
        <f>HEX2DEC(RIGHT(timingTable[[#This Row],[FRT_HEX]],MIN(LEN(timingTable[[#This Row],[FRT_HEX]])-2,8)))</f>
        <v>2051486936</v>
      </c>
      <c r="K376" s="14" t="str">
        <f>IF(timingTable[[#This Row],['[TRACECODE']:.1]]=140,"afterTx","")</f>
        <v/>
      </c>
      <c r="L376" s="14" t="str">
        <f t="shared" si="45"/>
        <v/>
      </c>
      <c r="M376" s="14" t="str">
        <f>IF(AND(H376=H375,K375="afterTx",timingTable[[#This Row],['[TRACECODE']:.1]]=6),"dc","")</f>
        <v/>
      </c>
      <c r="N376" s="14" t="str">
        <f t="shared" si="46"/>
        <v>txEnd</v>
      </c>
      <c r="O376" s="14" t="str">
        <f>IF(timingTable[[#This Row],['[TRACECODE']:.1]]=141,"afterRx","")</f>
        <v/>
      </c>
      <c r="P376" s="14" t="str">
        <f t="shared" si="47"/>
        <v/>
      </c>
      <c r="Q376" s="14" t="str">
        <f t="shared" si="48"/>
        <v/>
      </c>
      <c r="R376" s="14" t="str">
        <f t="shared" si="49"/>
        <v>EMPTY</v>
      </c>
      <c r="S376" s="14">
        <f t="shared" si="50"/>
        <v>542</v>
      </c>
      <c r="T376" s="14" t="str">
        <f t="shared" si="51"/>
        <v>EMPTY</v>
      </c>
      <c r="U376" s="14" t="str">
        <f t="shared" si="52"/>
        <v>EMPTY</v>
      </c>
      <c r="V376" s="14" t="str">
        <f>IF(L376="beforeTx",timingTable[[#This Row],[FRT32_val]]-timingTable[[#This Row],[FRT32_trace]],"EMPTY")</f>
        <v>EMPTY</v>
      </c>
      <c r="W376" s="14" t="str">
        <f>IF(AND(timingTable[[#This Row],[beforeTx]]="beforeTx",K377="afterTx"),J377-timingTable[[#This Row],[FRT32_trace]],"EMPTY")</f>
        <v>EMPTY</v>
      </c>
      <c r="X376" s="14" t="str">
        <f t="shared" si="53"/>
        <v>EMPTY</v>
      </c>
      <c r="Y376" s="14" t="str">
        <f>IF(AND(P376="beforeRx",O377="afterRx"),J377-timingTable[[#This Row],[FRT32_trace]],"EMPTY")</f>
        <v>EMPTY</v>
      </c>
    </row>
    <row r="377" spans="1:25" x14ac:dyDescent="0.25">
      <c r="A377" s="14" t="s">
        <v>3516</v>
      </c>
      <c r="B377">
        <v>2051487299</v>
      </c>
      <c r="C377" s="14" t="s">
        <v>9537</v>
      </c>
      <c r="D377">
        <v>151</v>
      </c>
      <c r="E377" s="14" t="s">
        <v>1119</v>
      </c>
      <c r="F377" s="14" t="s">
        <v>1102</v>
      </c>
      <c r="G377" s="14">
        <f>timingTable[[#This Row],[FRT_DEC]]-B376</f>
        <v>363</v>
      </c>
      <c r="H37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INFO]]))),H376)</f>
        <v>301</v>
      </c>
      <c r="I377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77" s="14">
        <f>HEX2DEC(RIGHT(timingTable[[#This Row],[FRT_HEX]],MIN(LEN(timingTable[[#This Row],[FRT_HEX]])-2,8)))</f>
        <v>2051487299</v>
      </c>
      <c r="K377" s="14" t="str">
        <f>IF(timingTable[[#This Row],['[TRACECODE']:.1]]=140,"afterTx","")</f>
        <v/>
      </c>
      <c r="L377" s="14" t="str">
        <f t="shared" si="45"/>
        <v/>
      </c>
      <c r="M377" s="14" t="str">
        <f>IF(AND(H377=H376,K376="afterTx",timingTable[[#This Row],['[TRACECODE']:.1]]=6),"dc","")</f>
        <v/>
      </c>
      <c r="N377" s="14" t="str">
        <f t="shared" si="46"/>
        <v/>
      </c>
      <c r="O377" s="14" t="str">
        <f>IF(timingTable[[#This Row],['[TRACECODE']:.1]]=141,"afterRx","")</f>
        <v/>
      </c>
      <c r="P377" s="14" t="str">
        <f t="shared" si="47"/>
        <v>beforeRx</v>
      </c>
      <c r="Q377" s="14" t="str">
        <f t="shared" si="48"/>
        <v/>
      </c>
      <c r="R377" s="14" t="str">
        <f t="shared" si="49"/>
        <v>EMPTY</v>
      </c>
      <c r="S377" s="14" t="str">
        <f t="shared" si="50"/>
        <v>EMPTY</v>
      </c>
      <c r="T377" s="14" t="str">
        <f t="shared" si="51"/>
        <v>EMPTY</v>
      </c>
      <c r="U377" s="14" t="str">
        <f t="shared" si="52"/>
        <v>EMPTY</v>
      </c>
      <c r="V377" s="14" t="str">
        <f>IF(L377="beforeTx",timingTable[[#This Row],[FRT32_val]]-timingTable[[#This Row],[FRT32_trace]],"EMPTY")</f>
        <v>EMPTY</v>
      </c>
      <c r="W377" s="14" t="str">
        <f>IF(AND(timingTable[[#This Row],[beforeTx]]="beforeTx",K378="afterTx"),J378-timingTable[[#This Row],[FRT32_trace]],"EMPTY")</f>
        <v>EMPTY</v>
      </c>
      <c r="X377" s="14" t="str">
        <f t="shared" si="53"/>
        <v>EMPTY</v>
      </c>
      <c r="Y377" s="14">
        <f>IF(AND(P377="beforeRx",O378="afterRx"),J378-timingTable[[#This Row],[FRT32_trace]],"EMPTY")</f>
        <v>16</v>
      </c>
    </row>
    <row r="378" spans="1:25" x14ac:dyDescent="0.25">
      <c r="A378" s="14" t="s">
        <v>3517</v>
      </c>
      <c r="B378">
        <v>2051487315</v>
      </c>
      <c r="C378" s="14" t="s">
        <v>9538</v>
      </c>
      <c r="D378">
        <v>141</v>
      </c>
      <c r="E378" s="14" t="s">
        <v>1122</v>
      </c>
      <c r="F378" s="14" t="s">
        <v>296</v>
      </c>
      <c r="G378" s="14">
        <f>timingTable[[#This Row],[FRT_DEC]]-B377</f>
        <v>16</v>
      </c>
      <c r="H37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INFO]]))),H377)</f>
        <v>301</v>
      </c>
      <c r="I37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78" s="14">
        <f>HEX2DEC(RIGHT(timingTable[[#This Row],[FRT_HEX]],MIN(LEN(timingTable[[#This Row],[FRT_HEX]])-2,8)))</f>
        <v>2051487315</v>
      </c>
      <c r="K378" s="14" t="str">
        <f>IF(timingTable[[#This Row],['[TRACECODE']:.1]]=140,"afterTx","")</f>
        <v/>
      </c>
      <c r="L378" s="14" t="str">
        <f t="shared" si="45"/>
        <v/>
      </c>
      <c r="M378" s="14" t="str">
        <f>IF(AND(H378=H377,K377="afterTx",timingTable[[#This Row],['[TRACECODE']:.1]]=6),"dc","")</f>
        <v/>
      </c>
      <c r="N378" s="14" t="str">
        <f t="shared" si="46"/>
        <v/>
      </c>
      <c r="O378" s="14" t="str">
        <f>IF(timingTable[[#This Row],['[TRACECODE']:.1]]=141,"afterRx","")</f>
        <v>afterRx</v>
      </c>
      <c r="P378" s="14" t="str">
        <f t="shared" si="47"/>
        <v/>
      </c>
      <c r="Q378" s="14" t="str">
        <f t="shared" si="48"/>
        <v/>
      </c>
      <c r="R378" s="14" t="str">
        <f t="shared" si="49"/>
        <v>EMPTY</v>
      </c>
      <c r="S378" s="14" t="str">
        <f t="shared" si="50"/>
        <v>EMPTY</v>
      </c>
      <c r="T378" s="14" t="str">
        <f t="shared" si="51"/>
        <v>EMPTY</v>
      </c>
      <c r="U378" s="14" t="str">
        <f t="shared" si="52"/>
        <v>EMPTY</v>
      </c>
      <c r="V378" s="14" t="str">
        <f>IF(L378="beforeTx",timingTable[[#This Row],[FRT32_val]]-timingTable[[#This Row],[FRT32_trace]],"EMPTY")</f>
        <v>EMPTY</v>
      </c>
      <c r="W378" s="14" t="str">
        <f>IF(AND(timingTable[[#This Row],[beforeTx]]="beforeTx",K379="afterTx"),J379-timingTable[[#This Row],[FRT32_trace]],"EMPTY")</f>
        <v>EMPTY</v>
      </c>
      <c r="X378" s="14" t="str">
        <f t="shared" si="53"/>
        <v>EMPTY</v>
      </c>
      <c r="Y378" s="14" t="str">
        <f>IF(AND(P378="beforeRx",O379="afterRx"),J379-timingTable[[#This Row],[FRT32_trace]],"EMPTY")</f>
        <v>EMPTY</v>
      </c>
    </row>
    <row r="379" spans="1:25" x14ac:dyDescent="0.25">
      <c r="A379" s="14" t="s">
        <v>3548</v>
      </c>
      <c r="B379">
        <v>2051500708</v>
      </c>
      <c r="C379" s="14" t="s">
        <v>9570</v>
      </c>
      <c r="D379">
        <v>151</v>
      </c>
      <c r="E379" s="14" t="s">
        <v>1119</v>
      </c>
      <c r="F379" s="14" t="s">
        <v>9571</v>
      </c>
      <c r="G379" s="14">
        <f>timingTable[[#This Row],[FRT_DEC]]-B378</f>
        <v>13393</v>
      </c>
      <c r="H37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INFO]]))),H378)</f>
        <v>301</v>
      </c>
      <c r="I379" s="14">
        <f>IF(timingTable[[#This Row],['[TRACECODE']:.1]]=151,HEX2DEC(LEFT(RIGHT(timingTable[[#This Row],[TRACE INFO]],9),8)),IF(timingTable[[#This Row],['[TRACECODE']:.1]]=6,HEX2DEC(RIGHT(timingTable[[#This Row],[TRACE INFO]],8))))</f>
        <v>2051500620</v>
      </c>
      <c r="J379" s="14">
        <f>HEX2DEC(RIGHT(timingTable[[#This Row],[FRT_HEX]],MIN(LEN(timingTable[[#This Row],[FRT_HEX]])-2,8)))</f>
        <v>2051500708</v>
      </c>
      <c r="K379" s="14" t="str">
        <f>IF(timingTable[[#This Row],['[TRACECODE']:.1]]=140,"afterTx","")</f>
        <v/>
      </c>
      <c r="L379" s="14" t="str">
        <f t="shared" si="45"/>
        <v/>
      </c>
      <c r="M379" s="14" t="str">
        <f>IF(AND(H379=H378,K378="afterTx",timingTable[[#This Row],['[TRACECODE']:.1]]=6),"dc","")</f>
        <v/>
      </c>
      <c r="N379" s="14" t="str">
        <f t="shared" si="46"/>
        <v/>
      </c>
      <c r="O379" s="14" t="str">
        <f>IF(timingTable[[#This Row],['[TRACECODE']:.1]]=141,"afterRx","")</f>
        <v/>
      </c>
      <c r="P379" s="14" t="str">
        <f t="shared" si="47"/>
        <v/>
      </c>
      <c r="Q379" s="14" t="str">
        <f t="shared" si="48"/>
        <v>rxEnd</v>
      </c>
      <c r="R379" s="14" t="str">
        <f t="shared" si="49"/>
        <v>EMPTY</v>
      </c>
      <c r="S379" s="14" t="str">
        <f t="shared" si="50"/>
        <v>EMPTY</v>
      </c>
      <c r="T379" s="14">
        <f t="shared" si="51"/>
        <v>1000</v>
      </c>
      <c r="U379" s="14">
        <f t="shared" si="52"/>
        <v>1698</v>
      </c>
      <c r="V379" s="14" t="str">
        <f>IF(L379="beforeTx",timingTable[[#This Row],[FRT32_val]]-timingTable[[#This Row],[FRT32_trace]],"EMPTY")</f>
        <v>EMPTY</v>
      </c>
      <c r="W379" s="14" t="str">
        <f>IF(AND(timingTable[[#This Row],[beforeTx]]="beforeTx",K380="afterTx"),J380-timingTable[[#This Row],[FRT32_trace]],"EMPTY")</f>
        <v>EMPTY</v>
      </c>
      <c r="X379" s="14">
        <f t="shared" si="53"/>
        <v>203</v>
      </c>
      <c r="Y379" s="14" t="str">
        <f>IF(AND(P379="beforeRx",O380="afterRx"),J380-timingTable[[#This Row],[FRT32_trace]],"EMPTY")</f>
        <v>EMPTY</v>
      </c>
    </row>
    <row r="380" spans="1:25" x14ac:dyDescent="0.25">
      <c r="A380" s="14" t="s">
        <v>3558</v>
      </c>
      <c r="B380">
        <v>2051500823</v>
      </c>
      <c r="C380" s="14" t="s">
        <v>9583</v>
      </c>
      <c r="D380">
        <v>151</v>
      </c>
      <c r="E380" s="14" t="s">
        <v>1119</v>
      </c>
      <c r="F380" s="14" t="s">
        <v>9584</v>
      </c>
      <c r="G380" s="14">
        <f>timingTable[[#This Row],[FRT_DEC]]-B379</f>
        <v>115</v>
      </c>
      <c r="H38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INFO]]))),H379)</f>
        <v>301</v>
      </c>
      <c r="I380" s="14">
        <f>IF(timingTable[[#This Row],['[TRACECODE']:.1]]=151,HEX2DEC(LEFT(RIGHT(timingTable[[#This Row],[TRACE INFO]],9),8)),IF(timingTable[[#This Row],['[TRACECODE']:.1]]=6,HEX2DEC(RIGHT(timingTable[[#This Row],[TRACE INFO]],8))))</f>
        <v>2051501620</v>
      </c>
      <c r="J380" s="14">
        <f>HEX2DEC(RIGHT(timingTable[[#This Row],[FRT_HEX]],MIN(LEN(timingTable[[#This Row],[FRT_HEX]])-2,8)))</f>
        <v>2051500823</v>
      </c>
      <c r="K380" s="14" t="str">
        <f>IF(timingTable[[#This Row],['[TRACECODE']:.1]]=140,"afterTx","")</f>
        <v/>
      </c>
      <c r="L380" s="14" t="str">
        <f t="shared" si="45"/>
        <v>beforeTx</v>
      </c>
      <c r="M380" s="14" t="str">
        <f>IF(AND(H380=H379,K379="afterTx",timingTable[[#This Row],['[TRACECODE']:.1]]=6),"dc","")</f>
        <v/>
      </c>
      <c r="N380" s="14" t="str">
        <f t="shared" si="46"/>
        <v/>
      </c>
      <c r="O380" s="14" t="str">
        <f>IF(timingTable[[#This Row],['[TRACECODE']:.1]]=141,"afterRx","")</f>
        <v/>
      </c>
      <c r="P380" s="14" t="str">
        <f t="shared" si="47"/>
        <v/>
      </c>
      <c r="Q380" s="14" t="str">
        <f t="shared" si="48"/>
        <v/>
      </c>
      <c r="R380" s="14">
        <f t="shared" si="49"/>
        <v>698</v>
      </c>
      <c r="S380" s="14" t="str">
        <f t="shared" si="50"/>
        <v>EMPTY</v>
      </c>
      <c r="T380" s="14" t="str">
        <f t="shared" si="51"/>
        <v>EMPTY</v>
      </c>
      <c r="U380" s="14" t="str">
        <f t="shared" si="52"/>
        <v>EMPTY</v>
      </c>
      <c r="V380" s="14">
        <f>IF(L380="beforeTx",timingTable[[#This Row],[FRT32_val]]-timingTable[[#This Row],[FRT32_trace]],"EMPTY")</f>
        <v>797</v>
      </c>
      <c r="W380" s="14">
        <f>IF(AND(timingTable[[#This Row],[beforeTx]]="beforeTx",K381="afterTx"),J381-timingTable[[#This Row],[FRT32_trace]],"EMPTY")</f>
        <v>815</v>
      </c>
      <c r="X380" s="14" t="str">
        <f t="shared" si="53"/>
        <v>EMPTY</v>
      </c>
      <c r="Y380" s="14" t="str">
        <f>IF(AND(P380="beforeRx",O381="afterRx"),J381-timingTable[[#This Row],[FRT32_trace]],"EMPTY")</f>
        <v>EMPTY</v>
      </c>
    </row>
    <row r="381" spans="1:25" x14ac:dyDescent="0.25">
      <c r="A381" s="14" t="s">
        <v>3559</v>
      </c>
      <c r="B381">
        <v>2051501638</v>
      </c>
      <c r="C381" s="14" t="s">
        <v>9585</v>
      </c>
      <c r="D381">
        <v>140</v>
      </c>
      <c r="E381" s="14" t="s">
        <v>1120</v>
      </c>
      <c r="F381" s="14" t="s">
        <v>281</v>
      </c>
      <c r="G381" s="14">
        <f>timingTable[[#This Row],[FRT_DEC]]-B380</f>
        <v>815</v>
      </c>
      <c r="H38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INFO]]))),H380)</f>
        <v>301</v>
      </c>
      <c r="I38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81" s="14">
        <f>HEX2DEC(RIGHT(timingTable[[#This Row],[FRT_HEX]],MIN(LEN(timingTable[[#This Row],[FRT_HEX]])-2,8)))</f>
        <v>2051501638</v>
      </c>
      <c r="K381" s="14" t="str">
        <f>IF(timingTable[[#This Row],['[TRACECODE']:.1]]=140,"afterTx","")</f>
        <v>afterTx</v>
      </c>
      <c r="L381" s="14" t="str">
        <f t="shared" si="45"/>
        <v/>
      </c>
      <c r="M381" s="14" t="str">
        <f>IF(AND(H381=H380,K380="afterTx",timingTable[[#This Row],['[TRACECODE']:.1]]=6),"dc","")</f>
        <v/>
      </c>
      <c r="N381" s="14" t="str">
        <f t="shared" si="46"/>
        <v/>
      </c>
      <c r="O381" s="14" t="str">
        <f>IF(timingTable[[#This Row],['[TRACECODE']:.1]]=141,"afterRx","")</f>
        <v/>
      </c>
      <c r="P381" s="14" t="str">
        <f t="shared" si="47"/>
        <v/>
      </c>
      <c r="Q381" s="14" t="str">
        <f t="shared" si="48"/>
        <v/>
      </c>
      <c r="R381" s="14" t="str">
        <f t="shared" si="49"/>
        <v>EMPTY</v>
      </c>
      <c r="S381" s="14" t="str">
        <f t="shared" si="50"/>
        <v>EMPTY</v>
      </c>
      <c r="T381" s="14" t="str">
        <f t="shared" si="51"/>
        <v>EMPTY</v>
      </c>
      <c r="U381" s="14" t="str">
        <f t="shared" si="52"/>
        <v>EMPTY</v>
      </c>
      <c r="V381" s="14" t="str">
        <f>IF(L381="beforeTx",timingTable[[#This Row],[FRT32_val]]-timingTable[[#This Row],[FRT32_trace]],"EMPTY")</f>
        <v>EMPTY</v>
      </c>
      <c r="W381" s="14" t="str">
        <f>IF(AND(timingTable[[#This Row],[beforeTx]]="beforeTx",K382="afterTx"),J382-timingTable[[#This Row],[FRT32_trace]],"EMPTY")</f>
        <v>EMPTY</v>
      </c>
      <c r="X381" s="14" t="str">
        <f t="shared" si="53"/>
        <v>EMPTY</v>
      </c>
      <c r="Y381" s="14" t="str">
        <f>IF(AND(P381="beforeRx",O382="afterRx"),J382-timingTable[[#This Row],[FRT32_trace]],"EMPTY")</f>
        <v>EMPTY</v>
      </c>
    </row>
    <row r="382" spans="1:25" x14ac:dyDescent="0.25">
      <c r="A382" s="14" t="s">
        <v>3562</v>
      </c>
      <c r="B382">
        <v>2051503681</v>
      </c>
      <c r="C382" s="14" t="s">
        <v>9588</v>
      </c>
      <c r="D382">
        <v>6</v>
      </c>
      <c r="E382" s="14" t="s">
        <v>1121</v>
      </c>
      <c r="F382" s="14" t="s">
        <v>9589</v>
      </c>
      <c r="G382" s="14">
        <f>timingTable[[#This Row],[FRT_DEC]]-B381</f>
        <v>2043</v>
      </c>
      <c r="H38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INFO]]))),H381)</f>
        <v>301</v>
      </c>
      <c r="I382" s="14">
        <f>IF(timingTable[[#This Row],['[TRACECODE']:.1]]=151,HEX2DEC(LEFT(RIGHT(timingTable[[#This Row],[TRACE INFO]],9),8)),IF(timingTable[[#This Row],['[TRACECODE']:.1]]=6,HEX2DEC(RIGHT(timingTable[[#This Row],[TRACE INFO]],8))))</f>
        <v>2051502318</v>
      </c>
      <c r="J382" s="14">
        <f>HEX2DEC(RIGHT(timingTable[[#This Row],[FRT_HEX]],MIN(LEN(timingTable[[#This Row],[FRT_HEX]])-2,8)))</f>
        <v>2051503681</v>
      </c>
      <c r="K382" s="14" t="str">
        <f>IF(timingTable[[#This Row],['[TRACECODE']:.1]]=140,"afterTx","")</f>
        <v/>
      </c>
      <c r="L382" s="14" t="str">
        <f t="shared" si="45"/>
        <v/>
      </c>
      <c r="M382" s="14" t="str">
        <f>IF(AND(H382=H381,K381="afterTx",timingTable[[#This Row],['[TRACECODE']:.1]]=6),"dc","")</f>
        <v>dc</v>
      </c>
      <c r="N382" s="14" t="str">
        <f t="shared" si="46"/>
        <v/>
      </c>
      <c r="O382" s="14" t="str">
        <f>IF(timingTable[[#This Row],['[TRACECODE']:.1]]=141,"afterRx","")</f>
        <v/>
      </c>
      <c r="P382" s="14" t="str">
        <f t="shared" si="47"/>
        <v/>
      </c>
      <c r="Q382" s="14" t="str">
        <f t="shared" si="48"/>
        <v/>
      </c>
      <c r="R382" s="14" t="str">
        <f t="shared" si="49"/>
        <v>EMPTY</v>
      </c>
      <c r="S382" s="14" t="str">
        <f t="shared" si="50"/>
        <v>EMPTY</v>
      </c>
      <c r="T382" s="14" t="str">
        <f t="shared" si="51"/>
        <v>EMPTY</v>
      </c>
      <c r="U382" s="14" t="str">
        <f t="shared" si="52"/>
        <v>EMPTY</v>
      </c>
      <c r="V382" s="14" t="str">
        <f>IF(L382="beforeTx",timingTable[[#This Row],[FRT32_val]]-timingTable[[#This Row],[FRT32_trace]],"EMPTY")</f>
        <v>EMPTY</v>
      </c>
      <c r="W382" s="14" t="str">
        <f>IF(AND(timingTable[[#This Row],[beforeTx]]="beforeTx",K383="afterTx"),J383-timingTable[[#This Row],[FRT32_trace]],"EMPTY")</f>
        <v>EMPTY</v>
      </c>
      <c r="X382" s="14" t="str">
        <f t="shared" si="53"/>
        <v>EMPTY</v>
      </c>
      <c r="Y382" s="14" t="str">
        <f>IF(AND(P382="beforeRx",O383="afterRx"),J383-timingTable[[#This Row],[FRT32_trace]],"EMPTY")</f>
        <v>EMPTY</v>
      </c>
    </row>
    <row r="383" spans="1:25" x14ac:dyDescent="0.25">
      <c r="A383" s="14" t="s">
        <v>3563</v>
      </c>
      <c r="B383">
        <v>2051503684</v>
      </c>
      <c r="C383" s="14" t="s">
        <v>9590</v>
      </c>
      <c r="D383">
        <v>6</v>
      </c>
      <c r="E383" s="14" t="s">
        <v>1121</v>
      </c>
      <c r="F383" s="14" t="s">
        <v>5995</v>
      </c>
      <c r="G383" s="14">
        <f>timingTable[[#This Row],[FRT_DEC]]-B382</f>
        <v>3</v>
      </c>
      <c r="H38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INFO]]))),H382)</f>
        <v>301</v>
      </c>
      <c r="I383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83" s="14">
        <f>HEX2DEC(RIGHT(timingTable[[#This Row],[FRT_HEX]],MIN(LEN(timingTable[[#This Row],[FRT_HEX]])-2,8)))</f>
        <v>2051503684</v>
      </c>
      <c r="K383" s="14" t="str">
        <f>IF(timingTable[[#This Row],['[TRACECODE']:.1]]=140,"afterTx","")</f>
        <v/>
      </c>
      <c r="L383" s="14" t="str">
        <f t="shared" si="45"/>
        <v/>
      </c>
      <c r="M383" s="14" t="str">
        <f>IF(AND(H383=H382,K382="afterTx",timingTable[[#This Row],['[TRACECODE']:.1]]=6),"dc","")</f>
        <v/>
      </c>
      <c r="N383" s="14" t="str">
        <f t="shared" si="46"/>
        <v/>
      </c>
      <c r="O383" s="14" t="str">
        <f>IF(timingTable[[#This Row],['[TRACECODE']:.1]]=141,"afterRx","")</f>
        <v/>
      </c>
      <c r="P383" s="14" t="str">
        <f t="shared" si="47"/>
        <v/>
      </c>
      <c r="Q383" s="14" t="str">
        <f t="shared" si="48"/>
        <v/>
      </c>
      <c r="R383" s="14" t="str">
        <f t="shared" si="49"/>
        <v>EMPTY</v>
      </c>
      <c r="S383" s="14" t="str">
        <f t="shared" si="50"/>
        <v>EMPTY</v>
      </c>
      <c r="T383" s="14" t="str">
        <f t="shared" si="51"/>
        <v>EMPTY</v>
      </c>
      <c r="U383" s="14" t="str">
        <f t="shared" si="52"/>
        <v>EMPTY</v>
      </c>
      <c r="V383" s="14" t="str">
        <f>IF(L383="beforeTx",timingTable[[#This Row],[FRT32_val]]-timingTable[[#This Row],[FRT32_trace]],"EMPTY")</f>
        <v>EMPTY</v>
      </c>
      <c r="W383" s="14" t="str">
        <f>IF(AND(timingTable[[#This Row],[beforeTx]]="beforeTx",K384="afterTx"),J384-timingTable[[#This Row],[FRT32_trace]],"EMPTY")</f>
        <v>EMPTY</v>
      </c>
      <c r="X383" s="14" t="str">
        <f t="shared" si="53"/>
        <v>EMPTY</v>
      </c>
      <c r="Y383" s="14" t="str">
        <f>IF(AND(P383="beforeRx",O384="afterRx"),J384-timingTable[[#This Row],[FRT32_trace]],"EMPTY")</f>
        <v>EMPTY</v>
      </c>
    </row>
    <row r="384" spans="1:25" x14ac:dyDescent="0.25">
      <c r="A384" s="14" t="s">
        <v>3564</v>
      </c>
      <c r="B384">
        <v>2051503761</v>
      </c>
      <c r="C384" s="14" t="s">
        <v>9591</v>
      </c>
      <c r="D384">
        <v>151</v>
      </c>
      <c r="E384" s="14" t="s">
        <v>1119</v>
      </c>
      <c r="F384" s="14" t="s">
        <v>9592</v>
      </c>
      <c r="G384" s="14">
        <f>timingTable[[#This Row],[FRT_DEC]]-B383</f>
        <v>77</v>
      </c>
      <c r="H38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INFO]]))),H383)</f>
        <v>301</v>
      </c>
      <c r="I384" s="14">
        <f>IF(timingTable[[#This Row],['[TRACECODE']:.1]]=151,HEX2DEC(LEFT(RIGHT(timingTable[[#This Row],[TRACE INFO]],9),8)),IF(timingTable[[#This Row],['[TRACECODE']:.1]]=6,HEX2DEC(RIGHT(timingTable[[#This Row],[TRACE INFO]],8))))</f>
        <v>2051503598</v>
      </c>
      <c r="J384" s="14">
        <f>HEX2DEC(RIGHT(timingTable[[#This Row],[FRT_HEX]],MIN(LEN(timingTable[[#This Row],[FRT_HEX]])-2,8)))</f>
        <v>2051503761</v>
      </c>
      <c r="K384" s="14" t="str">
        <f>IF(timingTable[[#This Row],['[TRACECODE']:.1]]=140,"afterTx","")</f>
        <v/>
      </c>
      <c r="L384" s="14" t="str">
        <f t="shared" si="45"/>
        <v/>
      </c>
      <c r="M384" s="14" t="str">
        <f>IF(AND(H384=H383,K383="afterTx",timingTable[[#This Row],['[TRACECODE']:.1]]=6),"dc","")</f>
        <v/>
      </c>
      <c r="N384" s="14" t="str">
        <f t="shared" si="46"/>
        <v>txEnd</v>
      </c>
      <c r="O384" s="14" t="str">
        <f>IF(timingTable[[#This Row],['[TRACECODE']:.1]]=141,"afterRx","")</f>
        <v/>
      </c>
      <c r="P384" s="14" t="str">
        <f t="shared" si="47"/>
        <v/>
      </c>
      <c r="Q384" s="14" t="str">
        <f t="shared" si="48"/>
        <v/>
      </c>
      <c r="R384" s="14" t="str">
        <f t="shared" si="49"/>
        <v>EMPTY</v>
      </c>
      <c r="S384" s="14" t="str">
        <f t="shared" si="50"/>
        <v>EMPTY</v>
      </c>
      <c r="T384" s="14" t="str">
        <f t="shared" si="51"/>
        <v>EMPTY</v>
      </c>
      <c r="U384" s="14" t="str">
        <f t="shared" si="52"/>
        <v>EMPTY</v>
      </c>
      <c r="V384" s="14" t="str">
        <f>IF(L384="beforeTx",timingTable[[#This Row],[FRT32_val]]-timingTable[[#This Row],[FRT32_trace]],"EMPTY")</f>
        <v>EMPTY</v>
      </c>
      <c r="W384" s="14" t="str">
        <f>IF(AND(timingTable[[#This Row],[beforeTx]]="beforeTx",K385="afterTx"),J385-timingTable[[#This Row],[FRT32_trace]],"EMPTY")</f>
        <v>EMPTY</v>
      </c>
      <c r="X384" s="14" t="str">
        <f t="shared" si="53"/>
        <v>EMPTY</v>
      </c>
      <c r="Y384" s="14" t="str">
        <f>IF(AND(P384="beforeRx",O385="afterRx"),J385-timingTable[[#This Row],[FRT32_trace]],"EMPTY")</f>
        <v>EMPTY</v>
      </c>
    </row>
    <row r="385" spans="1:25" x14ac:dyDescent="0.25">
      <c r="A385" s="14" t="s">
        <v>3618</v>
      </c>
      <c r="B385">
        <v>2051530316</v>
      </c>
      <c r="C385" s="14" t="s">
        <v>9652</v>
      </c>
      <c r="D385">
        <v>131</v>
      </c>
      <c r="E385" s="14" t="s">
        <v>1118</v>
      </c>
      <c r="F385" s="14" t="s">
        <v>9653</v>
      </c>
      <c r="G385" s="14">
        <f>timingTable[[#This Row],[FRT_DEC]]-B384</f>
        <v>26555</v>
      </c>
      <c r="H38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INFO]]))),H384)</f>
        <v>302</v>
      </c>
      <c r="I38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85" s="14">
        <f>HEX2DEC(RIGHT(timingTable[[#This Row],[FRT_HEX]],MIN(LEN(timingTable[[#This Row],[FRT_HEX]])-2,8)))</f>
        <v>2051530316</v>
      </c>
      <c r="K385" s="14" t="str">
        <f>IF(timingTable[[#This Row],['[TRACECODE']:.1]]=140,"afterTx","")</f>
        <v/>
      </c>
      <c r="L385" s="14" t="str">
        <f t="shared" si="45"/>
        <v/>
      </c>
      <c r="M385" s="14" t="str">
        <f>IF(AND(H385=H384,K384="afterTx",timingTable[[#This Row],['[TRACECODE']:.1]]=6),"dc","")</f>
        <v/>
      </c>
      <c r="N385" s="14" t="str">
        <f t="shared" si="46"/>
        <v/>
      </c>
      <c r="O385" s="14" t="str">
        <f>IF(timingTable[[#This Row],['[TRACECODE']:.1]]=141,"afterRx","")</f>
        <v/>
      </c>
      <c r="P385" s="14" t="str">
        <f t="shared" si="47"/>
        <v/>
      </c>
      <c r="Q385" s="14" t="str">
        <f t="shared" si="48"/>
        <v/>
      </c>
      <c r="R385" s="14" t="str">
        <f t="shared" si="49"/>
        <v>EMPTY</v>
      </c>
      <c r="S385" s="14" t="str">
        <f t="shared" si="50"/>
        <v>EMPTY</v>
      </c>
      <c r="T385" s="14" t="str">
        <f t="shared" si="51"/>
        <v>EMPTY</v>
      </c>
      <c r="U385" s="14" t="str">
        <f t="shared" si="52"/>
        <v>EMPTY</v>
      </c>
      <c r="V385" s="14" t="str">
        <f>IF(L385="beforeTx",timingTable[[#This Row],[FRT32_val]]-timingTable[[#This Row],[FRT32_trace]],"EMPTY")</f>
        <v>EMPTY</v>
      </c>
      <c r="W385" s="14" t="str">
        <f>IF(AND(timingTable[[#This Row],[beforeTx]]="beforeTx",K386="afterTx"),J386-timingTable[[#This Row],[FRT32_trace]],"EMPTY")</f>
        <v>EMPTY</v>
      </c>
      <c r="X385" s="14" t="str">
        <f t="shared" si="53"/>
        <v>EMPTY</v>
      </c>
      <c r="Y385" s="14" t="str">
        <f>IF(AND(P385="beforeRx",O386="afterRx"),J386-timingTable[[#This Row],[FRT32_trace]],"EMPTY")</f>
        <v>EMPTY</v>
      </c>
    </row>
    <row r="386" spans="1:25" x14ac:dyDescent="0.25">
      <c r="A386" s="14" t="s">
        <v>3628</v>
      </c>
      <c r="B386">
        <v>2051530831</v>
      </c>
      <c r="C386" s="14" t="s">
        <v>9664</v>
      </c>
      <c r="D386">
        <v>151</v>
      </c>
      <c r="E386" s="14" t="s">
        <v>1119</v>
      </c>
      <c r="F386" s="14" t="s">
        <v>9665</v>
      </c>
      <c r="G386" s="14">
        <f>timingTable[[#This Row],[FRT_DEC]]-B385</f>
        <v>515</v>
      </c>
      <c r="H38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INFO]]))),H385)</f>
        <v>302</v>
      </c>
      <c r="I386" s="14">
        <f>IF(timingTable[[#This Row],['[TRACECODE']:.1]]=151,HEX2DEC(LEFT(RIGHT(timingTable[[#This Row],[TRACE INFO]],9),8)),IF(timingTable[[#This Row],['[TRACECODE']:.1]]=6,HEX2DEC(RIGHT(timingTable[[#This Row],[TRACE INFO]],8))))</f>
        <v>2051530741</v>
      </c>
      <c r="J386" s="14">
        <f>HEX2DEC(RIGHT(timingTable[[#This Row],[FRT_HEX]],MIN(LEN(timingTable[[#This Row],[FRT_HEX]])-2,8)))</f>
        <v>2051530831</v>
      </c>
      <c r="K386" s="14" t="str">
        <f>IF(timingTable[[#This Row],['[TRACECODE']:.1]]=140,"afterTx","")</f>
        <v/>
      </c>
      <c r="L386" s="14" t="str">
        <f t="shared" si="45"/>
        <v/>
      </c>
      <c r="M386" s="14" t="str">
        <f>IF(AND(H386=H385,K385="afterTx",timingTable[[#This Row],['[TRACECODE']:.1]]=6),"dc","")</f>
        <v/>
      </c>
      <c r="N386" s="14" t="str">
        <f t="shared" si="46"/>
        <v/>
      </c>
      <c r="O386" s="14" t="str">
        <f>IF(timingTable[[#This Row],['[TRACECODE']:.1]]=141,"afterRx","")</f>
        <v/>
      </c>
      <c r="P386" s="14" t="str">
        <f t="shared" si="47"/>
        <v/>
      </c>
      <c r="Q386" s="14" t="str">
        <f t="shared" si="48"/>
        <v/>
      </c>
      <c r="R386" s="14" t="str">
        <f t="shared" si="49"/>
        <v>EMPTY</v>
      </c>
      <c r="S386" s="14" t="str">
        <f t="shared" si="50"/>
        <v>EMPTY</v>
      </c>
      <c r="T386" s="14" t="str">
        <f t="shared" si="51"/>
        <v>EMPTY</v>
      </c>
      <c r="U386" s="14" t="str">
        <f t="shared" si="52"/>
        <v>EMPTY</v>
      </c>
      <c r="V386" s="14" t="str">
        <f>IF(L386="beforeTx",timingTable[[#This Row],[FRT32_val]]-timingTable[[#This Row],[FRT32_trace]],"EMPTY")</f>
        <v>EMPTY</v>
      </c>
      <c r="W386" s="14" t="str">
        <f>IF(AND(timingTable[[#This Row],[beforeTx]]="beforeTx",K387="afterTx"),J387-timingTable[[#This Row],[FRT32_trace]],"EMPTY")</f>
        <v>EMPTY</v>
      </c>
      <c r="X386" s="14" t="str">
        <f t="shared" si="53"/>
        <v>EMPTY</v>
      </c>
      <c r="Y386" s="14" t="str">
        <f>IF(AND(P386="beforeRx",O387="afterRx"),J387-timingTable[[#This Row],[FRT32_trace]],"EMPTY")</f>
        <v>EMPTY</v>
      </c>
    </row>
    <row r="387" spans="1:25" x14ac:dyDescent="0.25">
      <c r="A387" s="14" t="s">
        <v>3636</v>
      </c>
      <c r="B387">
        <v>2051530913</v>
      </c>
      <c r="C387" s="14" t="s">
        <v>9674</v>
      </c>
      <c r="D387">
        <v>151</v>
      </c>
      <c r="E387" s="14" t="s">
        <v>1119</v>
      </c>
      <c r="F387" s="14" t="s">
        <v>9675</v>
      </c>
      <c r="G387" s="14">
        <f>timingTable[[#This Row],[FRT_DEC]]-B386</f>
        <v>82</v>
      </c>
      <c r="H38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INFO]]))),H386)</f>
        <v>302</v>
      </c>
      <c r="I387" s="14">
        <f>IF(timingTable[[#This Row],['[TRACECODE']:.1]]=151,HEX2DEC(LEFT(RIGHT(timingTable[[#This Row],[TRACE INFO]],9),8)),IF(timingTable[[#This Row],['[TRACECODE']:.1]]=6,HEX2DEC(RIGHT(timingTable[[#This Row],[TRACE INFO]],8))))</f>
        <v>2051531741</v>
      </c>
      <c r="J387" s="14">
        <f>HEX2DEC(RIGHT(timingTable[[#This Row],[FRT_HEX]],MIN(LEN(timingTable[[#This Row],[FRT_HEX]])-2,8)))</f>
        <v>2051530913</v>
      </c>
      <c r="K387" s="14" t="str">
        <f>IF(timingTable[[#This Row],['[TRACECODE']:.1]]=140,"afterTx","")</f>
        <v/>
      </c>
      <c r="L387" s="14" t="str">
        <f t="shared" si="45"/>
        <v>beforeTx</v>
      </c>
      <c r="M387" s="14" t="str">
        <f>IF(AND(H387=H386,K386="afterTx",timingTable[[#This Row],['[TRACECODE']:.1]]=6),"dc","")</f>
        <v/>
      </c>
      <c r="N387" s="14" t="str">
        <f t="shared" si="46"/>
        <v/>
      </c>
      <c r="O387" s="14" t="str">
        <f>IF(timingTable[[#This Row],['[TRACECODE']:.1]]=141,"afterRx","")</f>
        <v/>
      </c>
      <c r="P387" s="14" t="str">
        <f t="shared" si="47"/>
        <v/>
      </c>
      <c r="Q387" s="14" t="str">
        <f t="shared" si="48"/>
        <v/>
      </c>
      <c r="R387" s="14">
        <f t="shared" si="49"/>
        <v>694</v>
      </c>
      <c r="S387" s="14" t="str">
        <f t="shared" si="50"/>
        <v>EMPTY</v>
      </c>
      <c r="T387" s="14" t="str">
        <f t="shared" si="51"/>
        <v>EMPTY</v>
      </c>
      <c r="U387" s="14" t="str">
        <f t="shared" si="52"/>
        <v>EMPTY</v>
      </c>
      <c r="V387" s="14">
        <f>IF(L387="beforeTx",timingTable[[#This Row],[FRT32_val]]-timingTable[[#This Row],[FRT32_trace]],"EMPTY")</f>
        <v>828</v>
      </c>
      <c r="W387" s="14">
        <f>IF(AND(timingTable[[#This Row],[beforeTx]]="beforeTx",K388="afterTx"),J388-timingTable[[#This Row],[FRT32_trace]],"EMPTY")</f>
        <v>845</v>
      </c>
      <c r="X387" s="14" t="str">
        <f t="shared" si="53"/>
        <v>EMPTY</v>
      </c>
      <c r="Y387" s="14" t="str">
        <f>IF(AND(P387="beforeRx",O388="afterRx"),J388-timingTable[[#This Row],[FRT32_trace]],"EMPTY")</f>
        <v>EMPTY</v>
      </c>
    </row>
    <row r="388" spans="1:25" x14ac:dyDescent="0.25">
      <c r="A388" s="14" t="s">
        <v>3642</v>
      </c>
      <c r="B388">
        <v>2051531758</v>
      </c>
      <c r="C388" s="14" t="s">
        <v>9681</v>
      </c>
      <c r="D388">
        <v>140</v>
      </c>
      <c r="E388" s="14" t="s">
        <v>1120</v>
      </c>
      <c r="F388" s="14" t="s">
        <v>281</v>
      </c>
      <c r="G388" s="14">
        <f>timingTable[[#This Row],[FRT_DEC]]-B387</f>
        <v>845</v>
      </c>
      <c r="H38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INFO]]))),H387)</f>
        <v>302</v>
      </c>
      <c r="I38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88" s="14">
        <f>HEX2DEC(RIGHT(timingTable[[#This Row],[FRT_HEX]],MIN(LEN(timingTable[[#This Row],[FRT_HEX]])-2,8)))</f>
        <v>2051531758</v>
      </c>
      <c r="K388" s="14" t="str">
        <f>IF(timingTable[[#This Row],['[TRACECODE']:.1]]=140,"afterTx","")</f>
        <v>afterTx</v>
      </c>
      <c r="L388" s="14" t="str">
        <f t="shared" si="45"/>
        <v/>
      </c>
      <c r="M388" s="14" t="str">
        <f>IF(AND(H388=H387,K387="afterTx",timingTable[[#This Row],['[TRACECODE']:.1]]=6),"dc","")</f>
        <v/>
      </c>
      <c r="N388" s="14" t="str">
        <f t="shared" si="46"/>
        <v/>
      </c>
      <c r="O388" s="14" t="str">
        <f>IF(timingTable[[#This Row],['[TRACECODE']:.1]]=141,"afterRx","")</f>
        <v/>
      </c>
      <c r="P388" s="14" t="str">
        <f t="shared" si="47"/>
        <v/>
      </c>
      <c r="Q388" s="14" t="str">
        <f t="shared" si="48"/>
        <v/>
      </c>
      <c r="R388" s="14" t="str">
        <f t="shared" si="49"/>
        <v>EMPTY</v>
      </c>
      <c r="S388" s="14" t="str">
        <f t="shared" si="50"/>
        <v>EMPTY</v>
      </c>
      <c r="T388" s="14" t="str">
        <f t="shared" si="51"/>
        <v>EMPTY</v>
      </c>
      <c r="U388" s="14" t="str">
        <f t="shared" si="52"/>
        <v>EMPTY</v>
      </c>
      <c r="V388" s="14" t="str">
        <f>IF(L388="beforeTx",timingTable[[#This Row],[FRT32_val]]-timingTable[[#This Row],[FRT32_trace]],"EMPTY")</f>
        <v>EMPTY</v>
      </c>
      <c r="W388" s="14" t="str">
        <f>IF(AND(timingTable[[#This Row],[beforeTx]]="beforeTx",K389="afterTx"),J389-timingTable[[#This Row],[FRT32_trace]],"EMPTY")</f>
        <v>EMPTY</v>
      </c>
      <c r="X388" s="14" t="str">
        <f t="shared" si="53"/>
        <v>EMPTY</v>
      </c>
      <c r="Y388" s="14" t="str">
        <f>IF(AND(P388="beforeRx",O389="afterRx"),J389-timingTable[[#This Row],[FRT32_trace]],"EMPTY")</f>
        <v>EMPTY</v>
      </c>
    </row>
    <row r="389" spans="1:25" x14ac:dyDescent="0.25">
      <c r="A389" s="14" t="s">
        <v>3648</v>
      </c>
      <c r="B389">
        <v>2051534201</v>
      </c>
      <c r="C389" s="14" t="s">
        <v>9687</v>
      </c>
      <c r="D389">
        <v>6</v>
      </c>
      <c r="E389" s="14" t="s">
        <v>1121</v>
      </c>
      <c r="F389" s="14" t="s">
        <v>9688</v>
      </c>
      <c r="G389" s="14">
        <f>timingTable[[#This Row],[FRT_DEC]]-B388</f>
        <v>2443</v>
      </c>
      <c r="H38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INFO]]))),H388)</f>
        <v>302</v>
      </c>
      <c r="I389" s="14">
        <f>IF(timingTable[[#This Row],['[TRACECODE']:.1]]=151,HEX2DEC(LEFT(RIGHT(timingTable[[#This Row],[TRACE INFO]],9),8)),IF(timingTable[[#This Row],['[TRACECODE']:.1]]=6,HEX2DEC(RIGHT(timingTable[[#This Row],[TRACE INFO]],8))))</f>
        <v>2051532435</v>
      </c>
      <c r="J389" s="14">
        <f>HEX2DEC(RIGHT(timingTable[[#This Row],[FRT_HEX]],MIN(LEN(timingTable[[#This Row],[FRT_HEX]])-2,8)))</f>
        <v>2051534201</v>
      </c>
      <c r="K389" s="14" t="str">
        <f>IF(timingTable[[#This Row],['[TRACECODE']:.1]]=140,"afterTx","")</f>
        <v/>
      </c>
      <c r="L389" s="14" t="str">
        <f t="shared" ref="L389:L452" si="54">IF(AND(H390=H389,K390="afterTx"),"beforeTx","")</f>
        <v/>
      </c>
      <c r="M389" s="14" t="str">
        <f>IF(AND(H389=H388,K388="afterTx",timingTable[[#This Row],['[TRACECODE']:.1]]=6),"dc","")</f>
        <v>dc</v>
      </c>
      <c r="N389" s="14" t="str">
        <f t="shared" ref="N389:N452" si="55">IF(AND(H389=H387,M387="dc"),"txEnd","")</f>
        <v/>
      </c>
      <c r="O389" s="14" t="str">
        <f>IF(timingTable[[#This Row],['[TRACECODE']:.1]]=141,"afterRx","")</f>
        <v/>
      </c>
      <c r="P389" s="14" t="str">
        <f t="shared" ref="P389:P452" si="56">IF(AND(H389=H390,O390="afterRx"),"beforeRx","")</f>
        <v/>
      </c>
      <c r="Q389" s="14" t="str">
        <f t="shared" ref="Q389:Q452" si="57">IF(AND(H389=H388,O388="afterRx"),"rxEnd","")</f>
        <v/>
      </c>
      <c r="R389" s="14" t="str">
        <f t="shared" ref="R389:R452" si="58">IF(AND(H391=H389,M391="dc",L389="beforeTx"),I391-I389,"EMPTY")</f>
        <v>EMPTY</v>
      </c>
      <c r="S389" s="14" t="str">
        <f t="shared" ref="S389:S452" si="59">IF(AND(N389="txEnd",P390="beforeRx",O391="afterRx"),J390-I389,"EMPTY")</f>
        <v>EMPTY</v>
      </c>
      <c r="T389" s="14" t="str">
        <f t="shared" ref="T389:T452" si="60">IF(AND(L390="beforeTx",Q389="rxEnd",H390=H389),I390-I389,"EMPTY")</f>
        <v>EMPTY</v>
      </c>
      <c r="U389" s="14" t="str">
        <f t="shared" ref="U389:U452" si="61">IF(AND(Q389="rxEnd",M392="dc",H389=H392),I392-I389,"EMPTY")</f>
        <v>EMPTY</v>
      </c>
      <c r="V389" s="14" t="str">
        <f>IF(L389="beforeTx",timingTable[[#This Row],[FRT32_val]]-timingTable[[#This Row],[FRT32_trace]],"EMPTY")</f>
        <v>EMPTY</v>
      </c>
      <c r="W389" s="14" t="str">
        <f>IF(AND(timingTable[[#This Row],[beforeTx]]="beforeTx",K390="afterTx"),J390-timingTable[[#This Row],[FRT32_trace]],"EMPTY")</f>
        <v>EMPTY</v>
      </c>
      <c r="X389" s="14" t="str">
        <f t="shared" ref="X389:X452" si="62">IF(AND(Q389="rxEnd",L390="beforeTx"),J390-I389,"EMPTY")</f>
        <v>EMPTY</v>
      </c>
      <c r="Y389" s="14" t="str">
        <f>IF(AND(P389="beforeRx",O390="afterRx"),J390-timingTable[[#This Row],[FRT32_trace]],"EMPTY")</f>
        <v>EMPTY</v>
      </c>
    </row>
    <row r="390" spans="1:25" x14ac:dyDescent="0.25">
      <c r="A390" s="14" t="s">
        <v>3649</v>
      </c>
      <c r="B390">
        <v>2051534204</v>
      </c>
      <c r="C390" s="14" t="s">
        <v>9689</v>
      </c>
      <c r="D390">
        <v>6</v>
      </c>
      <c r="E390" s="14" t="s">
        <v>1121</v>
      </c>
      <c r="F390" s="14" t="s">
        <v>5995</v>
      </c>
      <c r="G390" s="14">
        <f>timingTable[[#This Row],[FRT_DEC]]-B389</f>
        <v>3</v>
      </c>
      <c r="H39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INFO]]))),H389)</f>
        <v>302</v>
      </c>
      <c r="I390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90" s="14">
        <f>HEX2DEC(RIGHT(timingTable[[#This Row],[FRT_HEX]],MIN(LEN(timingTable[[#This Row],[FRT_HEX]])-2,8)))</f>
        <v>2051534204</v>
      </c>
      <c r="K390" s="14" t="str">
        <f>IF(timingTable[[#This Row],['[TRACECODE']:.1]]=140,"afterTx","")</f>
        <v/>
      </c>
      <c r="L390" s="14" t="str">
        <f t="shared" si="54"/>
        <v/>
      </c>
      <c r="M390" s="14" t="str">
        <f>IF(AND(H390=H389,K389="afterTx",timingTable[[#This Row],['[TRACECODE']:.1]]=6),"dc","")</f>
        <v/>
      </c>
      <c r="N390" s="14" t="str">
        <f t="shared" si="55"/>
        <v/>
      </c>
      <c r="O390" s="14" t="str">
        <f>IF(timingTable[[#This Row],['[TRACECODE']:.1]]=141,"afterRx","")</f>
        <v/>
      </c>
      <c r="P390" s="14" t="str">
        <f t="shared" si="56"/>
        <v/>
      </c>
      <c r="Q390" s="14" t="str">
        <f t="shared" si="57"/>
        <v/>
      </c>
      <c r="R390" s="14" t="str">
        <f t="shared" si="58"/>
        <v>EMPTY</v>
      </c>
      <c r="S390" s="14" t="str">
        <f t="shared" si="59"/>
        <v>EMPTY</v>
      </c>
      <c r="T390" s="14" t="str">
        <f t="shared" si="60"/>
        <v>EMPTY</v>
      </c>
      <c r="U390" s="14" t="str">
        <f t="shared" si="61"/>
        <v>EMPTY</v>
      </c>
      <c r="V390" s="14" t="str">
        <f>IF(L390="beforeTx",timingTable[[#This Row],[FRT32_val]]-timingTable[[#This Row],[FRT32_trace]],"EMPTY")</f>
        <v>EMPTY</v>
      </c>
      <c r="W390" s="14" t="str">
        <f>IF(AND(timingTable[[#This Row],[beforeTx]]="beforeTx",K391="afterTx"),J391-timingTable[[#This Row],[FRT32_trace]],"EMPTY")</f>
        <v>EMPTY</v>
      </c>
      <c r="X390" s="14" t="str">
        <f t="shared" si="62"/>
        <v>EMPTY</v>
      </c>
      <c r="Y390" s="14" t="str">
        <f>IF(AND(P390="beforeRx",O391="afterRx"),J391-timingTable[[#This Row],[FRT32_trace]],"EMPTY")</f>
        <v>EMPTY</v>
      </c>
    </row>
    <row r="391" spans="1:25" x14ac:dyDescent="0.25">
      <c r="A391" s="14" t="s">
        <v>3650</v>
      </c>
      <c r="B391">
        <v>2051534281</v>
      </c>
      <c r="C391" s="14" t="s">
        <v>9690</v>
      </c>
      <c r="D391">
        <v>151</v>
      </c>
      <c r="E391" s="14" t="s">
        <v>1119</v>
      </c>
      <c r="F391" s="14" t="s">
        <v>9691</v>
      </c>
      <c r="G391" s="14">
        <f>timingTable[[#This Row],[FRT_DEC]]-B390</f>
        <v>77</v>
      </c>
      <c r="H39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INFO]]))),H390)</f>
        <v>302</v>
      </c>
      <c r="I391" s="14">
        <f>IF(timingTable[[#This Row],['[TRACECODE']:.1]]=151,HEX2DEC(LEFT(RIGHT(timingTable[[#This Row],[TRACE INFO]],9),8)),IF(timingTable[[#This Row],['[TRACECODE']:.1]]=6,HEX2DEC(RIGHT(timingTable[[#This Row],[TRACE INFO]],8))))</f>
        <v>2051534120</v>
      </c>
      <c r="J391" s="14">
        <f>HEX2DEC(RIGHT(timingTable[[#This Row],[FRT_HEX]],MIN(LEN(timingTable[[#This Row],[FRT_HEX]])-2,8)))</f>
        <v>2051534281</v>
      </c>
      <c r="K391" s="14" t="str">
        <f>IF(timingTable[[#This Row],['[TRACECODE']:.1]]=140,"afterTx","")</f>
        <v/>
      </c>
      <c r="L391" s="14" t="str">
        <f t="shared" si="54"/>
        <v/>
      </c>
      <c r="M391" s="14" t="str">
        <f>IF(AND(H391=H390,K390="afterTx",timingTable[[#This Row],['[TRACECODE']:.1]]=6),"dc","")</f>
        <v/>
      </c>
      <c r="N391" s="14" t="str">
        <f t="shared" si="55"/>
        <v>txEnd</v>
      </c>
      <c r="O391" s="14" t="str">
        <f>IF(timingTable[[#This Row],['[TRACECODE']:.1]]=141,"afterRx","")</f>
        <v/>
      </c>
      <c r="P391" s="14" t="str">
        <f t="shared" si="56"/>
        <v/>
      </c>
      <c r="Q391" s="14" t="str">
        <f t="shared" si="57"/>
        <v/>
      </c>
      <c r="R391" s="14" t="str">
        <f t="shared" si="58"/>
        <v>EMPTY</v>
      </c>
      <c r="S391" s="14">
        <f t="shared" si="59"/>
        <v>545</v>
      </c>
      <c r="T391" s="14" t="str">
        <f t="shared" si="60"/>
        <v>EMPTY</v>
      </c>
      <c r="U391" s="14" t="str">
        <f t="shared" si="61"/>
        <v>EMPTY</v>
      </c>
      <c r="V391" s="14" t="str">
        <f>IF(L391="beforeTx",timingTable[[#This Row],[FRT32_val]]-timingTable[[#This Row],[FRT32_trace]],"EMPTY")</f>
        <v>EMPTY</v>
      </c>
      <c r="W391" s="14" t="str">
        <f>IF(AND(timingTable[[#This Row],[beforeTx]]="beforeTx",K392="afterTx"),J392-timingTable[[#This Row],[FRT32_trace]],"EMPTY")</f>
        <v>EMPTY</v>
      </c>
      <c r="X391" s="14" t="str">
        <f t="shared" si="62"/>
        <v>EMPTY</v>
      </c>
      <c r="Y391" s="14" t="str">
        <f>IF(AND(P391="beforeRx",O392="afterRx"),J392-timingTable[[#This Row],[FRT32_trace]],"EMPTY")</f>
        <v>EMPTY</v>
      </c>
    </row>
    <row r="392" spans="1:25" x14ac:dyDescent="0.25">
      <c r="A392" s="14" t="s">
        <v>3659</v>
      </c>
      <c r="B392">
        <v>2051534665</v>
      </c>
      <c r="C392" s="14" t="s">
        <v>9701</v>
      </c>
      <c r="D392">
        <v>151</v>
      </c>
      <c r="E392" s="14" t="s">
        <v>1119</v>
      </c>
      <c r="F392" s="14" t="s">
        <v>1102</v>
      </c>
      <c r="G392" s="14">
        <f>timingTable[[#This Row],[FRT_DEC]]-B391</f>
        <v>384</v>
      </c>
      <c r="H39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INFO]]))),H391)</f>
        <v>302</v>
      </c>
      <c r="I392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392" s="14">
        <f>HEX2DEC(RIGHT(timingTable[[#This Row],[FRT_HEX]],MIN(LEN(timingTable[[#This Row],[FRT_HEX]])-2,8)))</f>
        <v>2051534665</v>
      </c>
      <c r="K392" s="14" t="str">
        <f>IF(timingTable[[#This Row],['[TRACECODE']:.1]]=140,"afterTx","")</f>
        <v/>
      </c>
      <c r="L392" s="14" t="str">
        <f t="shared" si="54"/>
        <v/>
      </c>
      <c r="M392" s="14" t="str">
        <f>IF(AND(H392=H391,K391="afterTx",timingTable[[#This Row],['[TRACECODE']:.1]]=6),"dc","")</f>
        <v/>
      </c>
      <c r="N392" s="14" t="str">
        <f t="shared" si="55"/>
        <v/>
      </c>
      <c r="O392" s="14" t="str">
        <f>IF(timingTable[[#This Row],['[TRACECODE']:.1]]=141,"afterRx","")</f>
        <v/>
      </c>
      <c r="P392" s="14" t="str">
        <f t="shared" si="56"/>
        <v>beforeRx</v>
      </c>
      <c r="Q392" s="14" t="str">
        <f t="shared" si="57"/>
        <v/>
      </c>
      <c r="R392" s="14" t="str">
        <f t="shared" si="58"/>
        <v>EMPTY</v>
      </c>
      <c r="S392" s="14" t="str">
        <f t="shared" si="59"/>
        <v>EMPTY</v>
      </c>
      <c r="T392" s="14" t="str">
        <f t="shared" si="60"/>
        <v>EMPTY</v>
      </c>
      <c r="U392" s="14" t="str">
        <f t="shared" si="61"/>
        <v>EMPTY</v>
      </c>
      <c r="V392" s="14" t="str">
        <f>IF(L392="beforeTx",timingTable[[#This Row],[FRT32_val]]-timingTable[[#This Row],[FRT32_trace]],"EMPTY")</f>
        <v>EMPTY</v>
      </c>
      <c r="W392" s="14" t="str">
        <f>IF(AND(timingTable[[#This Row],[beforeTx]]="beforeTx",K393="afterTx"),J393-timingTable[[#This Row],[FRT32_trace]],"EMPTY")</f>
        <v>EMPTY</v>
      </c>
      <c r="X392" s="14" t="str">
        <f t="shared" si="62"/>
        <v>EMPTY</v>
      </c>
      <c r="Y392" s="14">
        <f>IF(AND(P392="beforeRx",O393="afterRx"),J393-timingTable[[#This Row],[FRT32_trace]],"EMPTY")</f>
        <v>134</v>
      </c>
    </row>
    <row r="393" spans="1:25" x14ac:dyDescent="0.25">
      <c r="A393" s="14" t="s">
        <v>3660</v>
      </c>
      <c r="B393">
        <v>2051534799</v>
      </c>
      <c r="C393" s="14" t="s">
        <v>9702</v>
      </c>
      <c r="D393">
        <v>141</v>
      </c>
      <c r="E393" s="14" t="s">
        <v>1122</v>
      </c>
      <c r="F393" s="14" t="s">
        <v>296</v>
      </c>
      <c r="G393" s="14">
        <f>timingTable[[#This Row],[FRT_DEC]]-B392</f>
        <v>134</v>
      </c>
      <c r="H39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INFO]]))),H392)</f>
        <v>302</v>
      </c>
      <c r="I39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93" s="14">
        <f>HEX2DEC(RIGHT(timingTable[[#This Row],[FRT_HEX]],MIN(LEN(timingTable[[#This Row],[FRT_HEX]])-2,8)))</f>
        <v>2051534799</v>
      </c>
      <c r="K393" s="14" t="str">
        <f>IF(timingTable[[#This Row],['[TRACECODE']:.1]]=140,"afterTx","")</f>
        <v/>
      </c>
      <c r="L393" s="14" t="str">
        <f t="shared" si="54"/>
        <v/>
      </c>
      <c r="M393" s="14" t="str">
        <f>IF(AND(H393=H392,K392="afterTx",timingTable[[#This Row],['[TRACECODE']:.1]]=6),"dc","")</f>
        <v/>
      </c>
      <c r="N393" s="14" t="str">
        <f t="shared" si="55"/>
        <v/>
      </c>
      <c r="O393" s="14" t="str">
        <f>IF(timingTable[[#This Row],['[TRACECODE']:.1]]=141,"afterRx","")</f>
        <v>afterRx</v>
      </c>
      <c r="P393" s="14" t="str">
        <f t="shared" si="56"/>
        <v/>
      </c>
      <c r="Q393" s="14" t="str">
        <f t="shared" si="57"/>
        <v/>
      </c>
      <c r="R393" s="14" t="str">
        <f t="shared" si="58"/>
        <v>EMPTY</v>
      </c>
      <c r="S393" s="14" t="str">
        <f t="shared" si="59"/>
        <v>EMPTY</v>
      </c>
      <c r="T393" s="14" t="str">
        <f t="shared" si="60"/>
        <v>EMPTY</v>
      </c>
      <c r="U393" s="14" t="str">
        <f t="shared" si="61"/>
        <v>EMPTY</v>
      </c>
      <c r="V393" s="14" t="str">
        <f>IF(L393="beforeTx",timingTable[[#This Row],[FRT32_val]]-timingTable[[#This Row],[FRT32_trace]],"EMPTY")</f>
        <v>EMPTY</v>
      </c>
      <c r="W393" s="14" t="str">
        <f>IF(AND(timingTable[[#This Row],[beforeTx]]="beforeTx",K394="afterTx"),J394-timingTable[[#This Row],[FRT32_trace]],"EMPTY")</f>
        <v>EMPTY</v>
      </c>
      <c r="X393" s="14" t="str">
        <f t="shared" si="62"/>
        <v>EMPTY</v>
      </c>
      <c r="Y393" s="14" t="str">
        <f>IF(AND(P393="beforeRx",O394="afterRx"),J394-timingTable[[#This Row],[FRT32_trace]],"EMPTY")</f>
        <v>EMPTY</v>
      </c>
    </row>
    <row r="394" spans="1:25" x14ac:dyDescent="0.25">
      <c r="A394" s="14" t="s">
        <v>3684</v>
      </c>
      <c r="B394">
        <v>2051548633</v>
      </c>
      <c r="C394" s="14" t="s">
        <v>9726</v>
      </c>
      <c r="D394">
        <v>151</v>
      </c>
      <c r="E394" s="14" t="s">
        <v>1119</v>
      </c>
      <c r="F394" s="14" t="s">
        <v>9727</v>
      </c>
      <c r="G394" s="14">
        <f>timingTable[[#This Row],[FRT_DEC]]-B393</f>
        <v>13834</v>
      </c>
      <c r="H39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INFO]]))),H393)</f>
        <v>302</v>
      </c>
      <c r="I394" s="14">
        <f>IF(timingTable[[#This Row],['[TRACECODE']:.1]]=151,HEX2DEC(LEFT(RIGHT(timingTable[[#This Row],[TRACE INFO]],9),8)),IF(timingTable[[#This Row],['[TRACECODE']:.1]]=6,HEX2DEC(RIGHT(timingTable[[#This Row],[TRACE INFO]],8))))</f>
        <v>2051548543</v>
      </c>
      <c r="J394" s="14">
        <f>HEX2DEC(RIGHT(timingTable[[#This Row],[FRT_HEX]],MIN(LEN(timingTable[[#This Row],[FRT_HEX]])-2,8)))</f>
        <v>2051548633</v>
      </c>
      <c r="K394" s="14" t="str">
        <f>IF(timingTable[[#This Row],['[TRACECODE']:.1]]=140,"afterTx","")</f>
        <v/>
      </c>
      <c r="L394" s="14" t="str">
        <f t="shared" si="54"/>
        <v/>
      </c>
      <c r="M394" s="14" t="str">
        <f>IF(AND(H394=H393,K393="afterTx",timingTable[[#This Row],['[TRACECODE']:.1]]=6),"dc","")</f>
        <v/>
      </c>
      <c r="N394" s="14" t="str">
        <f t="shared" si="55"/>
        <v/>
      </c>
      <c r="O394" s="14" t="str">
        <f>IF(timingTable[[#This Row],['[TRACECODE']:.1]]=141,"afterRx","")</f>
        <v/>
      </c>
      <c r="P394" s="14" t="str">
        <f t="shared" si="56"/>
        <v/>
      </c>
      <c r="Q394" s="14" t="str">
        <f t="shared" si="57"/>
        <v>rxEnd</v>
      </c>
      <c r="R394" s="14" t="str">
        <f t="shared" si="58"/>
        <v>EMPTY</v>
      </c>
      <c r="S394" s="14" t="str">
        <f t="shared" si="59"/>
        <v>EMPTY</v>
      </c>
      <c r="T394" s="14">
        <f t="shared" si="60"/>
        <v>1000</v>
      </c>
      <c r="U394" s="14">
        <f t="shared" si="61"/>
        <v>1695</v>
      </c>
      <c r="V394" s="14" t="str">
        <f>IF(L394="beforeTx",timingTable[[#This Row],[FRT32_val]]-timingTable[[#This Row],[FRT32_trace]],"EMPTY")</f>
        <v>EMPTY</v>
      </c>
      <c r="W394" s="14" t="str">
        <f>IF(AND(timingTable[[#This Row],[beforeTx]]="beforeTx",K395="afterTx"),J395-timingTable[[#This Row],[FRT32_trace]],"EMPTY")</f>
        <v>EMPTY</v>
      </c>
      <c r="X394" s="14">
        <f t="shared" si="62"/>
        <v>197</v>
      </c>
      <c r="Y394" s="14" t="str">
        <f>IF(AND(P394="beforeRx",O395="afterRx"),J395-timingTable[[#This Row],[FRT32_trace]],"EMPTY")</f>
        <v>EMPTY</v>
      </c>
    </row>
    <row r="395" spans="1:25" x14ac:dyDescent="0.25">
      <c r="A395" s="14" t="s">
        <v>3694</v>
      </c>
      <c r="B395">
        <v>2051548740</v>
      </c>
      <c r="C395" s="14" t="s">
        <v>9739</v>
      </c>
      <c r="D395">
        <v>151</v>
      </c>
      <c r="E395" s="14" t="s">
        <v>1119</v>
      </c>
      <c r="F395" s="14" t="s">
        <v>9740</v>
      </c>
      <c r="G395" s="14">
        <f>timingTable[[#This Row],[FRT_DEC]]-B394</f>
        <v>107</v>
      </c>
      <c r="H39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INFO]]))),H394)</f>
        <v>302</v>
      </c>
      <c r="I395" s="14">
        <f>IF(timingTable[[#This Row],['[TRACECODE']:.1]]=151,HEX2DEC(LEFT(RIGHT(timingTable[[#This Row],[TRACE INFO]],9),8)),IF(timingTable[[#This Row],['[TRACECODE']:.1]]=6,HEX2DEC(RIGHT(timingTable[[#This Row],[TRACE INFO]],8))))</f>
        <v>2051549543</v>
      </c>
      <c r="J395" s="14">
        <f>HEX2DEC(RIGHT(timingTable[[#This Row],[FRT_HEX]],MIN(LEN(timingTable[[#This Row],[FRT_HEX]])-2,8)))</f>
        <v>2051548740</v>
      </c>
      <c r="K395" s="14" t="str">
        <f>IF(timingTable[[#This Row],['[TRACECODE']:.1]]=140,"afterTx","")</f>
        <v/>
      </c>
      <c r="L395" s="14" t="str">
        <f t="shared" si="54"/>
        <v>beforeTx</v>
      </c>
      <c r="M395" s="14" t="str">
        <f>IF(AND(H395=H394,K394="afterTx",timingTable[[#This Row],['[TRACECODE']:.1]]=6),"dc","")</f>
        <v/>
      </c>
      <c r="N395" s="14" t="str">
        <f t="shared" si="55"/>
        <v/>
      </c>
      <c r="O395" s="14" t="str">
        <f>IF(timingTable[[#This Row],['[TRACECODE']:.1]]=141,"afterRx","")</f>
        <v/>
      </c>
      <c r="P395" s="14" t="str">
        <f t="shared" si="56"/>
        <v/>
      </c>
      <c r="Q395" s="14" t="str">
        <f t="shared" si="57"/>
        <v/>
      </c>
      <c r="R395" s="14">
        <f t="shared" si="58"/>
        <v>695</v>
      </c>
      <c r="S395" s="14" t="str">
        <f t="shared" si="59"/>
        <v>EMPTY</v>
      </c>
      <c r="T395" s="14" t="str">
        <f t="shared" si="60"/>
        <v>EMPTY</v>
      </c>
      <c r="U395" s="14" t="str">
        <f t="shared" si="61"/>
        <v>EMPTY</v>
      </c>
      <c r="V395" s="14">
        <f>IF(L395="beforeTx",timingTable[[#This Row],[FRT32_val]]-timingTable[[#This Row],[FRT32_trace]],"EMPTY")</f>
        <v>803</v>
      </c>
      <c r="W395" s="14">
        <f>IF(AND(timingTable[[#This Row],[beforeTx]]="beforeTx",K396="afterTx"),J396-timingTable[[#This Row],[FRT32_trace]],"EMPTY")</f>
        <v>819</v>
      </c>
      <c r="X395" s="14" t="str">
        <f t="shared" si="62"/>
        <v>EMPTY</v>
      </c>
      <c r="Y395" s="14" t="str">
        <f>IF(AND(P395="beforeRx",O396="afterRx"),J396-timingTable[[#This Row],[FRT32_trace]],"EMPTY")</f>
        <v>EMPTY</v>
      </c>
    </row>
    <row r="396" spans="1:25" x14ac:dyDescent="0.25">
      <c r="A396" s="14" t="s">
        <v>3695</v>
      </c>
      <c r="B396">
        <v>2051549559</v>
      </c>
      <c r="C396" s="14" t="s">
        <v>9741</v>
      </c>
      <c r="D396">
        <v>140</v>
      </c>
      <c r="E396" s="14" t="s">
        <v>1120</v>
      </c>
      <c r="F396" s="14" t="s">
        <v>281</v>
      </c>
      <c r="G396" s="14">
        <f>timingTable[[#This Row],[FRT_DEC]]-B395</f>
        <v>819</v>
      </c>
      <c r="H39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INFO]]))),H395)</f>
        <v>302</v>
      </c>
      <c r="I39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96" s="14">
        <f>HEX2DEC(RIGHT(timingTable[[#This Row],[FRT_HEX]],MIN(LEN(timingTable[[#This Row],[FRT_HEX]])-2,8)))</f>
        <v>2051549559</v>
      </c>
      <c r="K396" s="14" t="str">
        <f>IF(timingTable[[#This Row],['[TRACECODE']:.1]]=140,"afterTx","")</f>
        <v>afterTx</v>
      </c>
      <c r="L396" s="14" t="str">
        <f t="shared" si="54"/>
        <v/>
      </c>
      <c r="M396" s="14" t="str">
        <f>IF(AND(H396=H395,K395="afterTx",timingTable[[#This Row],['[TRACECODE']:.1]]=6),"dc","")</f>
        <v/>
      </c>
      <c r="N396" s="14" t="str">
        <f t="shared" si="55"/>
        <v/>
      </c>
      <c r="O396" s="14" t="str">
        <f>IF(timingTable[[#This Row],['[TRACECODE']:.1]]=141,"afterRx","")</f>
        <v/>
      </c>
      <c r="P396" s="14" t="str">
        <f t="shared" si="56"/>
        <v/>
      </c>
      <c r="Q396" s="14" t="str">
        <f t="shared" si="57"/>
        <v/>
      </c>
      <c r="R396" s="14" t="str">
        <f t="shared" si="58"/>
        <v>EMPTY</v>
      </c>
      <c r="S396" s="14" t="str">
        <f t="shared" si="59"/>
        <v>EMPTY</v>
      </c>
      <c r="T396" s="14" t="str">
        <f t="shared" si="60"/>
        <v>EMPTY</v>
      </c>
      <c r="U396" s="14" t="str">
        <f t="shared" si="61"/>
        <v>EMPTY</v>
      </c>
      <c r="V396" s="14" t="str">
        <f>IF(L396="beforeTx",timingTable[[#This Row],[FRT32_val]]-timingTable[[#This Row],[FRT32_trace]],"EMPTY")</f>
        <v>EMPTY</v>
      </c>
      <c r="W396" s="14" t="str">
        <f>IF(AND(timingTable[[#This Row],[beforeTx]]="beforeTx",K397="afterTx"),J397-timingTable[[#This Row],[FRT32_trace]],"EMPTY")</f>
        <v>EMPTY</v>
      </c>
      <c r="X396" s="14" t="str">
        <f t="shared" si="62"/>
        <v>EMPTY</v>
      </c>
      <c r="Y396" s="14" t="str">
        <f>IF(AND(P396="beforeRx",O397="afterRx"),J397-timingTable[[#This Row],[FRT32_trace]],"EMPTY")</f>
        <v>EMPTY</v>
      </c>
    </row>
    <row r="397" spans="1:25" x14ac:dyDescent="0.25">
      <c r="A397" s="14" t="s">
        <v>3698</v>
      </c>
      <c r="B397">
        <v>2051552163</v>
      </c>
      <c r="C397" s="14" t="s">
        <v>9744</v>
      </c>
      <c r="D397">
        <v>6</v>
      </c>
      <c r="E397" s="14" t="s">
        <v>1121</v>
      </c>
      <c r="F397" s="14" t="s">
        <v>9745</v>
      </c>
      <c r="G397" s="14">
        <f>timingTable[[#This Row],[FRT_DEC]]-B396</f>
        <v>2604</v>
      </c>
      <c r="H39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INFO]]))),H396)</f>
        <v>302</v>
      </c>
      <c r="I397" s="14">
        <f>IF(timingTable[[#This Row],['[TRACECODE']:.1]]=151,HEX2DEC(LEFT(RIGHT(timingTable[[#This Row],[TRACE INFO]],9),8)),IF(timingTable[[#This Row],['[TRACECODE']:.1]]=6,HEX2DEC(RIGHT(timingTable[[#This Row],[TRACE INFO]],8))))</f>
        <v>2051550238</v>
      </c>
      <c r="J397" s="14">
        <f>HEX2DEC(RIGHT(timingTable[[#This Row],[FRT_HEX]],MIN(LEN(timingTable[[#This Row],[FRT_HEX]])-2,8)))</f>
        <v>2051552163</v>
      </c>
      <c r="K397" s="14" t="str">
        <f>IF(timingTable[[#This Row],['[TRACECODE']:.1]]=140,"afterTx","")</f>
        <v/>
      </c>
      <c r="L397" s="14" t="str">
        <f t="shared" si="54"/>
        <v/>
      </c>
      <c r="M397" s="14" t="str">
        <f>IF(AND(H397=H396,K396="afterTx",timingTable[[#This Row],['[TRACECODE']:.1]]=6),"dc","")</f>
        <v>dc</v>
      </c>
      <c r="N397" s="14" t="str">
        <f t="shared" si="55"/>
        <v/>
      </c>
      <c r="O397" s="14" t="str">
        <f>IF(timingTable[[#This Row],['[TRACECODE']:.1]]=141,"afterRx","")</f>
        <v/>
      </c>
      <c r="P397" s="14" t="str">
        <f t="shared" si="56"/>
        <v/>
      </c>
      <c r="Q397" s="14" t="str">
        <f t="shared" si="57"/>
        <v/>
      </c>
      <c r="R397" s="14" t="str">
        <f t="shared" si="58"/>
        <v>EMPTY</v>
      </c>
      <c r="S397" s="14" t="str">
        <f t="shared" si="59"/>
        <v>EMPTY</v>
      </c>
      <c r="T397" s="14" t="str">
        <f t="shared" si="60"/>
        <v>EMPTY</v>
      </c>
      <c r="U397" s="14" t="str">
        <f t="shared" si="61"/>
        <v>EMPTY</v>
      </c>
      <c r="V397" s="14" t="str">
        <f>IF(L397="beforeTx",timingTable[[#This Row],[FRT32_val]]-timingTable[[#This Row],[FRT32_trace]],"EMPTY")</f>
        <v>EMPTY</v>
      </c>
      <c r="W397" s="14" t="str">
        <f>IF(AND(timingTable[[#This Row],[beforeTx]]="beforeTx",K398="afterTx"),J398-timingTable[[#This Row],[FRT32_trace]],"EMPTY")</f>
        <v>EMPTY</v>
      </c>
      <c r="X397" s="14" t="str">
        <f t="shared" si="62"/>
        <v>EMPTY</v>
      </c>
      <c r="Y397" s="14" t="str">
        <f>IF(AND(P397="beforeRx",O398="afterRx"),J398-timingTable[[#This Row],[FRT32_trace]],"EMPTY")</f>
        <v>EMPTY</v>
      </c>
    </row>
    <row r="398" spans="1:25" x14ac:dyDescent="0.25">
      <c r="A398" s="14" t="s">
        <v>3699</v>
      </c>
      <c r="B398">
        <v>2051552166</v>
      </c>
      <c r="C398" s="14" t="s">
        <v>9746</v>
      </c>
      <c r="D398">
        <v>6</v>
      </c>
      <c r="E398" s="14" t="s">
        <v>1121</v>
      </c>
      <c r="F398" s="14" t="s">
        <v>5995</v>
      </c>
      <c r="G398" s="14">
        <f>timingTable[[#This Row],[FRT_DEC]]-B397</f>
        <v>3</v>
      </c>
      <c r="H39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INFO]]))),H397)</f>
        <v>302</v>
      </c>
      <c r="I398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398" s="14">
        <f>HEX2DEC(RIGHT(timingTable[[#This Row],[FRT_HEX]],MIN(LEN(timingTable[[#This Row],[FRT_HEX]])-2,8)))</f>
        <v>2051552166</v>
      </c>
      <c r="K398" s="14" t="str">
        <f>IF(timingTable[[#This Row],['[TRACECODE']:.1]]=140,"afterTx","")</f>
        <v/>
      </c>
      <c r="L398" s="14" t="str">
        <f t="shared" si="54"/>
        <v/>
      </c>
      <c r="M398" s="14" t="str">
        <f>IF(AND(H398=H397,K397="afterTx",timingTable[[#This Row],['[TRACECODE']:.1]]=6),"dc","")</f>
        <v/>
      </c>
      <c r="N398" s="14" t="str">
        <f t="shared" si="55"/>
        <v/>
      </c>
      <c r="O398" s="14" t="str">
        <f>IF(timingTable[[#This Row],['[TRACECODE']:.1]]=141,"afterRx","")</f>
        <v/>
      </c>
      <c r="P398" s="14" t="str">
        <f t="shared" si="56"/>
        <v/>
      </c>
      <c r="Q398" s="14" t="str">
        <f t="shared" si="57"/>
        <v/>
      </c>
      <c r="R398" s="14" t="str">
        <f t="shared" si="58"/>
        <v>EMPTY</v>
      </c>
      <c r="S398" s="14" t="str">
        <f t="shared" si="59"/>
        <v>EMPTY</v>
      </c>
      <c r="T398" s="14" t="str">
        <f t="shared" si="60"/>
        <v>EMPTY</v>
      </c>
      <c r="U398" s="14" t="str">
        <f t="shared" si="61"/>
        <v>EMPTY</v>
      </c>
      <c r="V398" s="14" t="str">
        <f>IF(L398="beforeTx",timingTable[[#This Row],[FRT32_val]]-timingTable[[#This Row],[FRT32_trace]],"EMPTY")</f>
        <v>EMPTY</v>
      </c>
      <c r="W398" s="14" t="str">
        <f>IF(AND(timingTable[[#This Row],[beforeTx]]="beforeTx",K399="afterTx"),J399-timingTable[[#This Row],[FRT32_trace]],"EMPTY")</f>
        <v>EMPTY</v>
      </c>
      <c r="X398" s="14" t="str">
        <f t="shared" si="62"/>
        <v>EMPTY</v>
      </c>
      <c r="Y398" s="14" t="str">
        <f>IF(AND(P398="beforeRx",O399="afterRx"),J399-timingTable[[#This Row],[FRT32_trace]],"EMPTY")</f>
        <v>EMPTY</v>
      </c>
    </row>
    <row r="399" spans="1:25" x14ac:dyDescent="0.25">
      <c r="A399" s="14" t="s">
        <v>3700</v>
      </c>
      <c r="B399">
        <v>2051552245</v>
      </c>
      <c r="C399" s="14" t="s">
        <v>9747</v>
      </c>
      <c r="D399">
        <v>151</v>
      </c>
      <c r="E399" s="14" t="s">
        <v>1119</v>
      </c>
      <c r="F399" s="14" t="s">
        <v>9748</v>
      </c>
      <c r="G399" s="14">
        <f>timingTable[[#This Row],[FRT_DEC]]-B398</f>
        <v>79</v>
      </c>
      <c r="H39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INFO]]))),H398)</f>
        <v>302</v>
      </c>
      <c r="I399" s="14">
        <f>IF(timingTable[[#This Row],['[TRACECODE']:.1]]=151,HEX2DEC(LEFT(RIGHT(timingTable[[#This Row],[TRACE INFO]],9),8)),IF(timingTable[[#This Row],['[TRACECODE']:.1]]=6,HEX2DEC(RIGHT(timingTable[[#This Row],[TRACE INFO]],8))))</f>
        <v>2051552079</v>
      </c>
      <c r="J399" s="14">
        <f>HEX2DEC(RIGHT(timingTable[[#This Row],[FRT_HEX]],MIN(LEN(timingTable[[#This Row],[FRT_HEX]])-2,8)))</f>
        <v>2051552245</v>
      </c>
      <c r="K399" s="14" t="str">
        <f>IF(timingTable[[#This Row],['[TRACECODE']:.1]]=140,"afterTx","")</f>
        <v/>
      </c>
      <c r="L399" s="14" t="str">
        <f t="shared" si="54"/>
        <v/>
      </c>
      <c r="M399" s="14" t="str">
        <f>IF(AND(H399=H398,K398="afterTx",timingTable[[#This Row],['[TRACECODE']:.1]]=6),"dc","")</f>
        <v/>
      </c>
      <c r="N399" s="14" t="str">
        <f t="shared" si="55"/>
        <v>txEnd</v>
      </c>
      <c r="O399" s="14" t="str">
        <f>IF(timingTable[[#This Row],['[TRACECODE']:.1]]=141,"afterRx","")</f>
        <v/>
      </c>
      <c r="P399" s="14" t="str">
        <f t="shared" si="56"/>
        <v/>
      </c>
      <c r="Q399" s="14" t="str">
        <f t="shared" si="57"/>
        <v/>
      </c>
      <c r="R399" s="14" t="str">
        <f t="shared" si="58"/>
        <v>EMPTY</v>
      </c>
      <c r="S399" s="14" t="str">
        <f t="shared" si="59"/>
        <v>EMPTY</v>
      </c>
      <c r="T399" s="14" t="str">
        <f t="shared" si="60"/>
        <v>EMPTY</v>
      </c>
      <c r="U399" s="14" t="str">
        <f t="shared" si="61"/>
        <v>EMPTY</v>
      </c>
      <c r="V399" s="14" t="str">
        <f>IF(L399="beforeTx",timingTable[[#This Row],[FRT32_val]]-timingTable[[#This Row],[FRT32_trace]],"EMPTY")</f>
        <v>EMPTY</v>
      </c>
      <c r="W399" s="14" t="str">
        <f>IF(AND(timingTable[[#This Row],[beforeTx]]="beforeTx",K400="afterTx"),J400-timingTable[[#This Row],[FRT32_trace]],"EMPTY")</f>
        <v>EMPTY</v>
      </c>
      <c r="X399" s="14" t="str">
        <f t="shared" si="62"/>
        <v>EMPTY</v>
      </c>
      <c r="Y399" s="14" t="str">
        <f>IF(AND(P399="beforeRx",O400="afterRx"),J400-timingTable[[#This Row],[FRT32_trace]],"EMPTY")</f>
        <v>EMPTY</v>
      </c>
    </row>
    <row r="400" spans="1:25" x14ac:dyDescent="0.25">
      <c r="A400" s="14" t="s">
        <v>3752</v>
      </c>
      <c r="B400">
        <v>2051556267</v>
      </c>
      <c r="C400" s="14" t="s">
        <v>9808</v>
      </c>
      <c r="D400">
        <v>131</v>
      </c>
      <c r="E400" s="14" t="s">
        <v>1118</v>
      </c>
      <c r="F400" s="14" t="s">
        <v>9809</v>
      </c>
      <c r="G400" s="14">
        <f>timingTable[[#This Row],[FRT_DEC]]-B399</f>
        <v>4022</v>
      </c>
      <c r="H40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INFO]]))),H399)</f>
        <v>303</v>
      </c>
      <c r="I40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00" s="14">
        <f>HEX2DEC(RIGHT(timingTable[[#This Row],[FRT_HEX]],MIN(LEN(timingTable[[#This Row],[FRT_HEX]])-2,8)))</f>
        <v>2051556267</v>
      </c>
      <c r="K400" s="14" t="str">
        <f>IF(timingTable[[#This Row],['[TRACECODE']:.1]]=140,"afterTx","")</f>
        <v/>
      </c>
      <c r="L400" s="14" t="str">
        <f t="shared" si="54"/>
        <v/>
      </c>
      <c r="M400" s="14" t="str">
        <f>IF(AND(H400=H399,K399="afterTx",timingTable[[#This Row],['[TRACECODE']:.1]]=6),"dc","")</f>
        <v/>
      </c>
      <c r="N400" s="14" t="str">
        <f t="shared" si="55"/>
        <v/>
      </c>
      <c r="O400" s="14" t="str">
        <f>IF(timingTable[[#This Row],['[TRACECODE']:.1]]=141,"afterRx","")</f>
        <v/>
      </c>
      <c r="P400" s="14" t="str">
        <f t="shared" si="56"/>
        <v/>
      </c>
      <c r="Q400" s="14" t="str">
        <f t="shared" si="57"/>
        <v/>
      </c>
      <c r="R400" s="14" t="str">
        <f t="shared" si="58"/>
        <v>EMPTY</v>
      </c>
      <c r="S400" s="14" t="str">
        <f t="shared" si="59"/>
        <v>EMPTY</v>
      </c>
      <c r="T400" s="14" t="str">
        <f t="shared" si="60"/>
        <v>EMPTY</v>
      </c>
      <c r="U400" s="14" t="str">
        <f t="shared" si="61"/>
        <v>EMPTY</v>
      </c>
      <c r="V400" s="14" t="str">
        <f>IF(L400="beforeTx",timingTable[[#This Row],[FRT32_val]]-timingTable[[#This Row],[FRT32_trace]],"EMPTY")</f>
        <v>EMPTY</v>
      </c>
      <c r="W400" s="14" t="str">
        <f>IF(AND(timingTable[[#This Row],[beforeTx]]="beforeTx",K401="afterTx"),J401-timingTable[[#This Row],[FRT32_trace]],"EMPTY")</f>
        <v>EMPTY</v>
      </c>
      <c r="X400" s="14" t="str">
        <f t="shared" si="62"/>
        <v>EMPTY</v>
      </c>
      <c r="Y400" s="14" t="str">
        <f>IF(AND(P400="beforeRx",O401="afterRx"),J401-timingTable[[#This Row],[FRT32_trace]],"EMPTY")</f>
        <v>EMPTY</v>
      </c>
    </row>
    <row r="401" spans="1:25" x14ac:dyDescent="0.25">
      <c r="A401" s="14" t="s">
        <v>3754</v>
      </c>
      <c r="B401">
        <v>2051556304</v>
      </c>
      <c r="C401" s="14" t="s">
        <v>9811</v>
      </c>
      <c r="D401">
        <v>151</v>
      </c>
      <c r="E401" s="14" t="s">
        <v>1119</v>
      </c>
      <c r="F401" s="14" t="s">
        <v>9812</v>
      </c>
      <c r="G401" s="14">
        <f>timingTable[[#This Row],[FRT_DEC]]-B400</f>
        <v>37</v>
      </c>
      <c r="H40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INFO]]))),H400)</f>
        <v>303</v>
      </c>
      <c r="I401" s="14">
        <f>IF(timingTable[[#This Row],['[TRACECODE']:.1]]=151,HEX2DEC(LEFT(RIGHT(timingTable[[#This Row],[TRACE INFO]],9),8)),IF(timingTable[[#This Row],['[TRACECODE']:.1]]=6,HEX2DEC(RIGHT(timingTable[[#This Row],[TRACE INFO]],8))))</f>
        <v>2051557195</v>
      </c>
      <c r="J401" s="14">
        <f>HEX2DEC(RIGHT(timingTable[[#This Row],[FRT_HEX]],MIN(LEN(timingTable[[#This Row],[FRT_HEX]])-2,8)))</f>
        <v>2051556304</v>
      </c>
      <c r="K401" s="14" t="str">
        <f>IF(timingTable[[#This Row],['[TRACECODE']:.1]]=140,"afterTx","")</f>
        <v/>
      </c>
      <c r="L401" s="14" t="str">
        <f t="shared" si="54"/>
        <v>beforeTx</v>
      </c>
      <c r="M401" s="14" t="str">
        <f>IF(AND(H401=H400,K400="afterTx",timingTable[[#This Row],['[TRACECODE']:.1]]=6),"dc","")</f>
        <v/>
      </c>
      <c r="N401" s="14" t="str">
        <f t="shared" si="55"/>
        <v/>
      </c>
      <c r="O401" s="14" t="str">
        <f>IF(timingTable[[#This Row],['[TRACECODE']:.1]]=141,"afterRx","")</f>
        <v/>
      </c>
      <c r="P401" s="14" t="str">
        <f t="shared" si="56"/>
        <v/>
      </c>
      <c r="Q401" s="14" t="str">
        <f t="shared" si="57"/>
        <v/>
      </c>
      <c r="R401" s="14">
        <f t="shared" si="58"/>
        <v>694</v>
      </c>
      <c r="S401" s="14" t="str">
        <f t="shared" si="59"/>
        <v>EMPTY</v>
      </c>
      <c r="T401" s="14" t="str">
        <f t="shared" si="60"/>
        <v>EMPTY</v>
      </c>
      <c r="U401" s="14" t="str">
        <f t="shared" si="61"/>
        <v>EMPTY</v>
      </c>
      <c r="V401" s="14">
        <f>IF(L401="beforeTx",timingTable[[#This Row],[FRT32_val]]-timingTable[[#This Row],[FRT32_trace]],"EMPTY")</f>
        <v>891</v>
      </c>
      <c r="W401" s="14">
        <f>IF(AND(timingTable[[#This Row],[beforeTx]]="beforeTx",K402="afterTx"),J402-timingTable[[#This Row],[FRT32_trace]],"EMPTY")</f>
        <v>908</v>
      </c>
      <c r="X401" s="14" t="str">
        <f t="shared" si="62"/>
        <v>EMPTY</v>
      </c>
      <c r="Y401" s="14" t="str">
        <f>IF(AND(P401="beforeRx",O402="afterRx"),J402-timingTable[[#This Row],[FRT32_trace]],"EMPTY")</f>
        <v>EMPTY</v>
      </c>
    </row>
    <row r="402" spans="1:25" x14ac:dyDescent="0.25">
      <c r="A402" s="14" t="s">
        <v>3755</v>
      </c>
      <c r="B402">
        <v>2051557212</v>
      </c>
      <c r="C402" s="14" t="s">
        <v>9813</v>
      </c>
      <c r="D402">
        <v>140</v>
      </c>
      <c r="E402" s="14" t="s">
        <v>1120</v>
      </c>
      <c r="F402" s="14" t="s">
        <v>281</v>
      </c>
      <c r="G402" s="14">
        <f>timingTable[[#This Row],[FRT_DEC]]-B401</f>
        <v>908</v>
      </c>
      <c r="H40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INFO]]))),H401)</f>
        <v>303</v>
      </c>
      <c r="I40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02" s="14">
        <f>HEX2DEC(RIGHT(timingTable[[#This Row],[FRT_HEX]],MIN(LEN(timingTable[[#This Row],[FRT_HEX]])-2,8)))</f>
        <v>2051557212</v>
      </c>
      <c r="K402" s="14" t="str">
        <f>IF(timingTable[[#This Row],['[TRACECODE']:.1]]=140,"afterTx","")</f>
        <v>afterTx</v>
      </c>
      <c r="L402" s="14" t="str">
        <f t="shared" si="54"/>
        <v/>
      </c>
      <c r="M402" s="14" t="str">
        <f>IF(AND(H402=H401,K401="afterTx",timingTable[[#This Row],['[TRACECODE']:.1]]=6),"dc","")</f>
        <v/>
      </c>
      <c r="N402" s="14" t="str">
        <f t="shared" si="55"/>
        <v/>
      </c>
      <c r="O402" s="14" t="str">
        <f>IF(timingTable[[#This Row],['[TRACECODE']:.1]]=141,"afterRx","")</f>
        <v/>
      </c>
      <c r="P402" s="14" t="str">
        <f t="shared" si="56"/>
        <v/>
      </c>
      <c r="Q402" s="14" t="str">
        <f t="shared" si="57"/>
        <v/>
      </c>
      <c r="R402" s="14" t="str">
        <f t="shared" si="58"/>
        <v>EMPTY</v>
      </c>
      <c r="S402" s="14" t="str">
        <f t="shared" si="59"/>
        <v>EMPTY</v>
      </c>
      <c r="T402" s="14" t="str">
        <f t="shared" si="60"/>
        <v>EMPTY</v>
      </c>
      <c r="U402" s="14" t="str">
        <f t="shared" si="61"/>
        <v>EMPTY</v>
      </c>
      <c r="V402" s="14" t="str">
        <f>IF(L402="beforeTx",timingTable[[#This Row],[FRT32_val]]-timingTable[[#This Row],[FRT32_trace]],"EMPTY")</f>
        <v>EMPTY</v>
      </c>
      <c r="W402" s="14" t="str">
        <f>IF(AND(timingTable[[#This Row],[beforeTx]]="beforeTx",K403="afterTx"),J403-timingTable[[#This Row],[FRT32_trace]],"EMPTY")</f>
        <v>EMPTY</v>
      </c>
      <c r="X402" s="14" t="str">
        <f t="shared" si="62"/>
        <v>EMPTY</v>
      </c>
      <c r="Y402" s="14" t="str">
        <f>IF(AND(P402="beforeRx",O403="afterRx"),J403-timingTable[[#This Row],[FRT32_trace]],"EMPTY")</f>
        <v>EMPTY</v>
      </c>
    </row>
    <row r="403" spans="1:25" x14ac:dyDescent="0.25">
      <c r="A403" s="14" t="s">
        <v>3756</v>
      </c>
      <c r="B403">
        <v>2051560295</v>
      </c>
      <c r="C403" s="14" t="s">
        <v>9814</v>
      </c>
      <c r="D403">
        <v>6</v>
      </c>
      <c r="E403" s="14" t="s">
        <v>1121</v>
      </c>
      <c r="F403" s="14" t="s">
        <v>9815</v>
      </c>
      <c r="G403" s="14">
        <f>timingTable[[#This Row],[FRT_DEC]]-B402</f>
        <v>3083</v>
      </c>
      <c r="H40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INFO]]))),H402)</f>
        <v>303</v>
      </c>
      <c r="I403" s="14">
        <f>IF(timingTable[[#This Row],['[TRACECODE']:.1]]=151,HEX2DEC(LEFT(RIGHT(timingTable[[#This Row],[TRACE INFO]],9),8)),IF(timingTable[[#This Row],['[TRACECODE']:.1]]=6,HEX2DEC(RIGHT(timingTable[[#This Row],[TRACE INFO]],8))))</f>
        <v>2051557889</v>
      </c>
      <c r="J403" s="14">
        <f>HEX2DEC(RIGHT(timingTable[[#This Row],[FRT_HEX]],MIN(LEN(timingTable[[#This Row],[FRT_HEX]])-2,8)))</f>
        <v>2051560295</v>
      </c>
      <c r="K403" s="14" t="str">
        <f>IF(timingTable[[#This Row],['[TRACECODE']:.1]]=140,"afterTx","")</f>
        <v/>
      </c>
      <c r="L403" s="14" t="str">
        <f t="shared" si="54"/>
        <v/>
      </c>
      <c r="M403" s="14" t="str">
        <f>IF(AND(H403=H402,K402="afterTx",timingTable[[#This Row],['[TRACECODE']:.1]]=6),"dc","")</f>
        <v>dc</v>
      </c>
      <c r="N403" s="14" t="str">
        <f t="shared" si="55"/>
        <v/>
      </c>
      <c r="O403" s="14" t="str">
        <f>IF(timingTable[[#This Row],['[TRACECODE']:.1]]=141,"afterRx","")</f>
        <v/>
      </c>
      <c r="P403" s="14" t="str">
        <f t="shared" si="56"/>
        <v/>
      </c>
      <c r="Q403" s="14" t="str">
        <f t="shared" si="57"/>
        <v/>
      </c>
      <c r="R403" s="14" t="str">
        <f t="shared" si="58"/>
        <v>EMPTY</v>
      </c>
      <c r="S403" s="14" t="str">
        <f t="shared" si="59"/>
        <v>EMPTY</v>
      </c>
      <c r="T403" s="14" t="str">
        <f t="shared" si="60"/>
        <v>EMPTY</v>
      </c>
      <c r="U403" s="14" t="str">
        <f t="shared" si="61"/>
        <v>EMPTY</v>
      </c>
      <c r="V403" s="14" t="str">
        <f>IF(L403="beforeTx",timingTable[[#This Row],[FRT32_val]]-timingTable[[#This Row],[FRT32_trace]],"EMPTY")</f>
        <v>EMPTY</v>
      </c>
      <c r="W403" s="14" t="str">
        <f>IF(AND(timingTable[[#This Row],[beforeTx]]="beforeTx",K404="afterTx"),J404-timingTable[[#This Row],[FRT32_trace]],"EMPTY")</f>
        <v>EMPTY</v>
      </c>
      <c r="X403" s="14" t="str">
        <f t="shared" si="62"/>
        <v>EMPTY</v>
      </c>
      <c r="Y403" s="14" t="str">
        <f>IF(AND(P403="beforeRx",O404="afterRx"),J404-timingTable[[#This Row],[FRT32_trace]],"EMPTY")</f>
        <v>EMPTY</v>
      </c>
    </row>
    <row r="404" spans="1:25" x14ac:dyDescent="0.25">
      <c r="A404" s="14" t="s">
        <v>3757</v>
      </c>
      <c r="B404">
        <v>2051560298</v>
      </c>
      <c r="C404" s="14" t="s">
        <v>9816</v>
      </c>
      <c r="D404">
        <v>6</v>
      </c>
      <c r="E404" s="14" t="s">
        <v>1121</v>
      </c>
      <c r="F404" s="14" t="s">
        <v>5995</v>
      </c>
      <c r="G404" s="14">
        <f>timingTable[[#This Row],[FRT_DEC]]-B403</f>
        <v>3</v>
      </c>
      <c r="H40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INFO]]))),H403)</f>
        <v>303</v>
      </c>
      <c r="I404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04" s="14">
        <f>HEX2DEC(RIGHT(timingTable[[#This Row],[FRT_HEX]],MIN(LEN(timingTable[[#This Row],[FRT_HEX]])-2,8)))</f>
        <v>2051560298</v>
      </c>
      <c r="K404" s="14" t="str">
        <f>IF(timingTable[[#This Row],['[TRACECODE']:.1]]=140,"afterTx","")</f>
        <v/>
      </c>
      <c r="L404" s="14" t="str">
        <f t="shared" si="54"/>
        <v/>
      </c>
      <c r="M404" s="14" t="str">
        <f>IF(AND(H404=H403,K403="afterTx",timingTable[[#This Row],['[TRACECODE']:.1]]=6),"dc","")</f>
        <v/>
      </c>
      <c r="N404" s="14" t="str">
        <f t="shared" si="55"/>
        <v/>
      </c>
      <c r="O404" s="14" t="str">
        <f>IF(timingTable[[#This Row],['[TRACECODE']:.1]]=141,"afterRx","")</f>
        <v/>
      </c>
      <c r="P404" s="14" t="str">
        <f t="shared" si="56"/>
        <v/>
      </c>
      <c r="Q404" s="14" t="str">
        <f t="shared" si="57"/>
        <v/>
      </c>
      <c r="R404" s="14" t="str">
        <f t="shared" si="58"/>
        <v>EMPTY</v>
      </c>
      <c r="S404" s="14" t="str">
        <f t="shared" si="59"/>
        <v>EMPTY</v>
      </c>
      <c r="T404" s="14" t="str">
        <f t="shared" si="60"/>
        <v>EMPTY</v>
      </c>
      <c r="U404" s="14" t="str">
        <f t="shared" si="61"/>
        <v>EMPTY</v>
      </c>
      <c r="V404" s="14" t="str">
        <f>IF(L404="beforeTx",timingTable[[#This Row],[FRT32_val]]-timingTable[[#This Row],[FRT32_trace]],"EMPTY")</f>
        <v>EMPTY</v>
      </c>
      <c r="W404" s="14" t="str">
        <f>IF(AND(timingTable[[#This Row],[beforeTx]]="beforeTx",K405="afterTx"),J405-timingTable[[#This Row],[FRT32_trace]],"EMPTY")</f>
        <v>EMPTY</v>
      </c>
      <c r="X404" s="14" t="str">
        <f t="shared" si="62"/>
        <v>EMPTY</v>
      </c>
      <c r="Y404" s="14" t="str">
        <f>IF(AND(P404="beforeRx",O405="afterRx"),J405-timingTable[[#This Row],[FRT32_trace]],"EMPTY")</f>
        <v>EMPTY</v>
      </c>
    </row>
    <row r="405" spans="1:25" x14ac:dyDescent="0.25">
      <c r="A405" s="14" t="s">
        <v>3758</v>
      </c>
      <c r="B405">
        <v>2051560377</v>
      </c>
      <c r="C405" s="14" t="s">
        <v>9817</v>
      </c>
      <c r="D405">
        <v>151</v>
      </c>
      <c r="E405" s="14" t="s">
        <v>1119</v>
      </c>
      <c r="F405" s="14" t="s">
        <v>9818</v>
      </c>
      <c r="G405" s="14">
        <f>timingTable[[#This Row],[FRT_DEC]]-B404</f>
        <v>79</v>
      </c>
      <c r="H40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INFO]]))),H404)</f>
        <v>303</v>
      </c>
      <c r="I405" s="14">
        <f>IF(timingTable[[#This Row],['[TRACECODE']:.1]]=151,HEX2DEC(LEFT(RIGHT(timingTable[[#This Row],[TRACE INFO]],9),8)),IF(timingTable[[#This Row],['[TRACECODE']:.1]]=6,HEX2DEC(RIGHT(timingTable[[#This Row],[TRACE INFO]],8))))</f>
        <v>2051560212</v>
      </c>
      <c r="J405" s="14">
        <f>HEX2DEC(RIGHT(timingTable[[#This Row],[FRT_HEX]],MIN(LEN(timingTable[[#This Row],[FRT_HEX]])-2,8)))</f>
        <v>2051560377</v>
      </c>
      <c r="K405" s="14" t="str">
        <f>IF(timingTable[[#This Row],['[TRACECODE']:.1]]=140,"afterTx","")</f>
        <v/>
      </c>
      <c r="L405" s="14" t="str">
        <f t="shared" si="54"/>
        <v/>
      </c>
      <c r="M405" s="14" t="str">
        <f>IF(AND(H405=H404,K404="afterTx",timingTable[[#This Row],['[TRACECODE']:.1]]=6),"dc","")</f>
        <v/>
      </c>
      <c r="N405" s="14" t="str">
        <f t="shared" si="55"/>
        <v>txEnd</v>
      </c>
      <c r="O405" s="14" t="str">
        <f>IF(timingTable[[#This Row],['[TRACECODE']:.1]]=141,"afterRx","")</f>
        <v/>
      </c>
      <c r="P405" s="14" t="str">
        <f t="shared" si="56"/>
        <v/>
      </c>
      <c r="Q405" s="14" t="str">
        <f t="shared" si="57"/>
        <v/>
      </c>
      <c r="R405" s="14" t="str">
        <f t="shared" si="58"/>
        <v>EMPTY</v>
      </c>
      <c r="S405" s="14">
        <f t="shared" si="59"/>
        <v>555</v>
      </c>
      <c r="T405" s="14" t="str">
        <f t="shared" si="60"/>
        <v>EMPTY</v>
      </c>
      <c r="U405" s="14" t="str">
        <f t="shared" si="61"/>
        <v>EMPTY</v>
      </c>
      <c r="V405" s="14" t="str">
        <f>IF(L405="beforeTx",timingTable[[#This Row],[FRT32_val]]-timingTable[[#This Row],[FRT32_trace]],"EMPTY")</f>
        <v>EMPTY</v>
      </c>
      <c r="W405" s="14" t="str">
        <f>IF(AND(timingTable[[#This Row],[beforeTx]]="beforeTx",K406="afterTx"),J406-timingTable[[#This Row],[FRT32_trace]],"EMPTY")</f>
        <v>EMPTY</v>
      </c>
      <c r="X405" s="14" t="str">
        <f t="shared" si="62"/>
        <v>EMPTY</v>
      </c>
      <c r="Y405" s="14" t="str">
        <f>IF(AND(P405="beforeRx",O406="afterRx"),J406-timingTable[[#This Row],[FRT32_trace]],"EMPTY")</f>
        <v>EMPTY</v>
      </c>
    </row>
    <row r="406" spans="1:25" x14ac:dyDescent="0.25">
      <c r="A406" s="14" t="s">
        <v>3767</v>
      </c>
      <c r="B406">
        <v>2051560767</v>
      </c>
      <c r="C406" s="14" t="s">
        <v>9828</v>
      </c>
      <c r="D406">
        <v>151</v>
      </c>
      <c r="E406" s="14" t="s">
        <v>1119</v>
      </c>
      <c r="F406" s="14" t="s">
        <v>1102</v>
      </c>
      <c r="G406" s="14">
        <f>timingTable[[#This Row],[FRT_DEC]]-B405</f>
        <v>390</v>
      </c>
      <c r="H40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INFO]]))),H405)</f>
        <v>303</v>
      </c>
      <c r="I406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406" s="14">
        <f>HEX2DEC(RIGHT(timingTable[[#This Row],[FRT_HEX]],MIN(LEN(timingTable[[#This Row],[FRT_HEX]])-2,8)))</f>
        <v>2051560767</v>
      </c>
      <c r="K406" s="14" t="str">
        <f>IF(timingTable[[#This Row],['[TRACECODE']:.1]]=140,"afterTx","")</f>
        <v/>
      </c>
      <c r="L406" s="14" t="str">
        <f t="shared" si="54"/>
        <v/>
      </c>
      <c r="M406" s="14" t="str">
        <f>IF(AND(H406=H405,K405="afterTx",timingTable[[#This Row],['[TRACECODE']:.1]]=6),"dc","")</f>
        <v/>
      </c>
      <c r="N406" s="14" t="str">
        <f t="shared" si="55"/>
        <v/>
      </c>
      <c r="O406" s="14" t="str">
        <f>IF(timingTable[[#This Row],['[TRACECODE']:.1]]=141,"afterRx","")</f>
        <v/>
      </c>
      <c r="P406" s="14" t="str">
        <f t="shared" si="56"/>
        <v>beforeRx</v>
      </c>
      <c r="Q406" s="14" t="str">
        <f t="shared" si="57"/>
        <v/>
      </c>
      <c r="R406" s="14" t="str">
        <f t="shared" si="58"/>
        <v>EMPTY</v>
      </c>
      <c r="S406" s="14" t="str">
        <f t="shared" si="59"/>
        <v>EMPTY</v>
      </c>
      <c r="T406" s="14" t="str">
        <f t="shared" si="60"/>
        <v>EMPTY</v>
      </c>
      <c r="U406" s="14" t="str">
        <f t="shared" si="61"/>
        <v>EMPTY</v>
      </c>
      <c r="V406" s="14" t="str">
        <f>IF(L406="beforeTx",timingTable[[#This Row],[FRT32_val]]-timingTable[[#This Row],[FRT32_trace]],"EMPTY")</f>
        <v>EMPTY</v>
      </c>
      <c r="W406" s="14" t="str">
        <f>IF(AND(timingTable[[#This Row],[beforeTx]]="beforeTx",K407="afterTx"),J407-timingTable[[#This Row],[FRT32_trace]],"EMPTY")</f>
        <v>EMPTY</v>
      </c>
      <c r="X406" s="14" t="str">
        <f t="shared" si="62"/>
        <v>EMPTY</v>
      </c>
      <c r="Y406" s="14">
        <f>IF(AND(P406="beforeRx",O407="afterRx"),J407-timingTable[[#This Row],[FRT32_trace]],"EMPTY")</f>
        <v>135</v>
      </c>
    </row>
    <row r="407" spans="1:25" x14ac:dyDescent="0.25">
      <c r="A407" s="14" t="s">
        <v>3768</v>
      </c>
      <c r="B407">
        <v>2051560902</v>
      </c>
      <c r="C407" s="14" t="s">
        <v>9829</v>
      </c>
      <c r="D407">
        <v>141</v>
      </c>
      <c r="E407" s="14" t="s">
        <v>1122</v>
      </c>
      <c r="F407" s="14" t="s">
        <v>296</v>
      </c>
      <c r="G407" s="14">
        <f>timingTable[[#This Row],[FRT_DEC]]-B406</f>
        <v>135</v>
      </c>
      <c r="H40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INFO]]))),H406)</f>
        <v>303</v>
      </c>
      <c r="I40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07" s="14">
        <f>HEX2DEC(RIGHT(timingTable[[#This Row],[FRT_HEX]],MIN(LEN(timingTable[[#This Row],[FRT_HEX]])-2,8)))</f>
        <v>2051560902</v>
      </c>
      <c r="K407" s="14" t="str">
        <f>IF(timingTable[[#This Row],['[TRACECODE']:.1]]=140,"afterTx","")</f>
        <v/>
      </c>
      <c r="L407" s="14" t="str">
        <f t="shared" si="54"/>
        <v/>
      </c>
      <c r="M407" s="14" t="str">
        <f>IF(AND(H407=H406,K406="afterTx",timingTable[[#This Row],['[TRACECODE']:.1]]=6),"dc","")</f>
        <v/>
      </c>
      <c r="N407" s="14" t="str">
        <f t="shared" si="55"/>
        <v/>
      </c>
      <c r="O407" s="14" t="str">
        <f>IF(timingTable[[#This Row],['[TRACECODE']:.1]]=141,"afterRx","")</f>
        <v>afterRx</v>
      </c>
      <c r="P407" s="14" t="str">
        <f t="shared" si="56"/>
        <v/>
      </c>
      <c r="Q407" s="14" t="str">
        <f t="shared" si="57"/>
        <v/>
      </c>
      <c r="R407" s="14" t="str">
        <f t="shared" si="58"/>
        <v>EMPTY</v>
      </c>
      <c r="S407" s="14" t="str">
        <f t="shared" si="59"/>
        <v>EMPTY</v>
      </c>
      <c r="T407" s="14" t="str">
        <f t="shared" si="60"/>
        <v>EMPTY</v>
      </c>
      <c r="U407" s="14" t="str">
        <f t="shared" si="61"/>
        <v>EMPTY</v>
      </c>
      <c r="V407" s="14" t="str">
        <f>IF(L407="beforeTx",timingTable[[#This Row],[FRT32_val]]-timingTable[[#This Row],[FRT32_trace]],"EMPTY")</f>
        <v>EMPTY</v>
      </c>
      <c r="W407" s="14" t="str">
        <f>IF(AND(timingTable[[#This Row],[beforeTx]]="beforeTx",K408="afterTx"),J408-timingTable[[#This Row],[FRT32_trace]],"EMPTY")</f>
        <v>EMPTY</v>
      </c>
      <c r="X407" s="14" t="str">
        <f t="shared" si="62"/>
        <v>EMPTY</v>
      </c>
      <c r="Y407" s="14" t="str">
        <f>IF(AND(P407="beforeRx",O408="afterRx"),J408-timingTable[[#This Row],[FRT32_trace]],"EMPTY")</f>
        <v>EMPTY</v>
      </c>
    </row>
    <row r="408" spans="1:25" x14ac:dyDescent="0.25">
      <c r="A408" s="14" t="s">
        <v>3791</v>
      </c>
      <c r="B408">
        <v>2051563787</v>
      </c>
      <c r="C408" s="14" t="s">
        <v>9853</v>
      </c>
      <c r="D408">
        <v>151</v>
      </c>
      <c r="E408" s="14" t="s">
        <v>1119</v>
      </c>
      <c r="F408" s="14" t="s">
        <v>9854</v>
      </c>
      <c r="G408" s="14">
        <f>timingTable[[#This Row],[FRT_DEC]]-B407</f>
        <v>2885</v>
      </c>
      <c r="H40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INFO]]))),H407)</f>
        <v>303</v>
      </c>
      <c r="I408" s="14">
        <f>IF(timingTable[[#This Row],['[TRACECODE']:.1]]=151,HEX2DEC(LEFT(RIGHT(timingTable[[#This Row],[TRACE INFO]],9),8)),IF(timingTable[[#This Row],['[TRACECODE']:.1]]=6,HEX2DEC(RIGHT(timingTable[[#This Row],[TRACE INFO]],8))))</f>
        <v>2051563700</v>
      </c>
      <c r="J408" s="14">
        <f>HEX2DEC(RIGHT(timingTable[[#This Row],[FRT_HEX]],MIN(LEN(timingTable[[#This Row],[FRT_HEX]])-2,8)))</f>
        <v>2051563787</v>
      </c>
      <c r="K408" s="14" t="str">
        <f>IF(timingTable[[#This Row],['[TRACECODE']:.1]]=140,"afterTx","")</f>
        <v/>
      </c>
      <c r="L408" s="14" t="str">
        <f t="shared" si="54"/>
        <v/>
      </c>
      <c r="M408" s="14" t="str">
        <f>IF(AND(H408=H407,K407="afterTx",timingTable[[#This Row],['[TRACECODE']:.1]]=6),"dc","")</f>
        <v/>
      </c>
      <c r="N408" s="14" t="str">
        <f t="shared" si="55"/>
        <v/>
      </c>
      <c r="O408" s="14" t="str">
        <f>IF(timingTable[[#This Row],['[TRACECODE']:.1]]=141,"afterRx","")</f>
        <v/>
      </c>
      <c r="P408" s="14" t="str">
        <f t="shared" si="56"/>
        <v/>
      </c>
      <c r="Q408" s="14" t="str">
        <f t="shared" si="57"/>
        <v>rxEnd</v>
      </c>
      <c r="R408" s="14" t="str">
        <f t="shared" si="58"/>
        <v>EMPTY</v>
      </c>
      <c r="S408" s="14" t="str">
        <f t="shared" si="59"/>
        <v>EMPTY</v>
      </c>
      <c r="T408" s="14">
        <f t="shared" si="60"/>
        <v>1000</v>
      </c>
      <c r="U408" s="14">
        <f t="shared" si="61"/>
        <v>1697</v>
      </c>
      <c r="V408" s="14" t="str">
        <f>IF(L408="beforeTx",timingTable[[#This Row],[FRT32_val]]-timingTable[[#This Row],[FRT32_trace]],"EMPTY")</f>
        <v>EMPTY</v>
      </c>
      <c r="W408" s="14" t="str">
        <f>IF(AND(timingTable[[#This Row],[beforeTx]]="beforeTx",K409="afterTx"),J409-timingTable[[#This Row],[FRT32_trace]],"EMPTY")</f>
        <v>EMPTY</v>
      </c>
      <c r="X408" s="14">
        <f t="shared" si="62"/>
        <v>217</v>
      </c>
      <c r="Y408" s="14" t="str">
        <f>IF(AND(P408="beforeRx",O409="afterRx"),J409-timingTable[[#This Row],[FRT32_trace]],"EMPTY")</f>
        <v>EMPTY</v>
      </c>
    </row>
    <row r="409" spans="1:25" x14ac:dyDescent="0.25">
      <c r="A409" s="14" t="s">
        <v>3801</v>
      </c>
      <c r="B409">
        <v>2051563917</v>
      </c>
      <c r="C409" s="14" t="s">
        <v>9865</v>
      </c>
      <c r="D409">
        <v>151</v>
      </c>
      <c r="E409" s="14" t="s">
        <v>1119</v>
      </c>
      <c r="F409" s="14" t="s">
        <v>9866</v>
      </c>
      <c r="G409" s="14">
        <f>timingTable[[#This Row],[FRT_DEC]]-B408</f>
        <v>130</v>
      </c>
      <c r="H40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INFO]]))),H408)</f>
        <v>303</v>
      </c>
      <c r="I409" s="14">
        <f>IF(timingTable[[#This Row],['[TRACECODE']:.1]]=151,HEX2DEC(LEFT(RIGHT(timingTable[[#This Row],[TRACE INFO]],9),8)),IF(timingTable[[#This Row],['[TRACECODE']:.1]]=6,HEX2DEC(RIGHT(timingTable[[#This Row],[TRACE INFO]],8))))</f>
        <v>2051564700</v>
      </c>
      <c r="J409" s="14">
        <f>HEX2DEC(RIGHT(timingTable[[#This Row],[FRT_HEX]],MIN(LEN(timingTable[[#This Row],[FRT_HEX]])-2,8)))</f>
        <v>2051563917</v>
      </c>
      <c r="K409" s="14" t="str">
        <f>IF(timingTable[[#This Row],['[TRACECODE']:.1]]=140,"afterTx","")</f>
        <v/>
      </c>
      <c r="L409" s="14" t="str">
        <f t="shared" si="54"/>
        <v>beforeTx</v>
      </c>
      <c r="M409" s="14" t="str">
        <f>IF(AND(H409=H408,K408="afterTx",timingTable[[#This Row],['[TRACECODE']:.1]]=6),"dc","")</f>
        <v/>
      </c>
      <c r="N409" s="14" t="str">
        <f t="shared" si="55"/>
        <v/>
      </c>
      <c r="O409" s="14" t="str">
        <f>IF(timingTable[[#This Row],['[TRACECODE']:.1]]=141,"afterRx","")</f>
        <v/>
      </c>
      <c r="P409" s="14" t="str">
        <f t="shared" si="56"/>
        <v/>
      </c>
      <c r="Q409" s="14" t="str">
        <f t="shared" si="57"/>
        <v/>
      </c>
      <c r="R409" s="14">
        <f t="shared" si="58"/>
        <v>697</v>
      </c>
      <c r="S409" s="14" t="str">
        <f t="shared" si="59"/>
        <v>EMPTY</v>
      </c>
      <c r="T409" s="14" t="str">
        <f t="shared" si="60"/>
        <v>EMPTY</v>
      </c>
      <c r="U409" s="14" t="str">
        <f t="shared" si="61"/>
        <v>EMPTY</v>
      </c>
      <c r="V409" s="14">
        <f>IF(L409="beforeTx",timingTable[[#This Row],[FRT32_val]]-timingTable[[#This Row],[FRT32_trace]],"EMPTY")</f>
        <v>783</v>
      </c>
      <c r="W409" s="14">
        <f>IF(AND(timingTable[[#This Row],[beforeTx]]="beforeTx",K410="afterTx"),J410-timingTable[[#This Row],[FRT32_trace]],"EMPTY")</f>
        <v>801</v>
      </c>
      <c r="X409" s="14" t="str">
        <f t="shared" si="62"/>
        <v>EMPTY</v>
      </c>
      <c r="Y409" s="14" t="str">
        <f>IF(AND(P409="beforeRx",O410="afterRx"),J410-timingTable[[#This Row],[FRT32_trace]],"EMPTY")</f>
        <v>EMPTY</v>
      </c>
    </row>
    <row r="410" spans="1:25" x14ac:dyDescent="0.25">
      <c r="A410" s="14" t="s">
        <v>3802</v>
      </c>
      <c r="B410">
        <v>2051564718</v>
      </c>
      <c r="C410" s="14" t="s">
        <v>9867</v>
      </c>
      <c r="D410">
        <v>140</v>
      </c>
      <c r="E410" s="14" t="s">
        <v>1120</v>
      </c>
      <c r="F410" s="14" t="s">
        <v>281</v>
      </c>
      <c r="G410" s="14">
        <f>timingTable[[#This Row],[FRT_DEC]]-B409</f>
        <v>801</v>
      </c>
      <c r="H41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INFO]]))),H409)</f>
        <v>303</v>
      </c>
      <c r="I41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10" s="14">
        <f>HEX2DEC(RIGHT(timingTable[[#This Row],[FRT_HEX]],MIN(LEN(timingTable[[#This Row],[FRT_HEX]])-2,8)))</f>
        <v>2051564718</v>
      </c>
      <c r="K410" s="14" t="str">
        <f>IF(timingTable[[#This Row],['[TRACECODE']:.1]]=140,"afterTx","")</f>
        <v>afterTx</v>
      </c>
      <c r="L410" s="14" t="str">
        <f t="shared" si="54"/>
        <v/>
      </c>
      <c r="M410" s="14" t="str">
        <f>IF(AND(H410=H409,K409="afterTx",timingTable[[#This Row],['[TRACECODE']:.1]]=6),"dc","")</f>
        <v/>
      </c>
      <c r="N410" s="14" t="str">
        <f t="shared" si="55"/>
        <v/>
      </c>
      <c r="O410" s="14" t="str">
        <f>IF(timingTable[[#This Row],['[TRACECODE']:.1]]=141,"afterRx","")</f>
        <v/>
      </c>
      <c r="P410" s="14" t="str">
        <f t="shared" si="56"/>
        <v/>
      </c>
      <c r="Q410" s="14" t="str">
        <f t="shared" si="57"/>
        <v/>
      </c>
      <c r="R410" s="14" t="str">
        <f t="shared" si="58"/>
        <v>EMPTY</v>
      </c>
      <c r="S410" s="14" t="str">
        <f t="shared" si="59"/>
        <v>EMPTY</v>
      </c>
      <c r="T410" s="14" t="str">
        <f t="shared" si="60"/>
        <v>EMPTY</v>
      </c>
      <c r="U410" s="14" t="str">
        <f t="shared" si="61"/>
        <v>EMPTY</v>
      </c>
      <c r="V410" s="14" t="str">
        <f>IF(L410="beforeTx",timingTable[[#This Row],[FRT32_val]]-timingTable[[#This Row],[FRT32_trace]],"EMPTY")</f>
        <v>EMPTY</v>
      </c>
      <c r="W410" s="14" t="str">
        <f>IF(AND(timingTable[[#This Row],[beforeTx]]="beforeTx",K411="afterTx"),J411-timingTable[[#This Row],[FRT32_trace]],"EMPTY")</f>
        <v>EMPTY</v>
      </c>
      <c r="X410" s="14" t="str">
        <f t="shared" si="62"/>
        <v>EMPTY</v>
      </c>
      <c r="Y410" s="14" t="str">
        <f>IF(AND(P410="beforeRx",O411="afterRx"),J411-timingTable[[#This Row],[FRT32_trace]],"EMPTY")</f>
        <v>EMPTY</v>
      </c>
    </row>
    <row r="411" spans="1:25" x14ac:dyDescent="0.25">
      <c r="A411" s="14" t="s">
        <v>3805</v>
      </c>
      <c r="B411">
        <v>2051573641</v>
      </c>
      <c r="C411" s="14" t="s">
        <v>9870</v>
      </c>
      <c r="D411">
        <v>6</v>
      </c>
      <c r="E411" s="14" t="s">
        <v>1121</v>
      </c>
      <c r="F411" s="14" t="s">
        <v>9871</v>
      </c>
      <c r="G411" s="14">
        <f>timingTable[[#This Row],[FRT_DEC]]-B410</f>
        <v>8923</v>
      </c>
      <c r="H41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INFO]]))),H410)</f>
        <v>303</v>
      </c>
      <c r="I411" s="14">
        <f>IF(timingTable[[#This Row],['[TRACECODE']:.1]]=151,HEX2DEC(LEFT(RIGHT(timingTable[[#This Row],[TRACE INFO]],9),8)),IF(timingTable[[#This Row],['[TRACECODE']:.1]]=6,HEX2DEC(RIGHT(timingTable[[#This Row],[TRACE INFO]],8))))</f>
        <v>2051565397</v>
      </c>
      <c r="J411" s="14">
        <f>HEX2DEC(RIGHT(timingTable[[#This Row],[FRT_HEX]],MIN(LEN(timingTable[[#This Row],[FRT_HEX]])-2,8)))</f>
        <v>2051573641</v>
      </c>
      <c r="K411" s="14" t="str">
        <f>IF(timingTable[[#This Row],['[TRACECODE']:.1]]=140,"afterTx","")</f>
        <v/>
      </c>
      <c r="L411" s="14" t="str">
        <f t="shared" si="54"/>
        <v/>
      </c>
      <c r="M411" s="14" t="str">
        <f>IF(AND(H411=H410,K410="afterTx",timingTable[[#This Row],['[TRACECODE']:.1]]=6),"dc","")</f>
        <v>dc</v>
      </c>
      <c r="N411" s="14" t="str">
        <f t="shared" si="55"/>
        <v/>
      </c>
      <c r="O411" s="14" t="str">
        <f>IF(timingTable[[#This Row],['[TRACECODE']:.1]]=141,"afterRx","")</f>
        <v/>
      </c>
      <c r="P411" s="14" t="str">
        <f t="shared" si="56"/>
        <v/>
      </c>
      <c r="Q411" s="14" t="str">
        <f t="shared" si="57"/>
        <v/>
      </c>
      <c r="R411" s="14" t="str">
        <f t="shared" si="58"/>
        <v>EMPTY</v>
      </c>
      <c r="S411" s="14" t="str">
        <f t="shared" si="59"/>
        <v>EMPTY</v>
      </c>
      <c r="T411" s="14" t="str">
        <f t="shared" si="60"/>
        <v>EMPTY</v>
      </c>
      <c r="U411" s="14" t="str">
        <f t="shared" si="61"/>
        <v>EMPTY</v>
      </c>
      <c r="V411" s="14" t="str">
        <f>IF(L411="beforeTx",timingTable[[#This Row],[FRT32_val]]-timingTable[[#This Row],[FRT32_trace]],"EMPTY")</f>
        <v>EMPTY</v>
      </c>
      <c r="W411" s="14" t="str">
        <f>IF(AND(timingTable[[#This Row],[beforeTx]]="beforeTx",K412="afterTx"),J412-timingTable[[#This Row],[FRT32_trace]],"EMPTY")</f>
        <v>EMPTY</v>
      </c>
      <c r="X411" s="14" t="str">
        <f t="shared" si="62"/>
        <v>EMPTY</v>
      </c>
      <c r="Y411" s="14" t="str">
        <f>IF(AND(P411="beforeRx",O412="afterRx"),J412-timingTable[[#This Row],[FRT32_trace]],"EMPTY")</f>
        <v>EMPTY</v>
      </c>
    </row>
    <row r="412" spans="1:25" x14ac:dyDescent="0.25">
      <c r="A412" s="14" t="s">
        <v>3806</v>
      </c>
      <c r="B412">
        <v>2051573644</v>
      </c>
      <c r="C412" s="14" t="s">
        <v>9872</v>
      </c>
      <c r="D412">
        <v>6</v>
      </c>
      <c r="E412" s="14" t="s">
        <v>1121</v>
      </c>
      <c r="F412" s="14" t="s">
        <v>5995</v>
      </c>
      <c r="G412" s="14">
        <f>timingTable[[#This Row],[FRT_DEC]]-B411</f>
        <v>3</v>
      </c>
      <c r="H41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INFO]]))),H411)</f>
        <v>303</v>
      </c>
      <c r="I412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12" s="14">
        <f>HEX2DEC(RIGHT(timingTable[[#This Row],[FRT_HEX]],MIN(LEN(timingTable[[#This Row],[FRT_HEX]])-2,8)))</f>
        <v>2051573644</v>
      </c>
      <c r="K412" s="14" t="str">
        <f>IF(timingTable[[#This Row],['[TRACECODE']:.1]]=140,"afterTx","")</f>
        <v/>
      </c>
      <c r="L412" s="14" t="str">
        <f t="shared" si="54"/>
        <v/>
      </c>
      <c r="M412" s="14" t="str">
        <f>IF(AND(H412=H411,K411="afterTx",timingTable[[#This Row],['[TRACECODE']:.1]]=6),"dc","")</f>
        <v/>
      </c>
      <c r="N412" s="14" t="str">
        <f t="shared" si="55"/>
        <v/>
      </c>
      <c r="O412" s="14" t="str">
        <f>IF(timingTable[[#This Row],['[TRACECODE']:.1]]=141,"afterRx","")</f>
        <v/>
      </c>
      <c r="P412" s="14" t="str">
        <f t="shared" si="56"/>
        <v/>
      </c>
      <c r="Q412" s="14" t="str">
        <f t="shared" si="57"/>
        <v/>
      </c>
      <c r="R412" s="14" t="str">
        <f t="shared" si="58"/>
        <v>EMPTY</v>
      </c>
      <c r="S412" s="14" t="str">
        <f t="shared" si="59"/>
        <v>EMPTY</v>
      </c>
      <c r="T412" s="14" t="str">
        <f t="shared" si="60"/>
        <v>EMPTY</v>
      </c>
      <c r="U412" s="14" t="str">
        <f t="shared" si="61"/>
        <v>EMPTY</v>
      </c>
      <c r="V412" s="14" t="str">
        <f>IF(L412="beforeTx",timingTable[[#This Row],[FRT32_val]]-timingTable[[#This Row],[FRT32_trace]],"EMPTY")</f>
        <v>EMPTY</v>
      </c>
      <c r="W412" s="14" t="str">
        <f>IF(AND(timingTable[[#This Row],[beforeTx]]="beforeTx",K413="afterTx"),J413-timingTable[[#This Row],[FRT32_trace]],"EMPTY")</f>
        <v>EMPTY</v>
      </c>
      <c r="X412" s="14" t="str">
        <f t="shared" si="62"/>
        <v>EMPTY</v>
      </c>
      <c r="Y412" s="14" t="str">
        <f>IF(AND(P412="beforeRx",O413="afterRx"),J413-timingTable[[#This Row],[FRT32_trace]],"EMPTY")</f>
        <v>EMPTY</v>
      </c>
    </row>
    <row r="413" spans="1:25" x14ac:dyDescent="0.25">
      <c r="A413" s="14" t="s">
        <v>3807</v>
      </c>
      <c r="B413">
        <v>2051573730</v>
      </c>
      <c r="C413" s="14" t="s">
        <v>9873</v>
      </c>
      <c r="D413">
        <v>151</v>
      </c>
      <c r="E413" s="14" t="s">
        <v>1119</v>
      </c>
      <c r="F413" s="14" t="s">
        <v>9874</v>
      </c>
      <c r="G413" s="14">
        <f>timingTable[[#This Row],[FRT_DEC]]-B412</f>
        <v>86</v>
      </c>
      <c r="H41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INFO]]))),H412)</f>
        <v>303</v>
      </c>
      <c r="I413" s="14">
        <f>IF(timingTable[[#This Row],['[TRACECODE']:.1]]=151,HEX2DEC(LEFT(RIGHT(timingTable[[#This Row],[TRACE INFO]],9),8)),IF(timingTable[[#This Row],['[TRACECODE']:.1]]=6,HEX2DEC(RIGHT(timingTable[[#This Row],[TRACE INFO]],8))))</f>
        <v>2051573557</v>
      </c>
      <c r="J413" s="14">
        <f>HEX2DEC(RIGHT(timingTable[[#This Row],[FRT_HEX]],MIN(LEN(timingTable[[#This Row],[FRT_HEX]])-2,8)))</f>
        <v>2051573730</v>
      </c>
      <c r="K413" s="14" t="str">
        <f>IF(timingTable[[#This Row],['[TRACECODE']:.1]]=140,"afterTx","")</f>
        <v/>
      </c>
      <c r="L413" s="14" t="str">
        <f t="shared" si="54"/>
        <v/>
      </c>
      <c r="M413" s="14" t="str">
        <f>IF(AND(H413=H412,K412="afterTx",timingTable[[#This Row],['[TRACECODE']:.1]]=6),"dc","")</f>
        <v/>
      </c>
      <c r="N413" s="14" t="str">
        <f t="shared" si="55"/>
        <v>txEnd</v>
      </c>
      <c r="O413" s="14" t="str">
        <f>IF(timingTable[[#This Row],['[TRACECODE']:.1]]=141,"afterRx","")</f>
        <v/>
      </c>
      <c r="P413" s="14" t="str">
        <f t="shared" si="56"/>
        <v/>
      </c>
      <c r="Q413" s="14" t="str">
        <f t="shared" si="57"/>
        <v/>
      </c>
      <c r="R413" s="14" t="str">
        <f t="shared" si="58"/>
        <v>EMPTY</v>
      </c>
      <c r="S413" s="14">
        <f t="shared" si="59"/>
        <v>543</v>
      </c>
      <c r="T413" s="14" t="str">
        <f t="shared" si="60"/>
        <v>EMPTY</v>
      </c>
      <c r="U413" s="14" t="str">
        <f t="shared" si="61"/>
        <v>EMPTY</v>
      </c>
      <c r="V413" s="14" t="str">
        <f>IF(L413="beforeTx",timingTable[[#This Row],[FRT32_val]]-timingTable[[#This Row],[FRT32_trace]],"EMPTY")</f>
        <v>EMPTY</v>
      </c>
      <c r="W413" s="14" t="str">
        <f>IF(AND(timingTable[[#This Row],[beforeTx]]="beforeTx",K414="afterTx"),J414-timingTable[[#This Row],[FRT32_trace]],"EMPTY")</f>
        <v>EMPTY</v>
      </c>
      <c r="X413" s="14" t="str">
        <f t="shared" si="62"/>
        <v>EMPTY</v>
      </c>
      <c r="Y413" s="14" t="str">
        <f>IF(AND(P413="beforeRx",O414="afterRx"),J414-timingTable[[#This Row],[FRT32_trace]],"EMPTY")</f>
        <v>EMPTY</v>
      </c>
    </row>
    <row r="414" spans="1:25" x14ac:dyDescent="0.25">
      <c r="A414" s="14" t="s">
        <v>3816</v>
      </c>
      <c r="B414">
        <v>2051574100</v>
      </c>
      <c r="C414" s="14" t="s">
        <v>9884</v>
      </c>
      <c r="D414">
        <v>151</v>
      </c>
      <c r="E414" s="14" t="s">
        <v>1119</v>
      </c>
      <c r="F414" s="14" t="s">
        <v>1102</v>
      </c>
      <c r="G414" s="14">
        <f>timingTable[[#This Row],[FRT_DEC]]-B413</f>
        <v>370</v>
      </c>
      <c r="H41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INFO]]))),H413)</f>
        <v>303</v>
      </c>
      <c r="I414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414" s="14">
        <f>HEX2DEC(RIGHT(timingTable[[#This Row],[FRT_HEX]],MIN(LEN(timingTable[[#This Row],[FRT_HEX]])-2,8)))</f>
        <v>2051574100</v>
      </c>
      <c r="K414" s="14" t="str">
        <f>IF(timingTable[[#This Row],['[TRACECODE']:.1]]=140,"afterTx","")</f>
        <v/>
      </c>
      <c r="L414" s="14" t="str">
        <f t="shared" si="54"/>
        <v/>
      </c>
      <c r="M414" s="14" t="str">
        <f>IF(AND(H414=H413,K413="afterTx",timingTable[[#This Row],['[TRACECODE']:.1]]=6),"dc","")</f>
        <v/>
      </c>
      <c r="N414" s="14" t="str">
        <f t="shared" si="55"/>
        <v/>
      </c>
      <c r="O414" s="14" t="str">
        <f>IF(timingTable[[#This Row],['[TRACECODE']:.1]]=141,"afterRx","")</f>
        <v/>
      </c>
      <c r="P414" s="14" t="str">
        <f t="shared" si="56"/>
        <v>beforeRx</v>
      </c>
      <c r="Q414" s="14" t="str">
        <f t="shared" si="57"/>
        <v/>
      </c>
      <c r="R414" s="14" t="str">
        <f t="shared" si="58"/>
        <v>EMPTY</v>
      </c>
      <c r="S414" s="14" t="str">
        <f t="shared" si="59"/>
        <v>EMPTY</v>
      </c>
      <c r="T414" s="14" t="str">
        <f t="shared" si="60"/>
        <v>EMPTY</v>
      </c>
      <c r="U414" s="14" t="str">
        <f t="shared" si="61"/>
        <v>EMPTY</v>
      </c>
      <c r="V414" s="14" t="str">
        <f>IF(L414="beforeTx",timingTable[[#This Row],[FRT32_val]]-timingTable[[#This Row],[FRT32_trace]],"EMPTY")</f>
        <v>EMPTY</v>
      </c>
      <c r="W414" s="14" t="str">
        <f>IF(AND(timingTable[[#This Row],[beforeTx]]="beforeTx",K415="afterTx"),J415-timingTable[[#This Row],[FRT32_trace]],"EMPTY")</f>
        <v>EMPTY</v>
      </c>
      <c r="X414" s="14" t="str">
        <f t="shared" si="62"/>
        <v>EMPTY</v>
      </c>
      <c r="Y414" s="14">
        <f>IF(AND(P414="beforeRx",O415="afterRx"),J415-timingTable[[#This Row],[FRT32_trace]],"EMPTY")</f>
        <v>16</v>
      </c>
    </row>
    <row r="415" spans="1:25" x14ac:dyDescent="0.25">
      <c r="A415" s="14" t="s">
        <v>3817</v>
      </c>
      <c r="B415">
        <v>2051574116</v>
      </c>
      <c r="C415" s="14" t="s">
        <v>9885</v>
      </c>
      <c r="D415">
        <v>141</v>
      </c>
      <c r="E415" s="14" t="s">
        <v>1122</v>
      </c>
      <c r="F415" s="14" t="s">
        <v>296</v>
      </c>
      <c r="G415" s="14">
        <f>timingTable[[#This Row],[FRT_DEC]]-B414</f>
        <v>16</v>
      </c>
      <c r="H41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INFO]]))),H414)</f>
        <v>303</v>
      </c>
      <c r="I41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15" s="14">
        <f>HEX2DEC(RIGHT(timingTable[[#This Row],[FRT_HEX]],MIN(LEN(timingTable[[#This Row],[FRT_HEX]])-2,8)))</f>
        <v>2051574116</v>
      </c>
      <c r="K415" s="14" t="str">
        <f>IF(timingTable[[#This Row],['[TRACECODE']:.1]]=140,"afterTx","")</f>
        <v/>
      </c>
      <c r="L415" s="14" t="str">
        <f t="shared" si="54"/>
        <v/>
      </c>
      <c r="M415" s="14" t="str">
        <f>IF(AND(H415=H414,K414="afterTx",timingTable[[#This Row],['[TRACECODE']:.1]]=6),"dc","")</f>
        <v/>
      </c>
      <c r="N415" s="14" t="str">
        <f t="shared" si="55"/>
        <v/>
      </c>
      <c r="O415" s="14" t="str">
        <f>IF(timingTable[[#This Row],['[TRACECODE']:.1]]=141,"afterRx","")</f>
        <v>afterRx</v>
      </c>
      <c r="P415" s="14" t="str">
        <f t="shared" si="56"/>
        <v/>
      </c>
      <c r="Q415" s="14" t="str">
        <f t="shared" si="57"/>
        <v/>
      </c>
      <c r="R415" s="14" t="str">
        <f t="shared" si="58"/>
        <v>EMPTY</v>
      </c>
      <c r="S415" s="14" t="str">
        <f t="shared" si="59"/>
        <v>EMPTY</v>
      </c>
      <c r="T415" s="14" t="str">
        <f t="shared" si="60"/>
        <v>EMPTY</v>
      </c>
      <c r="U415" s="14" t="str">
        <f t="shared" si="61"/>
        <v>EMPTY</v>
      </c>
      <c r="V415" s="14" t="str">
        <f>IF(L415="beforeTx",timingTable[[#This Row],[FRT32_val]]-timingTable[[#This Row],[FRT32_trace]],"EMPTY")</f>
        <v>EMPTY</v>
      </c>
      <c r="W415" s="14" t="str">
        <f>IF(AND(timingTable[[#This Row],[beforeTx]]="beforeTx",K416="afterTx"),J416-timingTable[[#This Row],[FRT32_trace]],"EMPTY")</f>
        <v>EMPTY</v>
      </c>
      <c r="X415" s="14" t="str">
        <f t="shared" si="62"/>
        <v>EMPTY</v>
      </c>
      <c r="Y415" s="14" t="str">
        <f>IF(AND(P415="beforeRx",O416="afterRx"),J416-timingTable[[#This Row],[FRT32_trace]],"EMPTY")</f>
        <v>EMPTY</v>
      </c>
    </row>
    <row r="416" spans="1:25" x14ac:dyDescent="0.25">
      <c r="A416" s="14" t="s">
        <v>3850</v>
      </c>
      <c r="B416">
        <v>2051577684</v>
      </c>
      <c r="C416" s="14" t="s">
        <v>9920</v>
      </c>
      <c r="D416">
        <v>151</v>
      </c>
      <c r="E416" s="14" t="s">
        <v>1119</v>
      </c>
      <c r="F416" s="14" t="s">
        <v>9921</v>
      </c>
      <c r="G416" s="14">
        <f>timingTable[[#This Row],[FRT_DEC]]-B415</f>
        <v>3568</v>
      </c>
      <c r="H41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INFO]]))),H415)</f>
        <v>303</v>
      </c>
      <c r="I416" s="14">
        <f>IF(timingTable[[#This Row],['[TRACECODE']:.1]]=151,HEX2DEC(LEFT(RIGHT(timingTable[[#This Row],[TRACE INFO]],9),8)),IF(timingTable[[#This Row],['[TRACECODE']:.1]]=6,HEX2DEC(RIGHT(timingTable[[#This Row],[TRACE INFO]],8))))</f>
        <v>2051577580</v>
      </c>
      <c r="J416" s="14">
        <f>HEX2DEC(RIGHT(timingTable[[#This Row],[FRT_HEX]],MIN(LEN(timingTable[[#This Row],[FRT_HEX]])-2,8)))</f>
        <v>2051577684</v>
      </c>
      <c r="K416" s="14" t="str">
        <f>IF(timingTable[[#This Row],['[TRACECODE']:.1]]=140,"afterTx","")</f>
        <v/>
      </c>
      <c r="L416" s="14" t="str">
        <f t="shared" si="54"/>
        <v/>
      </c>
      <c r="M416" s="14" t="str">
        <f>IF(AND(H416=H415,K415="afterTx",timingTable[[#This Row],['[TRACECODE']:.1]]=6),"dc","")</f>
        <v/>
      </c>
      <c r="N416" s="14" t="str">
        <f t="shared" si="55"/>
        <v/>
      </c>
      <c r="O416" s="14" t="str">
        <f>IF(timingTable[[#This Row],['[TRACECODE']:.1]]=141,"afterRx","")</f>
        <v/>
      </c>
      <c r="P416" s="14" t="str">
        <f t="shared" si="56"/>
        <v/>
      </c>
      <c r="Q416" s="14" t="str">
        <f t="shared" si="57"/>
        <v>rxEnd</v>
      </c>
      <c r="R416" s="14" t="str">
        <f t="shared" si="58"/>
        <v>EMPTY</v>
      </c>
      <c r="S416" s="14" t="str">
        <f t="shared" si="59"/>
        <v>EMPTY</v>
      </c>
      <c r="T416" s="14">
        <f t="shared" si="60"/>
        <v>1000</v>
      </c>
      <c r="U416" s="14">
        <f t="shared" si="61"/>
        <v>1698</v>
      </c>
      <c r="V416" s="14" t="str">
        <f>IF(L416="beforeTx",timingTable[[#This Row],[FRT32_val]]-timingTable[[#This Row],[FRT32_trace]],"EMPTY")</f>
        <v>EMPTY</v>
      </c>
      <c r="W416" s="14" t="str">
        <f>IF(AND(timingTable[[#This Row],[beforeTx]]="beforeTx",K417="afterTx"),J417-timingTable[[#This Row],[FRT32_trace]],"EMPTY")</f>
        <v>EMPTY</v>
      </c>
      <c r="X416" s="14">
        <f t="shared" si="62"/>
        <v>223</v>
      </c>
      <c r="Y416" s="14" t="str">
        <f>IF(AND(P416="beforeRx",O417="afterRx"),J417-timingTable[[#This Row],[FRT32_trace]],"EMPTY")</f>
        <v>EMPTY</v>
      </c>
    </row>
    <row r="417" spans="1:25" x14ac:dyDescent="0.25">
      <c r="A417" s="14" t="s">
        <v>3860</v>
      </c>
      <c r="B417">
        <v>2051577803</v>
      </c>
      <c r="C417" s="14" t="s">
        <v>9932</v>
      </c>
      <c r="D417">
        <v>151</v>
      </c>
      <c r="E417" s="14" t="s">
        <v>1119</v>
      </c>
      <c r="F417" s="14" t="s">
        <v>9933</v>
      </c>
      <c r="G417" s="14">
        <f>timingTable[[#This Row],[FRT_DEC]]-B416</f>
        <v>119</v>
      </c>
      <c r="H41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INFO]]))),H416)</f>
        <v>303</v>
      </c>
      <c r="I417" s="14">
        <f>IF(timingTable[[#This Row],['[TRACECODE']:.1]]=151,HEX2DEC(LEFT(RIGHT(timingTable[[#This Row],[TRACE INFO]],9),8)),IF(timingTable[[#This Row],['[TRACECODE']:.1]]=6,HEX2DEC(RIGHT(timingTable[[#This Row],[TRACE INFO]],8))))</f>
        <v>2051578580</v>
      </c>
      <c r="J417" s="14">
        <f>HEX2DEC(RIGHT(timingTable[[#This Row],[FRT_HEX]],MIN(LEN(timingTable[[#This Row],[FRT_HEX]])-2,8)))</f>
        <v>2051577803</v>
      </c>
      <c r="K417" s="14" t="str">
        <f>IF(timingTable[[#This Row],['[TRACECODE']:.1]]=140,"afterTx","")</f>
        <v/>
      </c>
      <c r="L417" s="14" t="str">
        <f t="shared" si="54"/>
        <v>beforeTx</v>
      </c>
      <c r="M417" s="14" t="str">
        <f>IF(AND(H417=H416,K416="afterTx",timingTable[[#This Row],['[TRACECODE']:.1]]=6),"dc","")</f>
        <v/>
      </c>
      <c r="N417" s="14" t="str">
        <f t="shared" si="55"/>
        <v/>
      </c>
      <c r="O417" s="14" t="str">
        <f>IF(timingTable[[#This Row],['[TRACECODE']:.1]]=141,"afterRx","")</f>
        <v/>
      </c>
      <c r="P417" s="14" t="str">
        <f t="shared" si="56"/>
        <v/>
      </c>
      <c r="Q417" s="14" t="str">
        <f t="shared" si="57"/>
        <v/>
      </c>
      <c r="R417" s="14">
        <f t="shared" si="58"/>
        <v>698</v>
      </c>
      <c r="S417" s="14" t="str">
        <f t="shared" si="59"/>
        <v>EMPTY</v>
      </c>
      <c r="T417" s="14" t="str">
        <f t="shared" si="60"/>
        <v>EMPTY</v>
      </c>
      <c r="U417" s="14" t="str">
        <f t="shared" si="61"/>
        <v>EMPTY</v>
      </c>
      <c r="V417" s="14">
        <f>IF(L417="beforeTx",timingTable[[#This Row],[FRT32_val]]-timingTable[[#This Row],[FRT32_trace]],"EMPTY")</f>
        <v>777</v>
      </c>
      <c r="W417" s="14">
        <f>IF(AND(timingTable[[#This Row],[beforeTx]]="beforeTx",K418="afterTx"),J418-timingTable[[#This Row],[FRT32_trace]],"EMPTY")</f>
        <v>795</v>
      </c>
      <c r="X417" s="14" t="str">
        <f t="shared" si="62"/>
        <v>EMPTY</v>
      </c>
      <c r="Y417" s="14" t="str">
        <f>IF(AND(P417="beforeRx",O418="afterRx"),J418-timingTable[[#This Row],[FRT32_trace]],"EMPTY")</f>
        <v>EMPTY</v>
      </c>
    </row>
    <row r="418" spans="1:25" x14ac:dyDescent="0.25">
      <c r="A418" s="14" t="s">
        <v>3861</v>
      </c>
      <c r="B418">
        <v>2051578598</v>
      </c>
      <c r="C418" s="14" t="s">
        <v>9934</v>
      </c>
      <c r="D418">
        <v>140</v>
      </c>
      <c r="E418" s="14" t="s">
        <v>1120</v>
      </c>
      <c r="F418" s="14" t="s">
        <v>281</v>
      </c>
      <c r="G418" s="14">
        <f>timingTable[[#This Row],[FRT_DEC]]-B417</f>
        <v>795</v>
      </c>
      <c r="H41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INFO]]))),H417)</f>
        <v>303</v>
      </c>
      <c r="I41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18" s="14">
        <f>HEX2DEC(RIGHT(timingTable[[#This Row],[FRT_HEX]],MIN(LEN(timingTable[[#This Row],[FRT_HEX]])-2,8)))</f>
        <v>2051578598</v>
      </c>
      <c r="K418" s="14" t="str">
        <f>IF(timingTable[[#This Row],['[TRACECODE']:.1]]=140,"afterTx","")</f>
        <v>afterTx</v>
      </c>
      <c r="L418" s="14" t="str">
        <f t="shared" si="54"/>
        <v/>
      </c>
      <c r="M418" s="14" t="str">
        <f>IF(AND(H418=H417,K417="afterTx",timingTable[[#This Row],['[TRACECODE']:.1]]=6),"dc","")</f>
        <v/>
      </c>
      <c r="N418" s="14" t="str">
        <f t="shared" si="55"/>
        <v/>
      </c>
      <c r="O418" s="14" t="str">
        <f>IF(timingTable[[#This Row],['[TRACECODE']:.1]]=141,"afterRx","")</f>
        <v/>
      </c>
      <c r="P418" s="14" t="str">
        <f t="shared" si="56"/>
        <v/>
      </c>
      <c r="Q418" s="14" t="str">
        <f t="shared" si="57"/>
        <v/>
      </c>
      <c r="R418" s="14" t="str">
        <f t="shared" si="58"/>
        <v>EMPTY</v>
      </c>
      <c r="S418" s="14" t="str">
        <f t="shared" si="59"/>
        <v>EMPTY</v>
      </c>
      <c r="T418" s="14" t="str">
        <f t="shared" si="60"/>
        <v>EMPTY</v>
      </c>
      <c r="U418" s="14" t="str">
        <f t="shared" si="61"/>
        <v>EMPTY</v>
      </c>
      <c r="V418" s="14" t="str">
        <f>IF(L418="beforeTx",timingTable[[#This Row],[FRT32_val]]-timingTable[[#This Row],[FRT32_trace]],"EMPTY")</f>
        <v>EMPTY</v>
      </c>
      <c r="W418" s="14" t="str">
        <f>IF(AND(timingTable[[#This Row],[beforeTx]]="beforeTx",K419="afterTx"),J419-timingTable[[#This Row],[FRT32_trace]],"EMPTY")</f>
        <v>EMPTY</v>
      </c>
      <c r="X418" s="14" t="str">
        <f t="shared" si="62"/>
        <v>EMPTY</v>
      </c>
      <c r="Y418" s="14" t="str">
        <f>IF(AND(P418="beforeRx",O419="afterRx"),J419-timingTable[[#This Row],[FRT32_trace]],"EMPTY")</f>
        <v>EMPTY</v>
      </c>
    </row>
    <row r="419" spans="1:25" x14ac:dyDescent="0.25">
      <c r="A419" s="14" t="s">
        <v>3864</v>
      </c>
      <c r="B419">
        <v>2051586961</v>
      </c>
      <c r="C419" s="14" t="s">
        <v>9937</v>
      </c>
      <c r="D419">
        <v>6</v>
      </c>
      <c r="E419" s="14" t="s">
        <v>1121</v>
      </c>
      <c r="F419" s="14" t="s">
        <v>9938</v>
      </c>
      <c r="G419" s="14">
        <f>timingTable[[#This Row],[FRT_DEC]]-B418</f>
        <v>8363</v>
      </c>
      <c r="H41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INFO]]))),H418)</f>
        <v>303</v>
      </c>
      <c r="I419" s="14">
        <f>IF(timingTable[[#This Row],['[TRACECODE']:.1]]=151,HEX2DEC(LEFT(RIGHT(timingTable[[#This Row],[TRACE INFO]],9),8)),IF(timingTable[[#This Row],['[TRACECODE']:.1]]=6,HEX2DEC(RIGHT(timingTable[[#This Row],[TRACE INFO]],8))))</f>
        <v>2051579278</v>
      </c>
      <c r="J419" s="14">
        <f>HEX2DEC(RIGHT(timingTable[[#This Row],[FRT_HEX]],MIN(LEN(timingTable[[#This Row],[FRT_HEX]])-2,8)))</f>
        <v>2051586961</v>
      </c>
      <c r="K419" s="14" t="str">
        <f>IF(timingTable[[#This Row],['[TRACECODE']:.1]]=140,"afterTx","")</f>
        <v/>
      </c>
      <c r="L419" s="14" t="str">
        <f t="shared" si="54"/>
        <v/>
      </c>
      <c r="M419" s="14" t="str">
        <f>IF(AND(H419=H418,K418="afterTx",timingTable[[#This Row],['[TRACECODE']:.1]]=6),"dc","")</f>
        <v>dc</v>
      </c>
      <c r="N419" s="14" t="str">
        <f t="shared" si="55"/>
        <v/>
      </c>
      <c r="O419" s="14" t="str">
        <f>IF(timingTable[[#This Row],['[TRACECODE']:.1]]=141,"afterRx","")</f>
        <v/>
      </c>
      <c r="P419" s="14" t="str">
        <f t="shared" si="56"/>
        <v/>
      </c>
      <c r="Q419" s="14" t="str">
        <f t="shared" si="57"/>
        <v/>
      </c>
      <c r="R419" s="14" t="str">
        <f t="shared" si="58"/>
        <v>EMPTY</v>
      </c>
      <c r="S419" s="14" t="str">
        <f t="shared" si="59"/>
        <v>EMPTY</v>
      </c>
      <c r="T419" s="14" t="str">
        <f t="shared" si="60"/>
        <v>EMPTY</v>
      </c>
      <c r="U419" s="14" t="str">
        <f t="shared" si="61"/>
        <v>EMPTY</v>
      </c>
      <c r="V419" s="14" t="str">
        <f>IF(L419="beforeTx",timingTable[[#This Row],[FRT32_val]]-timingTable[[#This Row],[FRT32_trace]],"EMPTY")</f>
        <v>EMPTY</v>
      </c>
      <c r="W419" s="14" t="str">
        <f>IF(AND(timingTable[[#This Row],[beforeTx]]="beforeTx",K420="afterTx"),J420-timingTable[[#This Row],[FRT32_trace]],"EMPTY")</f>
        <v>EMPTY</v>
      </c>
      <c r="X419" s="14" t="str">
        <f t="shared" si="62"/>
        <v>EMPTY</v>
      </c>
      <c r="Y419" s="14" t="str">
        <f>IF(AND(P419="beforeRx",O420="afterRx"),J420-timingTable[[#This Row],[FRT32_trace]],"EMPTY")</f>
        <v>EMPTY</v>
      </c>
    </row>
    <row r="420" spans="1:25" x14ac:dyDescent="0.25">
      <c r="A420" s="14" t="s">
        <v>3865</v>
      </c>
      <c r="B420">
        <v>2051586964</v>
      </c>
      <c r="C420" s="14" t="s">
        <v>9939</v>
      </c>
      <c r="D420">
        <v>6</v>
      </c>
      <c r="E420" s="14" t="s">
        <v>1121</v>
      </c>
      <c r="F420" s="14" t="s">
        <v>5995</v>
      </c>
      <c r="G420" s="14">
        <f>timingTable[[#This Row],[FRT_DEC]]-B419</f>
        <v>3</v>
      </c>
      <c r="H42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INFO]]))),H419)</f>
        <v>303</v>
      </c>
      <c r="I420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20" s="14">
        <f>HEX2DEC(RIGHT(timingTable[[#This Row],[FRT_HEX]],MIN(LEN(timingTable[[#This Row],[FRT_HEX]])-2,8)))</f>
        <v>2051586964</v>
      </c>
      <c r="K420" s="14" t="str">
        <f>IF(timingTable[[#This Row],['[TRACECODE']:.1]]=140,"afterTx","")</f>
        <v/>
      </c>
      <c r="L420" s="14" t="str">
        <f t="shared" si="54"/>
        <v/>
      </c>
      <c r="M420" s="14" t="str">
        <f>IF(AND(H420=H419,K419="afterTx",timingTable[[#This Row],['[TRACECODE']:.1]]=6),"dc","")</f>
        <v/>
      </c>
      <c r="N420" s="14" t="str">
        <f t="shared" si="55"/>
        <v/>
      </c>
      <c r="O420" s="14" t="str">
        <f>IF(timingTable[[#This Row],['[TRACECODE']:.1]]=141,"afterRx","")</f>
        <v/>
      </c>
      <c r="P420" s="14" t="str">
        <f t="shared" si="56"/>
        <v/>
      </c>
      <c r="Q420" s="14" t="str">
        <f t="shared" si="57"/>
        <v/>
      </c>
      <c r="R420" s="14" t="str">
        <f t="shared" si="58"/>
        <v>EMPTY</v>
      </c>
      <c r="S420" s="14" t="str">
        <f t="shared" si="59"/>
        <v>EMPTY</v>
      </c>
      <c r="T420" s="14" t="str">
        <f t="shared" si="60"/>
        <v>EMPTY</v>
      </c>
      <c r="U420" s="14" t="str">
        <f t="shared" si="61"/>
        <v>EMPTY</v>
      </c>
      <c r="V420" s="14" t="str">
        <f>IF(L420="beforeTx",timingTable[[#This Row],[FRT32_val]]-timingTable[[#This Row],[FRT32_trace]],"EMPTY")</f>
        <v>EMPTY</v>
      </c>
      <c r="W420" s="14" t="str">
        <f>IF(AND(timingTable[[#This Row],[beforeTx]]="beforeTx",K421="afterTx"),J421-timingTable[[#This Row],[FRT32_trace]],"EMPTY")</f>
        <v>EMPTY</v>
      </c>
      <c r="X420" s="14" t="str">
        <f t="shared" si="62"/>
        <v>EMPTY</v>
      </c>
      <c r="Y420" s="14" t="str">
        <f>IF(AND(P420="beforeRx",O421="afterRx"),J421-timingTable[[#This Row],[FRT32_trace]],"EMPTY")</f>
        <v>EMPTY</v>
      </c>
    </row>
    <row r="421" spans="1:25" x14ac:dyDescent="0.25">
      <c r="A421" s="14" t="s">
        <v>3866</v>
      </c>
      <c r="B421">
        <v>2051587045</v>
      </c>
      <c r="C421" s="14" t="s">
        <v>9940</v>
      </c>
      <c r="D421">
        <v>151</v>
      </c>
      <c r="E421" s="14" t="s">
        <v>1119</v>
      </c>
      <c r="F421" s="14" t="s">
        <v>9941</v>
      </c>
      <c r="G421" s="14">
        <f>timingTable[[#This Row],[FRT_DEC]]-B420</f>
        <v>81</v>
      </c>
      <c r="H42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INFO]]))),H420)</f>
        <v>303</v>
      </c>
      <c r="I421" s="14">
        <f>IF(timingTable[[#This Row],['[TRACECODE']:.1]]=151,HEX2DEC(LEFT(RIGHT(timingTable[[#This Row],[TRACE INFO]],9),8)),IF(timingTable[[#This Row],['[TRACECODE']:.1]]=6,HEX2DEC(RIGHT(timingTable[[#This Row],[TRACE INFO]],8))))</f>
        <v>2051586879</v>
      </c>
      <c r="J421" s="14">
        <f>HEX2DEC(RIGHT(timingTable[[#This Row],[FRT_HEX]],MIN(LEN(timingTable[[#This Row],[FRT_HEX]])-2,8)))</f>
        <v>2051587045</v>
      </c>
      <c r="K421" s="14" t="str">
        <f>IF(timingTable[[#This Row],['[TRACECODE']:.1]]=140,"afterTx","")</f>
        <v/>
      </c>
      <c r="L421" s="14" t="str">
        <f t="shared" si="54"/>
        <v/>
      </c>
      <c r="M421" s="14" t="str">
        <f>IF(AND(H421=H420,K420="afterTx",timingTable[[#This Row],['[TRACECODE']:.1]]=6),"dc","")</f>
        <v/>
      </c>
      <c r="N421" s="14" t="str">
        <f t="shared" si="55"/>
        <v>txEnd</v>
      </c>
      <c r="O421" s="14" t="str">
        <f>IF(timingTable[[#This Row],['[TRACECODE']:.1]]=141,"afterRx","")</f>
        <v/>
      </c>
      <c r="P421" s="14" t="str">
        <f t="shared" si="56"/>
        <v/>
      </c>
      <c r="Q421" s="14" t="str">
        <f t="shared" si="57"/>
        <v/>
      </c>
      <c r="R421" s="14" t="str">
        <f t="shared" si="58"/>
        <v>EMPTY</v>
      </c>
      <c r="S421" s="14">
        <f t="shared" si="59"/>
        <v>542</v>
      </c>
      <c r="T421" s="14" t="str">
        <f t="shared" si="60"/>
        <v>EMPTY</v>
      </c>
      <c r="U421" s="14" t="str">
        <f t="shared" si="61"/>
        <v>EMPTY</v>
      </c>
      <c r="V421" s="14" t="str">
        <f>IF(L421="beforeTx",timingTable[[#This Row],[FRT32_val]]-timingTable[[#This Row],[FRT32_trace]],"EMPTY")</f>
        <v>EMPTY</v>
      </c>
      <c r="W421" s="14" t="str">
        <f>IF(AND(timingTable[[#This Row],[beforeTx]]="beforeTx",K422="afterTx"),J422-timingTable[[#This Row],[FRT32_trace]],"EMPTY")</f>
        <v>EMPTY</v>
      </c>
      <c r="X421" s="14" t="str">
        <f t="shared" si="62"/>
        <v>EMPTY</v>
      </c>
      <c r="Y421" s="14" t="str">
        <f>IF(AND(P421="beforeRx",O422="afterRx"),J422-timingTable[[#This Row],[FRT32_trace]],"EMPTY")</f>
        <v>EMPTY</v>
      </c>
    </row>
    <row r="422" spans="1:25" x14ac:dyDescent="0.25">
      <c r="A422" s="14" t="s">
        <v>3875</v>
      </c>
      <c r="B422">
        <v>2051587421</v>
      </c>
      <c r="C422" s="14" t="s">
        <v>9951</v>
      </c>
      <c r="D422">
        <v>151</v>
      </c>
      <c r="E422" s="14" t="s">
        <v>1119</v>
      </c>
      <c r="F422" s="14" t="s">
        <v>1102</v>
      </c>
      <c r="G422" s="14">
        <f>timingTable[[#This Row],[FRT_DEC]]-B421</f>
        <v>376</v>
      </c>
      <c r="H42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INFO]]))),H421)</f>
        <v>303</v>
      </c>
      <c r="I422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422" s="14">
        <f>HEX2DEC(RIGHT(timingTable[[#This Row],[FRT_HEX]],MIN(LEN(timingTable[[#This Row],[FRT_HEX]])-2,8)))</f>
        <v>2051587421</v>
      </c>
      <c r="K422" s="14" t="str">
        <f>IF(timingTable[[#This Row],['[TRACECODE']:.1]]=140,"afterTx","")</f>
        <v/>
      </c>
      <c r="L422" s="14" t="str">
        <f t="shared" si="54"/>
        <v/>
      </c>
      <c r="M422" s="14" t="str">
        <f>IF(AND(H422=H421,K421="afterTx",timingTable[[#This Row],['[TRACECODE']:.1]]=6),"dc","")</f>
        <v/>
      </c>
      <c r="N422" s="14" t="str">
        <f t="shared" si="55"/>
        <v/>
      </c>
      <c r="O422" s="14" t="str">
        <f>IF(timingTable[[#This Row],['[TRACECODE']:.1]]=141,"afterRx","")</f>
        <v/>
      </c>
      <c r="P422" s="14" t="str">
        <f t="shared" si="56"/>
        <v>beforeRx</v>
      </c>
      <c r="Q422" s="14" t="str">
        <f t="shared" si="57"/>
        <v/>
      </c>
      <c r="R422" s="14" t="str">
        <f t="shared" si="58"/>
        <v>EMPTY</v>
      </c>
      <c r="S422" s="14" t="str">
        <f t="shared" si="59"/>
        <v>EMPTY</v>
      </c>
      <c r="T422" s="14" t="str">
        <f t="shared" si="60"/>
        <v>EMPTY</v>
      </c>
      <c r="U422" s="14" t="str">
        <f t="shared" si="61"/>
        <v>EMPTY</v>
      </c>
      <c r="V422" s="14" t="str">
        <f>IF(L422="beforeTx",timingTable[[#This Row],[FRT32_val]]-timingTable[[#This Row],[FRT32_trace]],"EMPTY")</f>
        <v>EMPTY</v>
      </c>
      <c r="W422" s="14" t="str">
        <f>IF(AND(timingTable[[#This Row],[beforeTx]]="beforeTx",K423="afterTx"),J423-timingTable[[#This Row],[FRT32_trace]],"EMPTY")</f>
        <v>EMPTY</v>
      </c>
      <c r="X422" s="14" t="str">
        <f t="shared" si="62"/>
        <v>EMPTY</v>
      </c>
      <c r="Y422" s="14">
        <f>IF(AND(P422="beforeRx",O423="afterRx"),J423-timingTable[[#This Row],[FRT32_trace]],"EMPTY")</f>
        <v>16</v>
      </c>
    </row>
    <row r="423" spans="1:25" x14ac:dyDescent="0.25">
      <c r="A423" s="14" t="s">
        <v>3876</v>
      </c>
      <c r="B423">
        <v>2051587437</v>
      </c>
      <c r="C423" s="14" t="s">
        <v>9952</v>
      </c>
      <c r="D423">
        <v>141</v>
      </c>
      <c r="E423" s="14" t="s">
        <v>1122</v>
      </c>
      <c r="F423" s="14" t="s">
        <v>296</v>
      </c>
      <c r="G423" s="14">
        <f>timingTable[[#This Row],[FRT_DEC]]-B422</f>
        <v>16</v>
      </c>
      <c r="H42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INFO]]))),H422)</f>
        <v>303</v>
      </c>
      <c r="I42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23" s="14">
        <f>HEX2DEC(RIGHT(timingTable[[#This Row],[FRT_HEX]],MIN(LEN(timingTable[[#This Row],[FRT_HEX]])-2,8)))</f>
        <v>2051587437</v>
      </c>
      <c r="K423" s="14" t="str">
        <f>IF(timingTable[[#This Row],['[TRACECODE']:.1]]=140,"afterTx","")</f>
        <v/>
      </c>
      <c r="L423" s="14" t="str">
        <f t="shared" si="54"/>
        <v/>
      </c>
      <c r="M423" s="14" t="str">
        <f>IF(AND(H423=H422,K422="afterTx",timingTable[[#This Row],['[TRACECODE']:.1]]=6),"dc","")</f>
        <v/>
      </c>
      <c r="N423" s="14" t="str">
        <f t="shared" si="55"/>
        <v/>
      </c>
      <c r="O423" s="14" t="str">
        <f>IF(timingTable[[#This Row],['[TRACECODE']:.1]]=141,"afterRx","")</f>
        <v>afterRx</v>
      </c>
      <c r="P423" s="14" t="str">
        <f t="shared" si="56"/>
        <v/>
      </c>
      <c r="Q423" s="14" t="str">
        <f t="shared" si="57"/>
        <v/>
      </c>
      <c r="R423" s="14" t="str">
        <f t="shared" si="58"/>
        <v>EMPTY</v>
      </c>
      <c r="S423" s="14" t="str">
        <f t="shared" si="59"/>
        <v>EMPTY</v>
      </c>
      <c r="T423" s="14" t="str">
        <f t="shared" si="60"/>
        <v>EMPTY</v>
      </c>
      <c r="U423" s="14" t="str">
        <f t="shared" si="61"/>
        <v>EMPTY</v>
      </c>
      <c r="V423" s="14" t="str">
        <f>IF(L423="beforeTx",timingTable[[#This Row],[FRT32_val]]-timingTable[[#This Row],[FRT32_trace]],"EMPTY")</f>
        <v>EMPTY</v>
      </c>
      <c r="W423" s="14" t="str">
        <f>IF(AND(timingTable[[#This Row],[beforeTx]]="beforeTx",K424="afterTx"),J424-timingTable[[#This Row],[FRT32_trace]],"EMPTY")</f>
        <v>EMPTY</v>
      </c>
      <c r="X423" s="14" t="str">
        <f t="shared" si="62"/>
        <v>EMPTY</v>
      </c>
      <c r="Y423" s="14" t="str">
        <f>IF(AND(P423="beforeRx",O424="afterRx"),J424-timingTable[[#This Row],[FRT32_trace]],"EMPTY")</f>
        <v>EMPTY</v>
      </c>
    </row>
    <row r="424" spans="1:25" x14ac:dyDescent="0.25">
      <c r="A424" s="14" t="s">
        <v>3907</v>
      </c>
      <c r="B424">
        <v>2051600827</v>
      </c>
      <c r="C424" s="14" t="s">
        <v>9984</v>
      </c>
      <c r="D424">
        <v>151</v>
      </c>
      <c r="E424" s="14" t="s">
        <v>1119</v>
      </c>
      <c r="F424" s="14" t="s">
        <v>9985</v>
      </c>
      <c r="G424" s="14">
        <f>timingTable[[#This Row],[FRT_DEC]]-B423</f>
        <v>13390</v>
      </c>
      <c r="H42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INFO]]))),H423)</f>
        <v>303</v>
      </c>
      <c r="I424" s="14">
        <f>IF(timingTable[[#This Row],['[TRACECODE']:.1]]=151,HEX2DEC(LEFT(RIGHT(timingTable[[#This Row],[TRACE INFO]],9),8)),IF(timingTable[[#This Row],['[TRACECODE']:.1]]=6,HEX2DEC(RIGHT(timingTable[[#This Row],[TRACE INFO]],8))))</f>
        <v>2051600739</v>
      </c>
      <c r="J424" s="14">
        <f>HEX2DEC(RIGHT(timingTable[[#This Row],[FRT_HEX]],MIN(LEN(timingTable[[#This Row],[FRT_HEX]])-2,8)))</f>
        <v>2051600827</v>
      </c>
      <c r="K424" s="14" t="str">
        <f>IF(timingTable[[#This Row],['[TRACECODE']:.1]]=140,"afterTx","")</f>
        <v/>
      </c>
      <c r="L424" s="14" t="str">
        <f t="shared" si="54"/>
        <v/>
      </c>
      <c r="M424" s="14" t="str">
        <f>IF(AND(H424=H423,K423="afterTx",timingTable[[#This Row],['[TRACECODE']:.1]]=6),"dc","")</f>
        <v/>
      </c>
      <c r="N424" s="14" t="str">
        <f t="shared" si="55"/>
        <v/>
      </c>
      <c r="O424" s="14" t="str">
        <f>IF(timingTable[[#This Row],['[TRACECODE']:.1]]=141,"afterRx","")</f>
        <v/>
      </c>
      <c r="P424" s="14" t="str">
        <f t="shared" si="56"/>
        <v/>
      </c>
      <c r="Q424" s="14" t="str">
        <f t="shared" si="57"/>
        <v>rxEnd</v>
      </c>
      <c r="R424" s="14" t="str">
        <f t="shared" si="58"/>
        <v>EMPTY</v>
      </c>
      <c r="S424" s="14" t="str">
        <f t="shared" si="59"/>
        <v>EMPTY</v>
      </c>
      <c r="T424" s="14">
        <f t="shared" si="60"/>
        <v>1000</v>
      </c>
      <c r="U424" s="14">
        <f t="shared" si="61"/>
        <v>1697</v>
      </c>
      <c r="V424" s="14" t="str">
        <f>IF(L424="beforeTx",timingTable[[#This Row],[FRT32_val]]-timingTable[[#This Row],[FRT32_trace]],"EMPTY")</f>
        <v>EMPTY</v>
      </c>
      <c r="W424" s="14" t="str">
        <f>IF(AND(timingTable[[#This Row],[beforeTx]]="beforeTx",K425="afterTx"),J425-timingTable[[#This Row],[FRT32_trace]],"EMPTY")</f>
        <v>EMPTY</v>
      </c>
      <c r="X424" s="14">
        <f t="shared" si="62"/>
        <v>189</v>
      </c>
      <c r="Y424" s="14" t="str">
        <f>IF(AND(P424="beforeRx",O425="afterRx"),J425-timingTable[[#This Row],[FRT32_trace]],"EMPTY")</f>
        <v>EMPTY</v>
      </c>
    </row>
    <row r="425" spans="1:25" x14ac:dyDescent="0.25">
      <c r="A425" s="14" t="s">
        <v>3917</v>
      </c>
      <c r="B425">
        <v>2051600928</v>
      </c>
      <c r="C425" s="14" t="s">
        <v>9997</v>
      </c>
      <c r="D425">
        <v>151</v>
      </c>
      <c r="E425" s="14" t="s">
        <v>1119</v>
      </c>
      <c r="F425" s="14" t="s">
        <v>9998</v>
      </c>
      <c r="G425" s="14">
        <f>timingTable[[#This Row],[FRT_DEC]]-B424</f>
        <v>101</v>
      </c>
      <c r="H42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INFO]]))),H424)</f>
        <v>303</v>
      </c>
      <c r="I425" s="14">
        <f>IF(timingTable[[#This Row],['[TRACECODE']:.1]]=151,HEX2DEC(LEFT(RIGHT(timingTable[[#This Row],[TRACE INFO]],9),8)),IF(timingTable[[#This Row],['[TRACECODE']:.1]]=6,HEX2DEC(RIGHT(timingTable[[#This Row],[TRACE INFO]],8))))</f>
        <v>2051601739</v>
      </c>
      <c r="J425" s="14">
        <f>HEX2DEC(RIGHT(timingTable[[#This Row],[FRT_HEX]],MIN(LEN(timingTable[[#This Row],[FRT_HEX]])-2,8)))</f>
        <v>2051600928</v>
      </c>
      <c r="K425" s="14" t="str">
        <f>IF(timingTable[[#This Row],['[TRACECODE']:.1]]=140,"afterTx","")</f>
        <v/>
      </c>
      <c r="L425" s="14" t="str">
        <f t="shared" si="54"/>
        <v>beforeTx</v>
      </c>
      <c r="M425" s="14" t="str">
        <f>IF(AND(H425=H424,K424="afterTx",timingTable[[#This Row],['[TRACECODE']:.1]]=6),"dc","")</f>
        <v/>
      </c>
      <c r="N425" s="14" t="str">
        <f t="shared" si="55"/>
        <v/>
      </c>
      <c r="O425" s="14" t="str">
        <f>IF(timingTable[[#This Row],['[TRACECODE']:.1]]=141,"afterRx","")</f>
        <v/>
      </c>
      <c r="P425" s="14" t="str">
        <f t="shared" si="56"/>
        <v/>
      </c>
      <c r="Q425" s="14" t="str">
        <f t="shared" si="57"/>
        <v/>
      </c>
      <c r="R425" s="14">
        <f t="shared" si="58"/>
        <v>697</v>
      </c>
      <c r="S425" s="14" t="str">
        <f t="shared" si="59"/>
        <v>EMPTY</v>
      </c>
      <c r="T425" s="14" t="str">
        <f t="shared" si="60"/>
        <v>EMPTY</v>
      </c>
      <c r="U425" s="14" t="str">
        <f t="shared" si="61"/>
        <v>EMPTY</v>
      </c>
      <c r="V425" s="14">
        <f>IF(L425="beforeTx",timingTable[[#This Row],[FRT32_val]]-timingTable[[#This Row],[FRT32_trace]],"EMPTY")</f>
        <v>811</v>
      </c>
      <c r="W425" s="14">
        <f>IF(AND(timingTable[[#This Row],[beforeTx]]="beforeTx",K426="afterTx"),J426-timingTable[[#This Row],[FRT32_trace]],"EMPTY")</f>
        <v>828</v>
      </c>
      <c r="X425" s="14" t="str">
        <f t="shared" si="62"/>
        <v>EMPTY</v>
      </c>
      <c r="Y425" s="14" t="str">
        <f>IF(AND(P425="beforeRx",O426="afterRx"),J426-timingTable[[#This Row],[FRT32_trace]],"EMPTY")</f>
        <v>EMPTY</v>
      </c>
    </row>
    <row r="426" spans="1:25" x14ac:dyDescent="0.25">
      <c r="A426" s="14" t="s">
        <v>3918</v>
      </c>
      <c r="B426">
        <v>2051601756</v>
      </c>
      <c r="C426" s="14" t="s">
        <v>9999</v>
      </c>
      <c r="D426">
        <v>140</v>
      </c>
      <c r="E426" s="14" t="s">
        <v>1120</v>
      </c>
      <c r="F426" s="14" t="s">
        <v>281</v>
      </c>
      <c r="G426" s="14">
        <f>timingTable[[#This Row],[FRT_DEC]]-B425</f>
        <v>828</v>
      </c>
      <c r="H42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INFO]]))),H425)</f>
        <v>303</v>
      </c>
      <c r="I42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26" s="14">
        <f>HEX2DEC(RIGHT(timingTable[[#This Row],[FRT_HEX]],MIN(LEN(timingTable[[#This Row],[FRT_HEX]])-2,8)))</f>
        <v>2051601756</v>
      </c>
      <c r="K426" s="14" t="str">
        <f>IF(timingTable[[#This Row],['[TRACECODE']:.1]]=140,"afterTx","")</f>
        <v>afterTx</v>
      </c>
      <c r="L426" s="14" t="str">
        <f t="shared" si="54"/>
        <v/>
      </c>
      <c r="M426" s="14" t="str">
        <f>IF(AND(H426=H425,K425="afterTx",timingTable[[#This Row],['[TRACECODE']:.1]]=6),"dc","")</f>
        <v/>
      </c>
      <c r="N426" s="14" t="str">
        <f t="shared" si="55"/>
        <v/>
      </c>
      <c r="O426" s="14" t="str">
        <f>IF(timingTable[[#This Row],['[TRACECODE']:.1]]=141,"afterRx","")</f>
        <v/>
      </c>
      <c r="P426" s="14" t="str">
        <f t="shared" si="56"/>
        <v/>
      </c>
      <c r="Q426" s="14" t="str">
        <f t="shared" si="57"/>
        <v/>
      </c>
      <c r="R426" s="14" t="str">
        <f t="shared" si="58"/>
        <v>EMPTY</v>
      </c>
      <c r="S426" s="14" t="str">
        <f t="shared" si="59"/>
        <v>EMPTY</v>
      </c>
      <c r="T426" s="14" t="str">
        <f t="shared" si="60"/>
        <v>EMPTY</v>
      </c>
      <c r="U426" s="14" t="str">
        <f t="shared" si="61"/>
        <v>EMPTY</v>
      </c>
      <c r="V426" s="14" t="str">
        <f>IF(L426="beforeTx",timingTable[[#This Row],[FRT32_val]]-timingTable[[#This Row],[FRT32_trace]],"EMPTY")</f>
        <v>EMPTY</v>
      </c>
      <c r="W426" s="14" t="str">
        <f>IF(AND(timingTable[[#This Row],[beforeTx]]="beforeTx",K427="afterTx"),J427-timingTable[[#This Row],[FRT32_trace]],"EMPTY")</f>
        <v>EMPTY</v>
      </c>
      <c r="X426" s="14" t="str">
        <f t="shared" si="62"/>
        <v>EMPTY</v>
      </c>
      <c r="Y426" s="14" t="str">
        <f>IF(AND(P426="beforeRx",O427="afterRx"),J427-timingTable[[#This Row],[FRT32_trace]],"EMPTY")</f>
        <v>EMPTY</v>
      </c>
    </row>
    <row r="427" spans="1:25" x14ac:dyDescent="0.25">
      <c r="A427" s="14" t="s">
        <v>3921</v>
      </c>
      <c r="B427">
        <v>2051603799</v>
      </c>
      <c r="C427" s="14" t="s">
        <v>10002</v>
      </c>
      <c r="D427">
        <v>6</v>
      </c>
      <c r="E427" s="14" t="s">
        <v>1121</v>
      </c>
      <c r="F427" s="14" t="s">
        <v>10003</v>
      </c>
      <c r="G427" s="14">
        <f>timingTable[[#This Row],[FRT_DEC]]-B426</f>
        <v>2043</v>
      </c>
      <c r="H42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INFO]]))),H426)</f>
        <v>303</v>
      </c>
      <c r="I427" s="14">
        <f>IF(timingTable[[#This Row],['[TRACECODE']:.1]]=151,HEX2DEC(LEFT(RIGHT(timingTable[[#This Row],[TRACE INFO]],9),8)),IF(timingTable[[#This Row],['[TRACECODE']:.1]]=6,HEX2DEC(RIGHT(timingTable[[#This Row],[TRACE INFO]],8))))</f>
        <v>2051602436</v>
      </c>
      <c r="J427" s="14">
        <f>HEX2DEC(RIGHT(timingTable[[#This Row],[FRT_HEX]],MIN(LEN(timingTable[[#This Row],[FRT_HEX]])-2,8)))</f>
        <v>2051603799</v>
      </c>
      <c r="K427" s="14" t="str">
        <f>IF(timingTable[[#This Row],['[TRACECODE']:.1]]=140,"afterTx","")</f>
        <v/>
      </c>
      <c r="L427" s="14" t="str">
        <f t="shared" si="54"/>
        <v/>
      </c>
      <c r="M427" s="14" t="str">
        <f>IF(AND(H427=H426,K426="afterTx",timingTable[[#This Row],['[TRACECODE']:.1]]=6),"dc","")</f>
        <v>dc</v>
      </c>
      <c r="N427" s="14" t="str">
        <f t="shared" si="55"/>
        <v/>
      </c>
      <c r="O427" s="14" t="str">
        <f>IF(timingTable[[#This Row],['[TRACECODE']:.1]]=141,"afterRx","")</f>
        <v/>
      </c>
      <c r="P427" s="14" t="str">
        <f t="shared" si="56"/>
        <v/>
      </c>
      <c r="Q427" s="14" t="str">
        <f t="shared" si="57"/>
        <v/>
      </c>
      <c r="R427" s="14" t="str">
        <f t="shared" si="58"/>
        <v>EMPTY</v>
      </c>
      <c r="S427" s="14" t="str">
        <f t="shared" si="59"/>
        <v>EMPTY</v>
      </c>
      <c r="T427" s="14" t="str">
        <f t="shared" si="60"/>
        <v>EMPTY</v>
      </c>
      <c r="U427" s="14" t="str">
        <f t="shared" si="61"/>
        <v>EMPTY</v>
      </c>
      <c r="V427" s="14" t="str">
        <f>IF(L427="beforeTx",timingTable[[#This Row],[FRT32_val]]-timingTable[[#This Row],[FRT32_trace]],"EMPTY")</f>
        <v>EMPTY</v>
      </c>
      <c r="W427" s="14" t="str">
        <f>IF(AND(timingTable[[#This Row],[beforeTx]]="beforeTx",K428="afterTx"),J428-timingTable[[#This Row],[FRT32_trace]],"EMPTY")</f>
        <v>EMPTY</v>
      </c>
      <c r="X427" s="14" t="str">
        <f t="shared" si="62"/>
        <v>EMPTY</v>
      </c>
      <c r="Y427" s="14" t="str">
        <f>IF(AND(P427="beforeRx",O428="afterRx"),J428-timingTable[[#This Row],[FRT32_trace]],"EMPTY")</f>
        <v>EMPTY</v>
      </c>
    </row>
    <row r="428" spans="1:25" x14ac:dyDescent="0.25">
      <c r="A428" s="14" t="s">
        <v>3922</v>
      </c>
      <c r="B428">
        <v>2051603802</v>
      </c>
      <c r="C428" s="14" t="s">
        <v>10004</v>
      </c>
      <c r="D428">
        <v>6</v>
      </c>
      <c r="E428" s="14" t="s">
        <v>1121</v>
      </c>
      <c r="F428" s="14" t="s">
        <v>5995</v>
      </c>
      <c r="G428" s="14">
        <f>timingTable[[#This Row],[FRT_DEC]]-B427</f>
        <v>3</v>
      </c>
      <c r="H42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INFO]]))),H427)</f>
        <v>303</v>
      </c>
      <c r="I428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28" s="14">
        <f>HEX2DEC(RIGHT(timingTable[[#This Row],[FRT_HEX]],MIN(LEN(timingTable[[#This Row],[FRT_HEX]])-2,8)))</f>
        <v>2051603802</v>
      </c>
      <c r="K428" s="14" t="str">
        <f>IF(timingTable[[#This Row],['[TRACECODE']:.1]]=140,"afterTx","")</f>
        <v/>
      </c>
      <c r="L428" s="14" t="str">
        <f t="shared" si="54"/>
        <v/>
      </c>
      <c r="M428" s="14" t="str">
        <f>IF(AND(H428=H427,K427="afterTx",timingTable[[#This Row],['[TRACECODE']:.1]]=6),"dc","")</f>
        <v/>
      </c>
      <c r="N428" s="14" t="str">
        <f t="shared" si="55"/>
        <v/>
      </c>
      <c r="O428" s="14" t="str">
        <f>IF(timingTable[[#This Row],['[TRACECODE']:.1]]=141,"afterRx","")</f>
        <v/>
      </c>
      <c r="P428" s="14" t="str">
        <f t="shared" si="56"/>
        <v/>
      </c>
      <c r="Q428" s="14" t="str">
        <f t="shared" si="57"/>
        <v/>
      </c>
      <c r="R428" s="14" t="str">
        <f t="shared" si="58"/>
        <v>EMPTY</v>
      </c>
      <c r="S428" s="14" t="str">
        <f t="shared" si="59"/>
        <v>EMPTY</v>
      </c>
      <c r="T428" s="14" t="str">
        <f t="shared" si="60"/>
        <v>EMPTY</v>
      </c>
      <c r="U428" s="14" t="str">
        <f t="shared" si="61"/>
        <v>EMPTY</v>
      </c>
      <c r="V428" s="14" t="str">
        <f>IF(L428="beforeTx",timingTable[[#This Row],[FRT32_val]]-timingTable[[#This Row],[FRT32_trace]],"EMPTY")</f>
        <v>EMPTY</v>
      </c>
      <c r="W428" s="14" t="str">
        <f>IF(AND(timingTable[[#This Row],[beforeTx]]="beforeTx",K429="afterTx"),J429-timingTable[[#This Row],[FRT32_trace]],"EMPTY")</f>
        <v>EMPTY</v>
      </c>
      <c r="X428" s="14" t="str">
        <f t="shared" si="62"/>
        <v>EMPTY</v>
      </c>
      <c r="Y428" s="14" t="str">
        <f>IF(AND(P428="beforeRx",O429="afterRx"),J429-timingTable[[#This Row],[FRT32_trace]],"EMPTY")</f>
        <v>EMPTY</v>
      </c>
    </row>
    <row r="429" spans="1:25" x14ac:dyDescent="0.25">
      <c r="A429" s="14" t="s">
        <v>3923</v>
      </c>
      <c r="B429">
        <v>2051603879</v>
      </c>
      <c r="C429" s="14" t="s">
        <v>10005</v>
      </c>
      <c r="D429">
        <v>151</v>
      </c>
      <c r="E429" s="14" t="s">
        <v>1119</v>
      </c>
      <c r="F429" s="14" t="s">
        <v>10006</v>
      </c>
      <c r="G429" s="14">
        <f>timingTable[[#This Row],[FRT_DEC]]-B428</f>
        <v>77</v>
      </c>
      <c r="H42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INFO]]))),H428)</f>
        <v>303</v>
      </c>
      <c r="I429" s="14">
        <f>IF(timingTable[[#This Row],['[TRACECODE']:.1]]=151,HEX2DEC(LEFT(RIGHT(timingTable[[#This Row],[TRACE INFO]],9),8)),IF(timingTable[[#This Row],['[TRACECODE']:.1]]=6,HEX2DEC(RIGHT(timingTable[[#This Row],[TRACE INFO]],8))))</f>
        <v>2051603716</v>
      </c>
      <c r="J429" s="14">
        <f>HEX2DEC(RIGHT(timingTable[[#This Row],[FRT_HEX]],MIN(LEN(timingTable[[#This Row],[FRT_HEX]])-2,8)))</f>
        <v>2051603879</v>
      </c>
      <c r="K429" s="14" t="str">
        <f>IF(timingTable[[#This Row],['[TRACECODE']:.1]]=140,"afterTx","")</f>
        <v/>
      </c>
      <c r="L429" s="14" t="str">
        <f t="shared" si="54"/>
        <v/>
      </c>
      <c r="M429" s="14" t="str">
        <f>IF(AND(H429=H428,K428="afterTx",timingTable[[#This Row],['[TRACECODE']:.1]]=6),"dc","")</f>
        <v/>
      </c>
      <c r="N429" s="14" t="str">
        <f t="shared" si="55"/>
        <v>txEnd</v>
      </c>
      <c r="O429" s="14" t="str">
        <f>IF(timingTable[[#This Row],['[TRACECODE']:.1]]=141,"afterRx","")</f>
        <v/>
      </c>
      <c r="P429" s="14" t="str">
        <f t="shared" si="56"/>
        <v/>
      </c>
      <c r="Q429" s="14" t="str">
        <f t="shared" si="57"/>
        <v/>
      </c>
      <c r="R429" s="14" t="str">
        <f t="shared" si="58"/>
        <v>EMPTY</v>
      </c>
      <c r="S429" s="14" t="str">
        <f t="shared" si="59"/>
        <v>EMPTY</v>
      </c>
      <c r="T429" s="14" t="str">
        <f t="shared" si="60"/>
        <v>EMPTY</v>
      </c>
      <c r="U429" s="14" t="str">
        <f t="shared" si="61"/>
        <v>EMPTY</v>
      </c>
      <c r="V429" s="14" t="str">
        <f>IF(L429="beforeTx",timingTable[[#This Row],[FRT32_val]]-timingTable[[#This Row],[FRT32_trace]],"EMPTY")</f>
        <v>EMPTY</v>
      </c>
      <c r="W429" s="14" t="str">
        <f>IF(AND(timingTable[[#This Row],[beforeTx]]="beforeTx",K430="afterTx"),J430-timingTable[[#This Row],[FRT32_trace]],"EMPTY")</f>
        <v>EMPTY</v>
      </c>
      <c r="X429" s="14" t="str">
        <f t="shared" si="62"/>
        <v>EMPTY</v>
      </c>
      <c r="Y429" s="14" t="str">
        <f>IF(AND(P429="beforeRx",O430="afterRx"),J430-timingTable[[#This Row],[FRT32_trace]],"EMPTY")</f>
        <v>EMPTY</v>
      </c>
    </row>
    <row r="430" spans="1:25" x14ac:dyDescent="0.25">
      <c r="A430" s="14" t="s">
        <v>3977</v>
      </c>
      <c r="B430">
        <v>2051630315</v>
      </c>
      <c r="C430" s="14" t="s">
        <v>10066</v>
      </c>
      <c r="D430">
        <v>131</v>
      </c>
      <c r="E430" s="14" t="s">
        <v>1118</v>
      </c>
      <c r="F430" s="14" t="s">
        <v>10067</v>
      </c>
      <c r="G430" s="14">
        <f>timingTable[[#This Row],[FRT_DEC]]-B429</f>
        <v>26436</v>
      </c>
      <c r="H43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INFO]]))),H429)</f>
        <v>304</v>
      </c>
      <c r="I43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30" s="14">
        <f>HEX2DEC(RIGHT(timingTable[[#This Row],[FRT_HEX]],MIN(LEN(timingTable[[#This Row],[FRT_HEX]])-2,8)))</f>
        <v>2051630315</v>
      </c>
      <c r="K430" s="14" t="str">
        <f>IF(timingTable[[#This Row],['[TRACECODE']:.1]]=140,"afterTx","")</f>
        <v/>
      </c>
      <c r="L430" s="14" t="str">
        <f t="shared" si="54"/>
        <v/>
      </c>
      <c r="M430" s="14" t="str">
        <f>IF(AND(H430=H429,K429="afterTx",timingTable[[#This Row],['[TRACECODE']:.1]]=6),"dc","")</f>
        <v/>
      </c>
      <c r="N430" s="14" t="str">
        <f t="shared" si="55"/>
        <v/>
      </c>
      <c r="O430" s="14" t="str">
        <f>IF(timingTable[[#This Row],['[TRACECODE']:.1]]=141,"afterRx","")</f>
        <v/>
      </c>
      <c r="P430" s="14" t="str">
        <f t="shared" si="56"/>
        <v/>
      </c>
      <c r="Q430" s="14" t="str">
        <f t="shared" si="57"/>
        <v/>
      </c>
      <c r="R430" s="14" t="str">
        <f t="shared" si="58"/>
        <v>EMPTY</v>
      </c>
      <c r="S430" s="14" t="str">
        <f t="shared" si="59"/>
        <v>EMPTY</v>
      </c>
      <c r="T430" s="14" t="str">
        <f t="shared" si="60"/>
        <v>EMPTY</v>
      </c>
      <c r="U430" s="14" t="str">
        <f t="shared" si="61"/>
        <v>EMPTY</v>
      </c>
      <c r="V430" s="14" t="str">
        <f>IF(L430="beforeTx",timingTable[[#This Row],[FRT32_val]]-timingTable[[#This Row],[FRT32_trace]],"EMPTY")</f>
        <v>EMPTY</v>
      </c>
      <c r="W430" s="14" t="str">
        <f>IF(AND(timingTable[[#This Row],[beforeTx]]="beforeTx",K431="afterTx"),J431-timingTable[[#This Row],[FRT32_trace]],"EMPTY")</f>
        <v>EMPTY</v>
      </c>
      <c r="X430" s="14" t="str">
        <f t="shared" si="62"/>
        <v>EMPTY</v>
      </c>
      <c r="Y430" s="14" t="str">
        <f>IF(AND(P430="beforeRx",O431="afterRx"),J431-timingTable[[#This Row],[FRT32_trace]],"EMPTY")</f>
        <v>EMPTY</v>
      </c>
    </row>
    <row r="431" spans="1:25" x14ac:dyDescent="0.25">
      <c r="A431" s="14" t="s">
        <v>3987</v>
      </c>
      <c r="B431">
        <v>2051630831</v>
      </c>
      <c r="C431" s="14" t="s">
        <v>10078</v>
      </c>
      <c r="D431">
        <v>151</v>
      </c>
      <c r="E431" s="14" t="s">
        <v>1119</v>
      </c>
      <c r="F431" s="14" t="s">
        <v>10079</v>
      </c>
      <c r="G431" s="14">
        <f>timingTable[[#This Row],[FRT_DEC]]-B430</f>
        <v>516</v>
      </c>
      <c r="H43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INFO]]))),H430)</f>
        <v>304</v>
      </c>
      <c r="I431" s="14">
        <f>IF(timingTable[[#This Row],['[TRACECODE']:.1]]=151,HEX2DEC(LEFT(RIGHT(timingTable[[#This Row],[TRACE INFO]],9),8)),IF(timingTable[[#This Row],['[TRACECODE']:.1]]=6,HEX2DEC(RIGHT(timingTable[[#This Row],[TRACE INFO]],8))))</f>
        <v>2051630740</v>
      </c>
      <c r="J431" s="14">
        <f>HEX2DEC(RIGHT(timingTable[[#This Row],[FRT_HEX]],MIN(LEN(timingTable[[#This Row],[FRT_HEX]])-2,8)))</f>
        <v>2051630831</v>
      </c>
      <c r="K431" s="14" t="str">
        <f>IF(timingTable[[#This Row],['[TRACECODE']:.1]]=140,"afterTx","")</f>
        <v/>
      </c>
      <c r="L431" s="14" t="str">
        <f t="shared" si="54"/>
        <v/>
      </c>
      <c r="M431" s="14" t="str">
        <f>IF(AND(H431=H430,K430="afterTx",timingTable[[#This Row],['[TRACECODE']:.1]]=6),"dc","")</f>
        <v/>
      </c>
      <c r="N431" s="14" t="str">
        <f t="shared" si="55"/>
        <v/>
      </c>
      <c r="O431" s="14" t="str">
        <f>IF(timingTable[[#This Row],['[TRACECODE']:.1]]=141,"afterRx","")</f>
        <v/>
      </c>
      <c r="P431" s="14" t="str">
        <f t="shared" si="56"/>
        <v/>
      </c>
      <c r="Q431" s="14" t="str">
        <f t="shared" si="57"/>
        <v/>
      </c>
      <c r="R431" s="14" t="str">
        <f t="shared" si="58"/>
        <v>EMPTY</v>
      </c>
      <c r="S431" s="14" t="str">
        <f t="shared" si="59"/>
        <v>EMPTY</v>
      </c>
      <c r="T431" s="14" t="str">
        <f t="shared" si="60"/>
        <v>EMPTY</v>
      </c>
      <c r="U431" s="14" t="str">
        <f t="shared" si="61"/>
        <v>EMPTY</v>
      </c>
      <c r="V431" s="14" t="str">
        <f>IF(L431="beforeTx",timingTable[[#This Row],[FRT32_val]]-timingTable[[#This Row],[FRT32_trace]],"EMPTY")</f>
        <v>EMPTY</v>
      </c>
      <c r="W431" s="14" t="str">
        <f>IF(AND(timingTable[[#This Row],[beforeTx]]="beforeTx",K432="afterTx"),J432-timingTable[[#This Row],[FRT32_trace]],"EMPTY")</f>
        <v>EMPTY</v>
      </c>
      <c r="X431" s="14" t="str">
        <f t="shared" si="62"/>
        <v>EMPTY</v>
      </c>
      <c r="Y431" s="14" t="str">
        <f>IF(AND(P431="beforeRx",O432="afterRx"),J432-timingTable[[#This Row],[FRT32_trace]],"EMPTY")</f>
        <v>EMPTY</v>
      </c>
    </row>
    <row r="432" spans="1:25" x14ac:dyDescent="0.25">
      <c r="A432" s="14" t="s">
        <v>3995</v>
      </c>
      <c r="B432">
        <v>2051630913</v>
      </c>
      <c r="C432" s="14" t="s">
        <v>10088</v>
      </c>
      <c r="D432">
        <v>151</v>
      </c>
      <c r="E432" s="14" t="s">
        <v>1119</v>
      </c>
      <c r="F432" s="14" t="s">
        <v>10089</v>
      </c>
      <c r="G432" s="14">
        <f>timingTable[[#This Row],[FRT_DEC]]-B431</f>
        <v>82</v>
      </c>
      <c r="H43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INFO]]))),H431)</f>
        <v>304</v>
      </c>
      <c r="I432" s="14">
        <f>IF(timingTable[[#This Row],['[TRACECODE']:.1]]=151,HEX2DEC(LEFT(RIGHT(timingTable[[#This Row],[TRACE INFO]],9),8)),IF(timingTable[[#This Row],['[TRACECODE']:.1]]=6,HEX2DEC(RIGHT(timingTable[[#This Row],[TRACE INFO]],8))))</f>
        <v>2051631740</v>
      </c>
      <c r="J432" s="14">
        <f>HEX2DEC(RIGHT(timingTable[[#This Row],[FRT_HEX]],MIN(LEN(timingTable[[#This Row],[FRT_HEX]])-2,8)))</f>
        <v>2051630913</v>
      </c>
      <c r="K432" s="14" t="str">
        <f>IF(timingTable[[#This Row],['[TRACECODE']:.1]]=140,"afterTx","")</f>
        <v/>
      </c>
      <c r="L432" s="14" t="str">
        <f t="shared" si="54"/>
        <v>beforeTx</v>
      </c>
      <c r="M432" s="14" t="str">
        <f>IF(AND(H432=H431,K431="afterTx",timingTable[[#This Row],['[TRACECODE']:.1]]=6),"dc","")</f>
        <v/>
      </c>
      <c r="N432" s="14" t="str">
        <f t="shared" si="55"/>
        <v/>
      </c>
      <c r="O432" s="14" t="str">
        <f>IF(timingTable[[#This Row],['[TRACECODE']:.1]]=141,"afterRx","")</f>
        <v/>
      </c>
      <c r="P432" s="14" t="str">
        <f t="shared" si="56"/>
        <v/>
      </c>
      <c r="Q432" s="14" t="str">
        <f t="shared" si="57"/>
        <v/>
      </c>
      <c r="R432" s="14">
        <f t="shared" si="58"/>
        <v>695</v>
      </c>
      <c r="S432" s="14" t="str">
        <f t="shared" si="59"/>
        <v>EMPTY</v>
      </c>
      <c r="T432" s="14" t="str">
        <f t="shared" si="60"/>
        <v>EMPTY</v>
      </c>
      <c r="U432" s="14" t="str">
        <f t="shared" si="61"/>
        <v>EMPTY</v>
      </c>
      <c r="V432" s="14">
        <f>IF(L432="beforeTx",timingTable[[#This Row],[FRT32_val]]-timingTable[[#This Row],[FRT32_trace]],"EMPTY")</f>
        <v>827</v>
      </c>
      <c r="W432" s="14">
        <f>IF(AND(timingTable[[#This Row],[beforeTx]]="beforeTx",K433="afterTx"),J433-timingTable[[#This Row],[FRT32_trace]],"EMPTY")</f>
        <v>845</v>
      </c>
      <c r="X432" s="14" t="str">
        <f t="shared" si="62"/>
        <v>EMPTY</v>
      </c>
      <c r="Y432" s="14" t="str">
        <f>IF(AND(P432="beforeRx",O433="afterRx"),J433-timingTable[[#This Row],[FRT32_trace]],"EMPTY")</f>
        <v>EMPTY</v>
      </c>
    </row>
    <row r="433" spans="1:25" x14ac:dyDescent="0.25">
      <c r="A433" s="14" t="s">
        <v>4001</v>
      </c>
      <c r="B433">
        <v>2051631758</v>
      </c>
      <c r="C433" s="14" t="s">
        <v>10095</v>
      </c>
      <c r="D433">
        <v>140</v>
      </c>
      <c r="E433" s="14" t="s">
        <v>1120</v>
      </c>
      <c r="F433" s="14" t="s">
        <v>281</v>
      </c>
      <c r="G433" s="14">
        <f>timingTable[[#This Row],[FRT_DEC]]-B432</f>
        <v>845</v>
      </c>
      <c r="H43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INFO]]))),H432)</f>
        <v>304</v>
      </c>
      <c r="I43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33" s="14">
        <f>HEX2DEC(RIGHT(timingTable[[#This Row],[FRT_HEX]],MIN(LEN(timingTable[[#This Row],[FRT_HEX]])-2,8)))</f>
        <v>2051631758</v>
      </c>
      <c r="K433" s="14" t="str">
        <f>IF(timingTable[[#This Row],['[TRACECODE']:.1]]=140,"afterTx","")</f>
        <v>afterTx</v>
      </c>
      <c r="L433" s="14" t="str">
        <f t="shared" si="54"/>
        <v/>
      </c>
      <c r="M433" s="14" t="str">
        <f>IF(AND(H433=H432,K432="afterTx",timingTable[[#This Row],['[TRACECODE']:.1]]=6),"dc","")</f>
        <v/>
      </c>
      <c r="N433" s="14" t="str">
        <f t="shared" si="55"/>
        <v/>
      </c>
      <c r="O433" s="14" t="str">
        <f>IF(timingTable[[#This Row],['[TRACECODE']:.1]]=141,"afterRx","")</f>
        <v/>
      </c>
      <c r="P433" s="14" t="str">
        <f t="shared" si="56"/>
        <v/>
      </c>
      <c r="Q433" s="14" t="str">
        <f t="shared" si="57"/>
        <v/>
      </c>
      <c r="R433" s="14" t="str">
        <f t="shared" si="58"/>
        <v>EMPTY</v>
      </c>
      <c r="S433" s="14" t="str">
        <f t="shared" si="59"/>
        <v>EMPTY</v>
      </c>
      <c r="T433" s="14" t="str">
        <f t="shared" si="60"/>
        <v>EMPTY</v>
      </c>
      <c r="U433" s="14" t="str">
        <f t="shared" si="61"/>
        <v>EMPTY</v>
      </c>
      <c r="V433" s="14" t="str">
        <f>IF(L433="beforeTx",timingTable[[#This Row],[FRT32_val]]-timingTable[[#This Row],[FRT32_trace]],"EMPTY")</f>
        <v>EMPTY</v>
      </c>
      <c r="W433" s="14" t="str">
        <f>IF(AND(timingTable[[#This Row],[beforeTx]]="beforeTx",K434="afterTx"),J434-timingTable[[#This Row],[FRT32_trace]],"EMPTY")</f>
        <v>EMPTY</v>
      </c>
      <c r="X433" s="14" t="str">
        <f t="shared" si="62"/>
        <v>EMPTY</v>
      </c>
      <c r="Y433" s="14" t="str">
        <f>IF(AND(P433="beforeRx",O434="afterRx"),J434-timingTable[[#This Row],[FRT32_trace]],"EMPTY")</f>
        <v>EMPTY</v>
      </c>
    </row>
    <row r="434" spans="1:25" x14ac:dyDescent="0.25">
      <c r="A434" s="14" t="s">
        <v>4007</v>
      </c>
      <c r="B434">
        <v>2051634201</v>
      </c>
      <c r="C434" s="14" t="s">
        <v>10101</v>
      </c>
      <c r="D434">
        <v>6</v>
      </c>
      <c r="E434" s="14" t="s">
        <v>1121</v>
      </c>
      <c r="F434" s="14" t="s">
        <v>10102</v>
      </c>
      <c r="G434" s="14">
        <f>timingTable[[#This Row],[FRT_DEC]]-B433</f>
        <v>2443</v>
      </c>
      <c r="H43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INFO]]))),H433)</f>
        <v>304</v>
      </c>
      <c r="I434" s="14">
        <f>IF(timingTable[[#This Row],['[TRACECODE']:.1]]=151,HEX2DEC(LEFT(RIGHT(timingTable[[#This Row],[TRACE INFO]],9),8)),IF(timingTable[[#This Row],['[TRACECODE']:.1]]=6,HEX2DEC(RIGHT(timingTable[[#This Row],[TRACE INFO]],8))))</f>
        <v>2051632435</v>
      </c>
      <c r="J434" s="14">
        <f>HEX2DEC(RIGHT(timingTable[[#This Row],[FRT_HEX]],MIN(LEN(timingTable[[#This Row],[FRT_HEX]])-2,8)))</f>
        <v>2051634201</v>
      </c>
      <c r="K434" s="14" t="str">
        <f>IF(timingTable[[#This Row],['[TRACECODE']:.1]]=140,"afterTx","")</f>
        <v/>
      </c>
      <c r="L434" s="14" t="str">
        <f t="shared" si="54"/>
        <v/>
      </c>
      <c r="M434" s="14" t="str">
        <f>IF(AND(H434=H433,K433="afterTx",timingTable[[#This Row],['[TRACECODE']:.1]]=6),"dc","")</f>
        <v>dc</v>
      </c>
      <c r="N434" s="14" t="str">
        <f t="shared" si="55"/>
        <v/>
      </c>
      <c r="O434" s="14" t="str">
        <f>IF(timingTable[[#This Row],['[TRACECODE']:.1]]=141,"afterRx","")</f>
        <v/>
      </c>
      <c r="P434" s="14" t="str">
        <f t="shared" si="56"/>
        <v/>
      </c>
      <c r="Q434" s="14" t="str">
        <f t="shared" si="57"/>
        <v/>
      </c>
      <c r="R434" s="14" t="str">
        <f t="shared" si="58"/>
        <v>EMPTY</v>
      </c>
      <c r="S434" s="14" t="str">
        <f t="shared" si="59"/>
        <v>EMPTY</v>
      </c>
      <c r="T434" s="14" t="str">
        <f t="shared" si="60"/>
        <v>EMPTY</v>
      </c>
      <c r="U434" s="14" t="str">
        <f t="shared" si="61"/>
        <v>EMPTY</v>
      </c>
      <c r="V434" s="14" t="str">
        <f>IF(L434="beforeTx",timingTable[[#This Row],[FRT32_val]]-timingTable[[#This Row],[FRT32_trace]],"EMPTY")</f>
        <v>EMPTY</v>
      </c>
      <c r="W434" s="14" t="str">
        <f>IF(AND(timingTable[[#This Row],[beforeTx]]="beforeTx",K435="afterTx"),J435-timingTable[[#This Row],[FRT32_trace]],"EMPTY")</f>
        <v>EMPTY</v>
      </c>
      <c r="X434" s="14" t="str">
        <f t="shared" si="62"/>
        <v>EMPTY</v>
      </c>
      <c r="Y434" s="14" t="str">
        <f>IF(AND(P434="beforeRx",O435="afterRx"),J435-timingTable[[#This Row],[FRT32_trace]],"EMPTY")</f>
        <v>EMPTY</v>
      </c>
    </row>
    <row r="435" spans="1:25" x14ac:dyDescent="0.25">
      <c r="A435" s="14" t="s">
        <v>4008</v>
      </c>
      <c r="B435">
        <v>2051634204</v>
      </c>
      <c r="C435" s="14" t="s">
        <v>10103</v>
      </c>
      <c r="D435">
        <v>6</v>
      </c>
      <c r="E435" s="14" t="s">
        <v>1121</v>
      </c>
      <c r="F435" s="14" t="s">
        <v>5995</v>
      </c>
      <c r="G435" s="14">
        <f>timingTable[[#This Row],[FRT_DEC]]-B434</f>
        <v>3</v>
      </c>
      <c r="H43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INFO]]))),H434)</f>
        <v>304</v>
      </c>
      <c r="I435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35" s="14">
        <f>HEX2DEC(RIGHT(timingTable[[#This Row],[FRT_HEX]],MIN(LEN(timingTable[[#This Row],[FRT_HEX]])-2,8)))</f>
        <v>2051634204</v>
      </c>
      <c r="K435" s="14" t="str">
        <f>IF(timingTable[[#This Row],['[TRACECODE']:.1]]=140,"afterTx","")</f>
        <v/>
      </c>
      <c r="L435" s="14" t="str">
        <f t="shared" si="54"/>
        <v/>
      </c>
      <c r="M435" s="14" t="str">
        <f>IF(AND(H435=H434,K434="afterTx",timingTable[[#This Row],['[TRACECODE']:.1]]=6),"dc","")</f>
        <v/>
      </c>
      <c r="N435" s="14" t="str">
        <f t="shared" si="55"/>
        <v/>
      </c>
      <c r="O435" s="14" t="str">
        <f>IF(timingTable[[#This Row],['[TRACECODE']:.1]]=141,"afterRx","")</f>
        <v/>
      </c>
      <c r="P435" s="14" t="str">
        <f t="shared" si="56"/>
        <v/>
      </c>
      <c r="Q435" s="14" t="str">
        <f t="shared" si="57"/>
        <v/>
      </c>
      <c r="R435" s="14" t="str">
        <f t="shared" si="58"/>
        <v>EMPTY</v>
      </c>
      <c r="S435" s="14" t="str">
        <f t="shared" si="59"/>
        <v>EMPTY</v>
      </c>
      <c r="T435" s="14" t="str">
        <f t="shared" si="60"/>
        <v>EMPTY</v>
      </c>
      <c r="U435" s="14" t="str">
        <f t="shared" si="61"/>
        <v>EMPTY</v>
      </c>
      <c r="V435" s="14" t="str">
        <f>IF(L435="beforeTx",timingTable[[#This Row],[FRT32_val]]-timingTable[[#This Row],[FRT32_trace]],"EMPTY")</f>
        <v>EMPTY</v>
      </c>
      <c r="W435" s="14" t="str">
        <f>IF(AND(timingTable[[#This Row],[beforeTx]]="beforeTx",K436="afterTx"),J436-timingTable[[#This Row],[FRT32_trace]],"EMPTY")</f>
        <v>EMPTY</v>
      </c>
      <c r="X435" s="14" t="str">
        <f t="shared" si="62"/>
        <v>EMPTY</v>
      </c>
      <c r="Y435" s="14" t="str">
        <f>IF(AND(P435="beforeRx",O436="afterRx"),J436-timingTable[[#This Row],[FRT32_trace]],"EMPTY")</f>
        <v>EMPTY</v>
      </c>
    </row>
    <row r="436" spans="1:25" x14ac:dyDescent="0.25">
      <c r="A436" s="14" t="s">
        <v>4009</v>
      </c>
      <c r="B436">
        <v>2051634281</v>
      </c>
      <c r="C436" s="14" t="s">
        <v>10104</v>
      </c>
      <c r="D436">
        <v>151</v>
      </c>
      <c r="E436" s="14" t="s">
        <v>1119</v>
      </c>
      <c r="F436" s="14" t="s">
        <v>10105</v>
      </c>
      <c r="G436" s="14">
        <f>timingTable[[#This Row],[FRT_DEC]]-B435</f>
        <v>77</v>
      </c>
      <c r="H43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INFO]]))),H435)</f>
        <v>304</v>
      </c>
      <c r="I436" s="14">
        <f>IF(timingTable[[#This Row],['[TRACECODE']:.1]]=151,HEX2DEC(LEFT(RIGHT(timingTable[[#This Row],[TRACE INFO]],9),8)),IF(timingTable[[#This Row],['[TRACECODE']:.1]]=6,HEX2DEC(RIGHT(timingTable[[#This Row],[TRACE INFO]],8))))</f>
        <v>2051634120</v>
      </c>
      <c r="J436" s="14">
        <f>HEX2DEC(RIGHT(timingTable[[#This Row],[FRT_HEX]],MIN(LEN(timingTable[[#This Row],[FRT_HEX]])-2,8)))</f>
        <v>2051634281</v>
      </c>
      <c r="K436" s="14" t="str">
        <f>IF(timingTable[[#This Row],['[TRACECODE']:.1]]=140,"afterTx","")</f>
        <v/>
      </c>
      <c r="L436" s="14" t="str">
        <f t="shared" si="54"/>
        <v/>
      </c>
      <c r="M436" s="14" t="str">
        <f>IF(AND(H436=H435,K435="afterTx",timingTable[[#This Row],['[TRACECODE']:.1]]=6),"dc","")</f>
        <v/>
      </c>
      <c r="N436" s="14" t="str">
        <f t="shared" si="55"/>
        <v>txEnd</v>
      </c>
      <c r="O436" s="14" t="str">
        <f>IF(timingTable[[#This Row],['[TRACECODE']:.1]]=141,"afterRx","")</f>
        <v/>
      </c>
      <c r="P436" s="14" t="str">
        <f t="shared" si="56"/>
        <v/>
      </c>
      <c r="Q436" s="14" t="str">
        <f t="shared" si="57"/>
        <v/>
      </c>
      <c r="R436" s="14" t="str">
        <f t="shared" si="58"/>
        <v>EMPTY</v>
      </c>
      <c r="S436" s="14">
        <f t="shared" si="59"/>
        <v>545</v>
      </c>
      <c r="T436" s="14" t="str">
        <f t="shared" si="60"/>
        <v>EMPTY</v>
      </c>
      <c r="U436" s="14" t="str">
        <f t="shared" si="61"/>
        <v>EMPTY</v>
      </c>
      <c r="V436" s="14" t="str">
        <f>IF(L436="beforeTx",timingTable[[#This Row],[FRT32_val]]-timingTable[[#This Row],[FRT32_trace]],"EMPTY")</f>
        <v>EMPTY</v>
      </c>
      <c r="W436" s="14" t="str">
        <f>IF(AND(timingTable[[#This Row],[beforeTx]]="beforeTx",K437="afterTx"),J437-timingTable[[#This Row],[FRT32_trace]],"EMPTY")</f>
        <v>EMPTY</v>
      </c>
      <c r="X436" s="14" t="str">
        <f t="shared" si="62"/>
        <v>EMPTY</v>
      </c>
      <c r="Y436" s="14" t="str">
        <f>IF(AND(P436="beforeRx",O437="afterRx"),J437-timingTable[[#This Row],[FRT32_trace]],"EMPTY")</f>
        <v>EMPTY</v>
      </c>
    </row>
    <row r="437" spans="1:25" x14ac:dyDescent="0.25">
      <c r="A437" s="14" t="s">
        <v>4018</v>
      </c>
      <c r="B437">
        <v>2051634665</v>
      </c>
      <c r="C437" s="14" t="s">
        <v>10115</v>
      </c>
      <c r="D437">
        <v>151</v>
      </c>
      <c r="E437" s="14" t="s">
        <v>1119</v>
      </c>
      <c r="F437" s="14" t="s">
        <v>1102</v>
      </c>
      <c r="G437" s="14">
        <f>timingTable[[#This Row],[FRT_DEC]]-B436</f>
        <v>384</v>
      </c>
      <c r="H43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INFO]]))),H436)</f>
        <v>304</v>
      </c>
      <c r="I437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437" s="14">
        <f>HEX2DEC(RIGHT(timingTable[[#This Row],[FRT_HEX]],MIN(LEN(timingTable[[#This Row],[FRT_HEX]])-2,8)))</f>
        <v>2051634665</v>
      </c>
      <c r="K437" s="14" t="str">
        <f>IF(timingTable[[#This Row],['[TRACECODE']:.1]]=140,"afterTx","")</f>
        <v/>
      </c>
      <c r="L437" s="14" t="str">
        <f t="shared" si="54"/>
        <v/>
      </c>
      <c r="M437" s="14" t="str">
        <f>IF(AND(H437=H436,K436="afterTx",timingTable[[#This Row],['[TRACECODE']:.1]]=6),"dc","")</f>
        <v/>
      </c>
      <c r="N437" s="14" t="str">
        <f t="shared" si="55"/>
        <v/>
      </c>
      <c r="O437" s="14" t="str">
        <f>IF(timingTable[[#This Row],['[TRACECODE']:.1]]=141,"afterRx","")</f>
        <v/>
      </c>
      <c r="P437" s="14" t="str">
        <f t="shared" si="56"/>
        <v>beforeRx</v>
      </c>
      <c r="Q437" s="14" t="str">
        <f t="shared" si="57"/>
        <v/>
      </c>
      <c r="R437" s="14" t="str">
        <f t="shared" si="58"/>
        <v>EMPTY</v>
      </c>
      <c r="S437" s="14" t="str">
        <f t="shared" si="59"/>
        <v>EMPTY</v>
      </c>
      <c r="T437" s="14" t="str">
        <f t="shared" si="60"/>
        <v>EMPTY</v>
      </c>
      <c r="U437" s="14" t="str">
        <f t="shared" si="61"/>
        <v>EMPTY</v>
      </c>
      <c r="V437" s="14" t="str">
        <f>IF(L437="beforeTx",timingTable[[#This Row],[FRT32_val]]-timingTable[[#This Row],[FRT32_trace]],"EMPTY")</f>
        <v>EMPTY</v>
      </c>
      <c r="W437" s="14" t="str">
        <f>IF(AND(timingTable[[#This Row],[beforeTx]]="beforeTx",K438="afterTx"),J438-timingTable[[#This Row],[FRT32_trace]],"EMPTY")</f>
        <v>EMPTY</v>
      </c>
      <c r="X437" s="14" t="str">
        <f t="shared" si="62"/>
        <v>EMPTY</v>
      </c>
      <c r="Y437" s="14">
        <f>IF(AND(P437="beforeRx",O438="afterRx"),J438-timingTable[[#This Row],[FRT32_trace]],"EMPTY")</f>
        <v>134</v>
      </c>
    </row>
    <row r="438" spans="1:25" x14ac:dyDescent="0.25">
      <c r="A438" s="14" t="s">
        <v>4019</v>
      </c>
      <c r="B438">
        <v>2051634799</v>
      </c>
      <c r="C438" s="14" t="s">
        <v>10116</v>
      </c>
      <c r="D438">
        <v>141</v>
      </c>
      <c r="E438" s="14" t="s">
        <v>1122</v>
      </c>
      <c r="F438" s="14" t="s">
        <v>296</v>
      </c>
      <c r="G438" s="14">
        <f>timingTable[[#This Row],[FRT_DEC]]-B437</f>
        <v>134</v>
      </c>
      <c r="H43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INFO]]))),H437)</f>
        <v>304</v>
      </c>
      <c r="I43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38" s="14">
        <f>HEX2DEC(RIGHT(timingTable[[#This Row],[FRT_HEX]],MIN(LEN(timingTable[[#This Row],[FRT_HEX]])-2,8)))</f>
        <v>2051634799</v>
      </c>
      <c r="K438" s="14" t="str">
        <f>IF(timingTable[[#This Row],['[TRACECODE']:.1]]=140,"afterTx","")</f>
        <v/>
      </c>
      <c r="L438" s="14" t="str">
        <f t="shared" si="54"/>
        <v/>
      </c>
      <c r="M438" s="14" t="str">
        <f>IF(AND(H438=H437,K437="afterTx",timingTable[[#This Row],['[TRACECODE']:.1]]=6),"dc","")</f>
        <v/>
      </c>
      <c r="N438" s="14" t="str">
        <f t="shared" si="55"/>
        <v/>
      </c>
      <c r="O438" s="14" t="str">
        <f>IF(timingTable[[#This Row],['[TRACECODE']:.1]]=141,"afterRx","")</f>
        <v>afterRx</v>
      </c>
      <c r="P438" s="14" t="str">
        <f t="shared" si="56"/>
        <v/>
      </c>
      <c r="Q438" s="14" t="str">
        <f t="shared" si="57"/>
        <v/>
      </c>
      <c r="R438" s="14" t="str">
        <f t="shared" si="58"/>
        <v>EMPTY</v>
      </c>
      <c r="S438" s="14" t="str">
        <f t="shared" si="59"/>
        <v>EMPTY</v>
      </c>
      <c r="T438" s="14" t="str">
        <f t="shared" si="60"/>
        <v>EMPTY</v>
      </c>
      <c r="U438" s="14" t="str">
        <f t="shared" si="61"/>
        <v>EMPTY</v>
      </c>
      <c r="V438" s="14" t="str">
        <f>IF(L438="beforeTx",timingTable[[#This Row],[FRT32_val]]-timingTable[[#This Row],[FRT32_trace]],"EMPTY")</f>
        <v>EMPTY</v>
      </c>
      <c r="W438" s="14" t="str">
        <f>IF(AND(timingTable[[#This Row],[beforeTx]]="beforeTx",K439="afterTx"),J439-timingTable[[#This Row],[FRT32_trace]],"EMPTY")</f>
        <v>EMPTY</v>
      </c>
      <c r="X438" s="14" t="str">
        <f t="shared" si="62"/>
        <v>EMPTY</v>
      </c>
      <c r="Y438" s="14" t="str">
        <f>IF(AND(P438="beforeRx",O439="afterRx"),J439-timingTable[[#This Row],[FRT32_trace]],"EMPTY")</f>
        <v>EMPTY</v>
      </c>
    </row>
    <row r="439" spans="1:25" x14ac:dyDescent="0.25">
      <c r="A439" s="14" t="s">
        <v>4043</v>
      </c>
      <c r="B439">
        <v>2051648632</v>
      </c>
      <c r="C439" s="14" t="s">
        <v>10140</v>
      </c>
      <c r="D439">
        <v>151</v>
      </c>
      <c r="E439" s="14" t="s">
        <v>1119</v>
      </c>
      <c r="F439" s="14" t="s">
        <v>10141</v>
      </c>
      <c r="G439" s="14">
        <f>timingTable[[#This Row],[FRT_DEC]]-B438</f>
        <v>13833</v>
      </c>
      <c r="H43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INFO]]))),H438)</f>
        <v>304</v>
      </c>
      <c r="I439" s="14">
        <f>IF(timingTable[[#This Row],['[TRACECODE']:.1]]=151,HEX2DEC(LEFT(RIGHT(timingTable[[#This Row],[TRACE INFO]],9),8)),IF(timingTable[[#This Row],['[TRACECODE']:.1]]=6,HEX2DEC(RIGHT(timingTable[[#This Row],[TRACE INFO]],8))))</f>
        <v>2051648542</v>
      </c>
      <c r="J439" s="14">
        <f>HEX2DEC(RIGHT(timingTable[[#This Row],[FRT_HEX]],MIN(LEN(timingTable[[#This Row],[FRT_HEX]])-2,8)))</f>
        <v>2051648632</v>
      </c>
      <c r="K439" s="14" t="str">
        <f>IF(timingTable[[#This Row],['[TRACECODE']:.1]]=140,"afterTx","")</f>
        <v/>
      </c>
      <c r="L439" s="14" t="str">
        <f t="shared" si="54"/>
        <v/>
      </c>
      <c r="M439" s="14" t="str">
        <f>IF(AND(H439=H438,K438="afterTx",timingTable[[#This Row],['[TRACECODE']:.1]]=6),"dc","")</f>
        <v/>
      </c>
      <c r="N439" s="14" t="str">
        <f t="shared" si="55"/>
        <v/>
      </c>
      <c r="O439" s="14" t="str">
        <f>IF(timingTable[[#This Row],['[TRACECODE']:.1]]=141,"afterRx","")</f>
        <v/>
      </c>
      <c r="P439" s="14" t="str">
        <f t="shared" si="56"/>
        <v/>
      </c>
      <c r="Q439" s="14" t="str">
        <f t="shared" si="57"/>
        <v>rxEnd</v>
      </c>
      <c r="R439" s="14" t="str">
        <f t="shared" si="58"/>
        <v>EMPTY</v>
      </c>
      <c r="S439" s="14" t="str">
        <f t="shared" si="59"/>
        <v>EMPTY</v>
      </c>
      <c r="T439" s="14">
        <f t="shared" si="60"/>
        <v>1000</v>
      </c>
      <c r="U439" s="14">
        <f t="shared" si="61"/>
        <v>1696</v>
      </c>
      <c r="V439" s="14" t="str">
        <f>IF(L439="beforeTx",timingTable[[#This Row],[FRT32_val]]-timingTable[[#This Row],[FRT32_trace]],"EMPTY")</f>
        <v>EMPTY</v>
      </c>
      <c r="W439" s="14" t="str">
        <f>IF(AND(timingTable[[#This Row],[beforeTx]]="beforeTx",K440="afterTx"),J440-timingTable[[#This Row],[FRT32_trace]],"EMPTY")</f>
        <v>EMPTY</v>
      </c>
      <c r="X439" s="14">
        <f t="shared" si="62"/>
        <v>196</v>
      </c>
      <c r="Y439" s="14" t="str">
        <f>IF(AND(P439="beforeRx",O440="afterRx"),J440-timingTable[[#This Row],[FRT32_trace]],"EMPTY")</f>
        <v>EMPTY</v>
      </c>
    </row>
    <row r="440" spans="1:25" x14ac:dyDescent="0.25">
      <c r="A440" s="14" t="s">
        <v>4053</v>
      </c>
      <c r="B440">
        <v>2051648738</v>
      </c>
      <c r="C440" s="14" t="s">
        <v>10153</v>
      </c>
      <c r="D440">
        <v>151</v>
      </c>
      <c r="E440" s="14" t="s">
        <v>1119</v>
      </c>
      <c r="F440" s="14" t="s">
        <v>10154</v>
      </c>
      <c r="G440" s="14">
        <f>timingTable[[#This Row],[FRT_DEC]]-B439</f>
        <v>106</v>
      </c>
      <c r="H44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INFO]]))),H439)</f>
        <v>304</v>
      </c>
      <c r="I440" s="14">
        <f>IF(timingTable[[#This Row],['[TRACECODE']:.1]]=151,HEX2DEC(LEFT(RIGHT(timingTable[[#This Row],[TRACE INFO]],9),8)),IF(timingTable[[#This Row],['[TRACECODE']:.1]]=6,HEX2DEC(RIGHT(timingTable[[#This Row],[TRACE INFO]],8))))</f>
        <v>2051649542</v>
      </c>
      <c r="J440" s="14">
        <f>HEX2DEC(RIGHT(timingTable[[#This Row],[FRT_HEX]],MIN(LEN(timingTable[[#This Row],[FRT_HEX]])-2,8)))</f>
        <v>2051648738</v>
      </c>
      <c r="K440" s="14" t="str">
        <f>IF(timingTable[[#This Row],['[TRACECODE']:.1]]=140,"afterTx","")</f>
        <v/>
      </c>
      <c r="L440" s="14" t="str">
        <f t="shared" si="54"/>
        <v>beforeTx</v>
      </c>
      <c r="M440" s="14" t="str">
        <f>IF(AND(H440=H439,K439="afterTx",timingTable[[#This Row],['[TRACECODE']:.1]]=6),"dc","")</f>
        <v/>
      </c>
      <c r="N440" s="14" t="str">
        <f t="shared" si="55"/>
        <v/>
      </c>
      <c r="O440" s="14" t="str">
        <f>IF(timingTable[[#This Row],['[TRACECODE']:.1]]=141,"afterRx","")</f>
        <v/>
      </c>
      <c r="P440" s="14" t="str">
        <f t="shared" si="56"/>
        <v/>
      </c>
      <c r="Q440" s="14" t="str">
        <f t="shared" si="57"/>
        <v/>
      </c>
      <c r="R440" s="14">
        <f t="shared" si="58"/>
        <v>696</v>
      </c>
      <c r="S440" s="14" t="str">
        <f t="shared" si="59"/>
        <v>EMPTY</v>
      </c>
      <c r="T440" s="14" t="str">
        <f t="shared" si="60"/>
        <v>EMPTY</v>
      </c>
      <c r="U440" s="14" t="str">
        <f t="shared" si="61"/>
        <v>EMPTY</v>
      </c>
      <c r="V440" s="14">
        <f>IF(L440="beforeTx",timingTable[[#This Row],[FRT32_val]]-timingTable[[#This Row],[FRT32_trace]],"EMPTY")</f>
        <v>804</v>
      </c>
      <c r="W440" s="14">
        <f>IF(AND(timingTable[[#This Row],[beforeTx]]="beforeTx",K441="afterTx"),J441-timingTable[[#This Row],[FRT32_trace]],"EMPTY")</f>
        <v>822</v>
      </c>
      <c r="X440" s="14" t="str">
        <f t="shared" si="62"/>
        <v>EMPTY</v>
      </c>
      <c r="Y440" s="14" t="str">
        <f>IF(AND(P440="beforeRx",O441="afterRx"),J441-timingTable[[#This Row],[FRT32_trace]],"EMPTY")</f>
        <v>EMPTY</v>
      </c>
    </row>
    <row r="441" spans="1:25" x14ac:dyDescent="0.25">
      <c r="A441" s="14" t="s">
        <v>4054</v>
      </c>
      <c r="B441">
        <v>2051649560</v>
      </c>
      <c r="C441" s="14" t="s">
        <v>10155</v>
      </c>
      <c r="D441">
        <v>140</v>
      </c>
      <c r="E441" s="14" t="s">
        <v>1120</v>
      </c>
      <c r="F441" s="14" t="s">
        <v>281</v>
      </c>
      <c r="G441" s="14">
        <f>timingTable[[#This Row],[FRT_DEC]]-B440</f>
        <v>822</v>
      </c>
      <c r="H44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INFO]]))),H440)</f>
        <v>304</v>
      </c>
      <c r="I44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41" s="14">
        <f>HEX2DEC(RIGHT(timingTable[[#This Row],[FRT_HEX]],MIN(LEN(timingTable[[#This Row],[FRT_HEX]])-2,8)))</f>
        <v>2051649560</v>
      </c>
      <c r="K441" s="14" t="str">
        <f>IF(timingTable[[#This Row],['[TRACECODE']:.1]]=140,"afterTx","")</f>
        <v>afterTx</v>
      </c>
      <c r="L441" s="14" t="str">
        <f t="shared" si="54"/>
        <v/>
      </c>
      <c r="M441" s="14" t="str">
        <f>IF(AND(H441=H440,K440="afterTx",timingTable[[#This Row],['[TRACECODE']:.1]]=6),"dc","")</f>
        <v/>
      </c>
      <c r="N441" s="14" t="str">
        <f t="shared" si="55"/>
        <v/>
      </c>
      <c r="O441" s="14" t="str">
        <f>IF(timingTable[[#This Row],['[TRACECODE']:.1]]=141,"afterRx","")</f>
        <v/>
      </c>
      <c r="P441" s="14" t="str">
        <f t="shared" si="56"/>
        <v/>
      </c>
      <c r="Q441" s="14" t="str">
        <f t="shared" si="57"/>
        <v/>
      </c>
      <c r="R441" s="14" t="str">
        <f t="shared" si="58"/>
        <v>EMPTY</v>
      </c>
      <c r="S441" s="14" t="str">
        <f t="shared" si="59"/>
        <v>EMPTY</v>
      </c>
      <c r="T441" s="14" t="str">
        <f t="shared" si="60"/>
        <v>EMPTY</v>
      </c>
      <c r="U441" s="14" t="str">
        <f t="shared" si="61"/>
        <v>EMPTY</v>
      </c>
      <c r="V441" s="14" t="str">
        <f>IF(L441="beforeTx",timingTable[[#This Row],[FRT32_val]]-timingTable[[#This Row],[FRT32_trace]],"EMPTY")</f>
        <v>EMPTY</v>
      </c>
      <c r="W441" s="14" t="str">
        <f>IF(AND(timingTable[[#This Row],[beforeTx]]="beforeTx",K442="afterTx"),J442-timingTable[[#This Row],[FRT32_trace]],"EMPTY")</f>
        <v>EMPTY</v>
      </c>
      <c r="X441" s="14" t="str">
        <f t="shared" si="62"/>
        <v>EMPTY</v>
      </c>
      <c r="Y441" s="14" t="str">
        <f>IF(AND(P441="beforeRx",O442="afterRx"),J442-timingTable[[#This Row],[FRT32_trace]],"EMPTY")</f>
        <v>EMPTY</v>
      </c>
    </row>
    <row r="442" spans="1:25" x14ac:dyDescent="0.25">
      <c r="A442" s="14" t="s">
        <v>4057</v>
      </c>
      <c r="B442">
        <v>2051652163</v>
      </c>
      <c r="C442" s="14" t="s">
        <v>10158</v>
      </c>
      <c r="D442">
        <v>6</v>
      </c>
      <c r="E442" s="14" t="s">
        <v>1121</v>
      </c>
      <c r="F442" s="14" t="s">
        <v>10159</v>
      </c>
      <c r="G442" s="14">
        <f>timingTable[[#This Row],[FRT_DEC]]-B441</f>
        <v>2603</v>
      </c>
      <c r="H44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INFO]]))),H441)</f>
        <v>304</v>
      </c>
      <c r="I442" s="14">
        <f>IF(timingTable[[#This Row],['[TRACECODE']:.1]]=151,HEX2DEC(LEFT(RIGHT(timingTable[[#This Row],[TRACE INFO]],9),8)),IF(timingTable[[#This Row],['[TRACECODE']:.1]]=6,HEX2DEC(RIGHT(timingTable[[#This Row],[TRACE INFO]],8))))</f>
        <v>2051650238</v>
      </c>
      <c r="J442" s="14">
        <f>HEX2DEC(RIGHT(timingTable[[#This Row],[FRT_HEX]],MIN(LEN(timingTable[[#This Row],[FRT_HEX]])-2,8)))</f>
        <v>2051652163</v>
      </c>
      <c r="K442" s="14" t="str">
        <f>IF(timingTable[[#This Row],['[TRACECODE']:.1]]=140,"afterTx","")</f>
        <v/>
      </c>
      <c r="L442" s="14" t="str">
        <f t="shared" si="54"/>
        <v/>
      </c>
      <c r="M442" s="14" t="str">
        <f>IF(AND(H442=H441,K441="afterTx",timingTable[[#This Row],['[TRACECODE']:.1]]=6),"dc","")</f>
        <v>dc</v>
      </c>
      <c r="N442" s="14" t="str">
        <f t="shared" si="55"/>
        <v/>
      </c>
      <c r="O442" s="14" t="str">
        <f>IF(timingTable[[#This Row],['[TRACECODE']:.1]]=141,"afterRx","")</f>
        <v/>
      </c>
      <c r="P442" s="14" t="str">
        <f t="shared" si="56"/>
        <v/>
      </c>
      <c r="Q442" s="14" t="str">
        <f t="shared" si="57"/>
        <v/>
      </c>
      <c r="R442" s="14" t="str">
        <f t="shared" si="58"/>
        <v>EMPTY</v>
      </c>
      <c r="S442" s="14" t="str">
        <f t="shared" si="59"/>
        <v>EMPTY</v>
      </c>
      <c r="T442" s="14" t="str">
        <f t="shared" si="60"/>
        <v>EMPTY</v>
      </c>
      <c r="U442" s="14" t="str">
        <f t="shared" si="61"/>
        <v>EMPTY</v>
      </c>
      <c r="V442" s="14" t="str">
        <f>IF(L442="beforeTx",timingTable[[#This Row],[FRT32_val]]-timingTable[[#This Row],[FRT32_trace]],"EMPTY")</f>
        <v>EMPTY</v>
      </c>
      <c r="W442" s="14" t="str">
        <f>IF(AND(timingTable[[#This Row],[beforeTx]]="beforeTx",K443="afterTx"),J443-timingTable[[#This Row],[FRT32_trace]],"EMPTY")</f>
        <v>EMPTY</v>
      </c>
      <c r="X442" s="14" t="str">
        <f t="shared" si="62"/>
        <v>EMPTY</v>
      </c>
      <c r="Y442" s="14" t="str">
        <f>IF(AND(P442="beforeRx",O443="afterRx"),J443-timingTable[[#This Row],[FRT32_trace]],"EMPTY")</f>
        <v>EMPTY</v>
      </c>
    </row>
    <row r="443" spans="1:25" x14ac:dyDescent="0.25">
      <c r="A443" s="14" t="s">
        <v>4058</v>
      </c>
      <c r="B443">
        <v>2051652166</v>
      </c>
      <c r="C443" s="14" t="s">
        <v>10160</v>
      </c>
      <c r="D443">
        <v>6</v>
      </c>
      <c r="E443" s="14" t="s">
        <v>1121</v>
      </c>
      <c r="F443" s="14" t="s">
        <v>5995</v>
      </c>
      <c r="G443" s="14">
        <f>timingTable[[#This Row],[FRT_DEC]]-B442</f>
        <v>3</v>
      </c>
      <c r="H44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INFO]]))),H442)</f>
        <v>304</v>
      </c>
      <c r="I443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43" s="14">
        <f>HEX2DEC(RIGHT(timingTable[[#This Row],[FRT_HEX]],MIN(LEN(timingTable[[#This Row],[FRT_HEX]])-2,8)))</f>
        <v>2051652166</v>
      </c>
      <c r="K443" s="14" t="str">
        <f>IF(timingTable[[#This Row],['[TRACECODE']:.1]]=140,"afterTx","")</f>
        <v/>
      </c>
      <c r="L443" s="14" t="str">
        <f t="shared" si="54"/>
        <v/>
      </c>
      <c r="M443" s="14" t="str">
        <f>IF(AND(H443=H442,K442="afterTx",timingTable[[#This Row],['[TRACECODE']:.1]]=6),"dc","")</f>
        <v/>
      </c>
      <c r="N443" s="14" t="str">
        <f t="shared" si="55"/>
        <v/>
      </c>
      <c r="O443" s="14" t="str">
        <f>IF(timingTable[[#This Row],['[TRACECODE']:.1]]=141,"afterRx","")</f>
        <v/>
      </c>
      <c r="P443" s="14" t="str">
        <f t="shared" si="56"/>
        <v/>
      </c>
      <c r="Q443" s="14" t="str">
        <f t="shared" si="57"/>
        <v/>
      </c>
      <c r="R443" s="14" t="str">
        <f t="shared" si="58"/>
        <v>EMPTY</v>
      </c>
      <c r="S443" s="14" t="str">
        <f t="shared" si="59"/>
        <v>EMPTY</v>
      </c>
      <c r="T443" s="14" t="str">
        <f t="shared" si="60"/>
        <v>EMPTY</v>
      </c>
      <c r="U443" s="14" t="str">
        <f t="shared" si="61"/>
        <v>EMPTY</v>
      </c>
      <c r="V443" s="14" t="str">
        <f>IF(L443="beforeTx",timingTable[[#This Row],[FRT32_val]]-timingTable[[#This Row],[FRT32_trace]],"EMPTY")</f>
        <v>EMPTY</v>
      </c>
      <c r="W443" s="14" t="str">
        <f>IF(AND(timingTable[[#This Row],[beforeTx]]="beforeTx",K444="afterTx"),J444-timingTable[[#This Row],[FRT32_trace]],"EMPTY")</f>
        <v>EMPTY</v>
      </c>
      <c r="X443" s="14" t="str">
        <f t="shared" si="62"/>
        <v>EMPTY</v>
      </c>
      <c r="Y443" s="14" t="str">
        <f>IF(AND(P443="beforeRx",O444="afterRx"),J444-timingTable[[#This Row],[FRT32_trace]],"EMPTY")</f>
        <v>EMPTY</v>
      </c>
    </row>
    <row r="444" spans="1:25" x14ac:dyDescent="0.25">
      <c r="A444" s="14" t="s">
        <v>4059</v>
      </c>
      <c r="B444">
        <v>2051652243</v>
      </c>
      <c r="C444" s="14" t="s">
        <v>10161</v>
      </c>
      <c r="D444">
        <v>151</v>
      </c>
      <c r="E444" s="14" t="s">
        <v>1119</v>
      </c>
      <c r="F444" s="14" t="s">
        <v>10162</v>
      </c>
      <c r="G444" s="14">
        <f>timingTable[[#This Row],[FRT_DEC]]-B443</f>
        <v>77</v>
      </c>
      <c r="H44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INFO]]))),H443)</f>
        <v>304</v>
      </c>
      <c r="I444" s="14">
        <f>IF(timingTable[[#This Row],['[TRACECODE']:.1]]=151,HEX2DEC(LEFT(RIGHT(timingTable[[#This Row],[TRACE INFO]],9),8)),IF(timingTable[[#This Row],['[TRACECODE']:.1]]=6,HEX2DEC(RIGHT(timingTable[[#This Row],[TRACE INFO]],8))))</f>
        <v>2051652079</v>
      </c>
      <c r="J444" s="14">
        <f>HEX2DEC(RIGHT(timingTable[[#This Row],[FRT_HEX]],MIN(LEN(timingTable[[#This Row],[FRT_HEX]])-2,8)))</f>
        <v>2051652243</v>
      </c>
      <c r="K444" s="14" t="str">
        <f>IF(timingTable[[#This Row],['[TRACECODE']:.1]]=140,"afterTx","")</f>
        <v/>
      </c>
      <c r="L444" s="14" t="str">
        <f t="shared" si="54"/>
        <v/>
      </c>
      <c r="M444" s="14" t="str">
        <f>IF(AND(H444=H443,K443="afterTx",timingTable[[#This Row],['[TRACECODE']:.1]]=6),"dc","")</f>
        <v/>
      </c>
      <c r="N444" s="14" t="str">
        <f t="shared" si="55"/>
        <v>txEnd</v>
      </c>
      <c r="O444" s="14" t="str">
        <f>IF(timingTable[[#This Row],['[TRACECODE']:.1]]=141,"afterRx","")</f>
        <v/>
      </c>
      <c r="P444" s="14" t="str">
        <f t="shared" si="56"/>
        <v/>
      </c>
      <c r="Q444" s="14" t="str">
        <f t="shared" si="57"/>
        <v/>
      </c>
      <c r="R444" s="14" t="str">
        <f t="shared" si="58"/>
        <v>EMPTY</v>
      </c>
      <c r="S444" s="14" t="str">
        <f t="shared" si="59"/>
        <v>EMPTY</v>
      </c>
      <c r="T444" s="14" t="str">
        <f t="shared" si="60"/>
        <v>EMPTY</v>
      </c>
      <c r="U444" s="14" t="str">
        <f t="shared" si="61"/>
        <v>EMPTY</v>
      </c>
      <c r="V444" s="14" t="str">
        <f>IF(L444="beforeTx",timingTable[[#This Row],[FRT32_val]]-timingTable[[#This Row],[FRT32_trace]],"EMPTY")</f>
        <v>EMPTY</v>
      </c>
      <c r="W444" s="14" t="str">
        <f>IF(AND(timingTable[[#This Row],[beforeTx]]="beforeTx",K445="afterTx"),J445-timingTable[[#This Row],[FRT32_trace]],"EMPTY")</f>
        <v>EMPTY</v>
      </c>
      <c r="X444" s="14" t="str">
        <f t="shared" si="62"/>
        <v>EMPTY</v>
      </c>
      <c r="Y444" s="14" t="str">
        <f>IF(AND(P444="beforeRx",O445="afterRx"),J445-timingTable[[#This Row],[FRT32_trace]],"EMPTY")</f>
        <v>EMPTY</v>
      </c>
    </row>
    <row r="445" spans="1:25" x14ac:dyDescent="0.25">
      <c r="A445" s="14" t="s">
        <v>4111</v>
      </c>
      <c r="B445">
        <v>2051655623</v>
      </c>
      <c r="C445" s="14" t="s">
        <v>10222</v>
      </c>
      <c r="D445">
        <v>131</v>
      </c>
      <c r="E445" s="14" t="s">
        <v>1118</v>
      </c>
      <c r="F445" s="14" t="s">
        <v>10223</v>
      </c>
      <c r="G445" s="14">
        <f>timingTable[[#This Row],[FRT_DEC]]-B444</f>
        <v>3380</v>
      </c>
      <c r="H44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INFO]]))),H444)</f>
        <v>305</v>
      </c>
      <c r="I44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45" s="14">
        <f>HEX2DEC(RIGHT(timingTable[[#This Row],[FRT_HEX]],MIN(LEN(timingTable[[#This Row],[FRT_HEX]])-2,8)))</f>
        <v>2051655623</v>
      </c>
      <c r="K445" s="14" t="str">
        <f>IF(timingTable[[#This Row],['[TRACECODE']:.1]]=140,"afterTx","")</f>
        <v/>
      </c>
      <c r="L445" s="14" t="str">
        <f t="shared" si="54"/>
        <v/>
      </c>
      <c r="M445" s="14" t="str">
        <f>IF(AND(H445=H444,K444="afterTx",timingTable[[#This Row],['[TRACECODE']:.1]]=6),"dc","")</f>
        <v/>
      </c>
      <c r="N445" s="14" t="str">
        <f t="shared" si="55"/>
        <v/>
      </c>
      <c r="O445" s="14" t="str">
        <f>IF(timingTable[[#This Row],['[TRACECODE']:.1]]=141,"afterRx","")</f>
        <v/>
      </c>
      <c r="P445" s="14" t="str">
        <f t="shared" si="56"/>
        <v/>
      </c>
      <c r="Q445" s="14" t="str">
        <f t="shared" si="57"/>
        <v/>
      </c>
      <c r="R445" s="14" t="str">
        <f t="shared" si="58"/>
        <v>EMPTY</v>
      </c>
      <c r="S445" s="14" t="str">
        <f t="shared" si="59"/>
        <v>EMPTY</v>
      </c>
      <c r="T445" s="14" t="str">
        <f t="shared" si="60"/>
        <v>EMPTY</v>
      </c>
      <c r="U445" s="14" t="str">
        <f t="shared" si="61"/>
        <v>EMPTY</v>
      </c>
      <c r="V445" s="14" t="str">
        <f>IF(L445="beforeTx",timingTable[[#This Row],[FRT32_val]]-timingTable[[#This Row],[FRT32_trace]],"EMPTY")</f>
        <v>EMPTY</v>
      </c>
      <c r="W445" s="14" t="str">
        <f>IF(AND(timingTable[[#This Row],[beforeTx]]="beforeTx",K446="afterTx"),J446-timingTable[[#This Row],[FRT32_trace]],"EMPTY")</f>
        <v>EMPTY</v>
      </c>
      <c r="X445" s="14" t="str">
        <f t="shared" si="62"/>
        <v>EMPTY</v>
      </c>
      <c r="Y445" s="14" t="str">
        <f>IF(AND(P445="beforeRx",O446="afterRx"),J446-timingTable[[#This Row],[FRT32_trace]],"EMPTY")</f>
        <v>EMPTY</v>
      </c>
    </row>
    <row r="446" spans="1:25" x14ac:dyDescent="0.25">
      <c r="A446" s="14" t="s">
        <v>4113</v>
      </c>
      <c r="B446">
        <v>2051655660</v>
      </c>
      <c r="C446" s="14" t="s">
        <v>10225</v>
      </c>
      <c r="D446">
        <v>151</v>
      </c>
      <c r="E446" s="14" t="s">
        <v>1119</v>
      </c>
      <c r="F446" s="14" t="s">
        <v>10226</v>
      </c>
      <c r="G446" s="14">
        <f>timingTable[[#This Row],[FRT_DEC]]-B445</f>
        <v>37</v>
      </c>
      <c r="H44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INFO]]))),H445)</f>
        <v>305</v>
      </c>
      <c r="I446" s="14">
        <f>IF(timingTable[[#This Row],['[TRACECODE']:.1]]=151,HEX2DEC(LEFT(RIGHT(timingTable[[#This Row],[TRACE INFO]],9),8)),IF(timingTable[[#This Row],['[TRACECODE']:.1]]=6,HEX2DEC(RIGHT(timingTable[[#This Row],[TRACE INFO]],8))))</f>
        <v>2051656550</v>
      </c>
      <c r="J446" s="14">
        <f>HEX2DEC(RIGHT(timingTable[[#This Row],[FRT_HEX]],MIN(LEN(timingTable[[#This Row],[FRT_HEX]])-2,8)))</f>
        <v>2051655660</v>
      </c>
      <c r="K446" s="14" t="str">
        <f>IF(timingTable[[#This Row],['[TRACECODE']:.1]]=140,"afterTx","")</f>
        <v/>
      </c>
      <c r="L446" s="14" t="str">
        <f t="shared" si="54"/>
        <v>beforeTx</v>
      </c>
      <c r="M446" s="14" t="str">
        <f>IF(AND(H446=H445,K445="afterTx",timingTable[[#This Row],['[TRACECODE']:.1]]=6),"dc","")</f>
        <v/>
      </c>
      <c r="N446" s="14" t="str">
        <f t="shared" si="55"/>
        <v/>
      </c>
      <c r="O446" s="14" t="str">
        <f>IF(timingTable[[#This Row],['[TRACECODE']:.1]]=141,"afterRx","")</f>
        <v/>
      </c>
      <c r="P446" s="14" t="str">
        <f t="shared" si="56"/>
        <v/>
      </c>
      <c r="Q446" s="14" t="str">
        <f t="shared" si="57"/>
        <v/>
      </c>
      <c r="R446" s="14">
        <f t="shared" si="58"/>
        <v>695</v>
      </c>
      <c r="S446" s="14" t="str">
        <f t="shared" si="59"/>
        <v>EMPTY</v>
      </c>
      <c r="T446" s="14" t="str">
        <f t="shared" si="60"/>
        <v>EMPTY</v>
      </c>
      <c r="U446" s="14" t="str">
        <f t="shared" si="61"/>
        <v>EMPTY</v>
      </c>
      <c r="V446" s="14">
        <f>IF(L446="beforeTx",timingTable[[#This Row],[FRT32_val]]-timingTable[[#This Row],[FRT32_trace]],"EMPTY")</f>
        <v>890</v>
      </c>
      <c r="W446" s="14">
        <f>IF(AND(timingTable[[#This Row],[beforeTx]]="beforeTx",K447="afterTx"),J447-timingTable[[#This Row],[FRT32_trace]],"EMPTY")</f>
        <v>908</v>
      </c>
      <c r="X446" s="14" t="str">
        <f t="shared" si="62"/>
        <v>EMPTY</v>
      </c>
      <c r="Y446" s="14" t="str">
        <f>IF(AND(P446="beforeRx",O447="afterRx"),J447-timingTable[[#This Row],[FRT32_trace]],"EMPTY")</f>
        <v>EMPTY</v>
      </c>
    </row>
    <row r="447" spans="1:25" x14ac:dyDescent="0.25">
      <c r="A447" s="14" t="s">
        <v>4114</v>
      </c>
      <c r="B447">
        <v>2051656568</v>
      </c>
      <c r="C447" s="14" t="s">
        <v>10227</v>
      </c>
      <c r="D447">
        <v>140</v>
      </c>
      <c r="E447" s="14" t="s">
        <v>1120</v>
      </c>
      <c r="F447" s="14" t="s">
        <v>281</v>
      </c>
      <c r="G447" s="14">
        <f>timingTable[[#This Row],[FRT_DEC]]-B446</f>
        <v>908</v>
      </c>
      <c r="H44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INFO]]))),H446)</f>
        <v>305</v>
      </c>
      <c r="I44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47" s="14">
        <f>HEX2DEC(RIGHT(timingTable[[#This Row],[FRT_HEX]],MIN(LEN(timingTable[[#This Row],[FRT_HEX]])-2,8)))</f>
        <v>2051656568</v>
      </c>
      <c r="K447" s="14" t="str">
        <f>IF(timingTable[[#This Row],['[TRACECODE']:.1]]=140,"afterTx","")</f>
        <v>afterTx</v>
      </c>
      <c r="L447" s="14" t="str">
        <f t="shared" si="54"/>
        <v/>
      </c>
      <c r="M447" s="14" t="str">
        <f>IF(AND(H447=H446,K446="afterTx",timingTable[[#This Row],['[TRACECODE']:.1]]=6),"dc","")</f>
        <v/>
      </c>
      <c r="N447" s="14" t="str">
        <f t="shared" si="55"/>
        <v/>
      </c>
      <c r="O447" s="14" t="str">
        <f>IF(timingTable[[#This Row],['[TRACECODE']:.1]]=141,"afterRx","")</f>
        <v/>
      </c>
      <c r="P447" s="14" t="str">
        <f t="shared" si="56"/>
        <v/>
      </c>
      <c r="Q447" s="14" t="str">
        <f t="shared" si="57"/>
        <v/>
      </c>
      <c r="R447" s="14" t="str">
        <f t="shared" si="58"/>
        <v>EMPTY</v>
      </c>
      <c r="S447" s="14" t="str">
        <f t="shared" si="59"/>
        <v>EMPTY</v>
      </c>
      <c r="T447" s="14" t="str">
        <f t="shared" si="60"/>
        <v>EMPTY</v>
      </c>
      <c r="U447" s="14" t="str">
        <f t="shared" si="61"/>
        <v>EMPTY</v>
      </c>
      <c r="V447" s="14" t="str">
        <f>IF(L447="beforeTx",timingTable[[#This Row],[FRT32_val]]-timingTable[[#This Row],[FRT32_trace]],"EMPTY")</f>
        <v>EMPTY</v>
      </c>
      <c r="W447" s="14" t="str">
        <f>IF(AND(timingTable[[#This Row],[beforeTx]]="beforeTx",K448="afterTx"),J448-timingTable[[#This Row],[FRT32_trace]],"EMPTY")</f>
        <v>EMPTY</v>
      </c>
      <c r="X447" s="14" t="str">
        <f t="shared" si="62"/>
        <v>EMPTY</v>
      </c>
      <c r="Y447" s="14" t="str">
        <f>IF(AND(P447="beforeRx",O448="afterRx"),J448-timingTable[[#This Row],[FRT32_trace]],"EMPTY")</f>
        <v>EMPTY</v>
      </c>
    </row>
    <row r="448" spans="1:25" x14ac:dyDescent="0.25">
      <c r="A448" s="14" t="s">
        <v>4115</v>
      </c>
      <c r="B448">
        <v>2051659651</v>
      </c>
      <c r="C448" s="14" t="s">
        <v>10228</v>
      </c>
      <c r="D448">
        <v>6</v>
      </c>
      <c r="E448" s="14" t="s">
        <v>1121</v>
      </c>
      <c r="F448" s="14" t="s">
        <v>10229</v>
      </c>
      <c r="G448" s="14">
        <f>timingTable[[#This Row],[FRT_DEC]]-B447</f>
        <v>3083</v>
      </c>
      <c r="H44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INFO]]))),H447)</f>
        <v>305</v>
      </c>
      <c r="I448" s="14">
        <f>IF(timingTable[[#This Row],['[TRACECODE']:.1]]=151,HEX2DEC(LEFT(RIGHT(timingTable[[#This Row],[TRACE INFO]],9),8)),IF(timingTable[[#This Row],['[TRACECODE']:.1]]=6,HEX2DEC(RIGHT(timingTable[[#This Row],[TRACE INFO]],8))))</f>
        <v>2051657245</v>
      </c>
      <c r="J448" s="14">
        <f>HEX2DEC(RIGHT(timingTable[[#This Row],[FRT_HEX]],MIN(LEN(timingTable[[#This Row],[FRT_HEX]])-2,8)))</f>
        <v>2051659651</v>
      </c>
      <c r="K448" s="14" t="str">
        <f>IF(timingTable[[#This Row],['[TRACECODE']:.1]]=140,"afterTx","")</f>
        <v/>
      </c>
      <c r="L448" s="14" t="str">
        <f t="shared" si="54"/>
        <v/>
      </c>
      <c r="M448" s="14" t="str">
        <f>IF(AND(H448=H447,K447="afterTx",timingTable[[#This Row],['[TRACECODE']:.1]]=6),"dc","")</f>
        <v>dc</v>
      </c>
      <c r="N448" s="14" t="str">
        <f t="shared" si="55"/>
        <v/>
      </c>
      <c r="O448" s="14" t="str">
        <f>IF(timingTable[[#This Row],['[TRACECODE']:.1]]=141,"afterRx","")</f>
        <v/>
      </c>
      <c r="P448" s="14" t="str">
        <f t="shared" si="56"/>
        <v/>
      </c>
      <c r="Q448" s="14" t="str">
        <f t="shared" si="57"/>
        <v/>
      </c>
      <c r="R448" s="14" t="str">
        <f t="shared" si="58"/>
        <v>EMPTY</v>
      </c>
      <c r="S448" s="14" t="str">
        <f t="shared" si="59"/>
        <v>EMPTY</v>
      </c>
      <c r="T448" s="14" t="str">
        <f t="shared" si="60"/>
        <v>EMPTY</v>
      </c>
      <c r="U448" s="14" t="str">
        <f t="shared" si="61"/>
        <v>EMPTY</v>
      </c>
      <c r="V448" s="14" t="str">
        <f>IF(L448="beforeTx",timingTable[[#This Row],[FRT32_val]]-timingTable[[#This Row],[FRT32_trace]],"EMPTY")</f>
        <v>EMPTY</v>
      </c>
      <c r="W448" s="14" t="str">
        <f>IF(AND(timingTable[[#This Row],[beforeTx]]="beforeTx",K449="afterTx"),J449-timingTable[[#This Row],[FRT32_trace]],"EMPTY")</f>
        <v>EMPTY</v>
      </c>
      <c r="X448" s="14" t="str">
        <f t="shared" si="62"/>
        <v>EMPTY</v>
      </c>
      <c r="Y448" s="14" t="str">
        <f>IF(AND(P448="beforeRx",O449="afterRx"),J449-timingTable[[#This Row],[FRT32_trace]],"EMPTY")</f>
        <v>EMPTY</v>
      </c>
    </row>
    <row r="449" spans="1:25" x14ac:dyDescent="0.25">
      <c r="A449" s="14" t="s">
        <v>4116</v>
      </c>
      <c r="B449">
        <v>2051659654</v>
      </c>
      <c r="C449" s="14" t="s">
        <v>10230</v>
      </c>
      <c r="D449">
        <v>6</v>
      </c>
      <c r="E449" s="14" t="s">
        <v>1121</v>
      </c>
      <c r="F449" s="14" t="s">
        <v>5995</v>
      </c>
      <c r="G449" s="14">
        <f>timingTable[[#This Row],[FRT_DEC]]-B448</f>
        <v>3</v>
      </c>
      <c r="H44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INFO]]))),H448)</f>
        <v>305</v>
      </c>
      <c r="I449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49" s="14">
        <f>HEX2DEC(RIGHT(timingTable[[#This Row],[FRT_HEX]],MIN(LEN(timingTable[[#This Row],[FRT_HEX]])-2,8)))</f>
        <v>2051659654</v>
      </c>
      <c r="K449" s="14" t="str">
        <f>IF(timingTable[[#This Row],['[TRACECODE']:.1]]=140,"afterTx","")</f>
        <v/>
      </c>
      <c r="L449" s="14" t="str">
        <f t="shared" si="54"/>
        <v/>
      </c>
      <c r="M449" s="14" t="str">
        <f>IF(AND(H449=H448,K448="afterTx",timingTable[[#This Row],['[TRACECODE']:.1]]=6),"dc","")</f>
        <v/>
      </c>
      <c r="N449" s="14" t="str">
        <f t="shared" si="55"/>
        <v/>
      </c>
      <c r="O449" s="14" t="str">
        <f>IF(timingTable[[#This Row],['[TRACECODE']:.1]]=141,"afterRx","")</f>
        <v/>
      </c>
      <c r="P449" s="14" t="str">
        <f t="shared" si="56"/>
        <v/>
      </c>
      <c r="Q449" s="14" t="str">
        <f t="shared" si="57"/>
        <v/>
      </c>
      <c r="R449" s="14" t="str">
        <f t="shared" si="58"/>
        <v>EMPTY</v>
      </c>
      <c r="S449" s="14" t="str">
        <f t="shared" si="59"/>
        <v>EMPTY</v>
      </c>
      <c r="T449" s="14" t="str">
        <f t="shared" si="60"/>
        <v>EMPTY</v>
      </c>
      <c r="U449" s="14" t="str">
        <f t="shared" si="61"/>
        <v>EMPTY</v>
      </c>
      <c r="V449" s="14" t="str">
        <f>IF(L449="beforeTx",timingTable[[#This Row],[FRT32_val]]-timingTable[[#This Row],[FRT32_trace]],"EMPTY")</f>
        <v>EMPTY</v>
      </c>
      <c r="W449" s="14" t="str">
        <f>IF(AND(timingTable[[#This Row],[beforeTx]]="beforeTx",K450="afterTx"),J450-timingTable[[#This Row],[FRT32_trace]],"EMPTY")</f>
        <v>EMPTY</v>
      </c>
      <c r="X449" s="14" t="str">
        <f t="shared" si="62"/>
        <v>EMPTY</v>
      </c>
      <c r="Y449" s="14" t="str">
        <f>IF(AND(P449="beforeRx",O450="afterRx"),J450-timingTable[[#This Row],[FRT32_trace]],"EMPTY")</f>
        <v>EMPTY</v>
      </c>
    </row>
    <row r="450" spans="1:25" x14ac:dyDescent="0.25">
      <c r="A450" s="14" t="s">
        <v>4117</v>
      </c>
      <c r="B450">
        <v>2051659737</v>
      </c>
      <c r="C450" s="14" t="s">
        <v>10231</v>
      </c>
      <c r="D450">
        <v>151</v>
      </c>
      <c r="E450" s="14" t="s">
        <v>1119</v>
      </c>
      <c r="F450" s="14" t="s">
        <v>10232</v>
      </c>
      <c r="G450" s="14">
        <f>timingTable[[#This Row],[FRT_DEC]]-B449</f>
        <v>83</v>
      </c>
      <c r="H45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INFO]]))),H449)</f>
        <v>305</v>
      </c>
      <c r="I450" s="14">
        <f>IF(timingTable[[#This Row],['[TRACECODE']:.1]]=151,HEX2DEC(LEFT(RIGHT(timingTable[[#This Row],[TRACE INFO]],9),8)),IF(timingTable[[#This Row],['[TRACECODE']:.1]]=6,HEX2DEC(RIGHT(timingTable[[#This Row],[TRACE INFO]],8))))</f>
        <v>2051659569</v>
      </c>
      <c r="J450" s="14">
        <f>HEX2DEC(RIGHT(timingTable[[#This Row],[FRT_HEX]],MIN(LEN(timingTable[[#This Row],[FRT_HEX]])-2,8)))</f>
        <v>2051659737</v>
      </c>
      <c r="K450" s="14" t="str">
        <f>IF(timingTable[[#This Row],['[TRACECODE']:.1]]=140,"afterTx","")</f>
        <v/>
      </c>
      <c r="L450" s="14" t="str">
        <f t="shared" si="54"/>
        <v/>
      </c>
      <c r="M450" s="14" t="str">
        <f>IF(AND(H450=H449,K449="afterTx",timingTable[[#This Row],['[TRACECODE']:.1]]=6),"dc","")</f>
        <v/>
      </c>
      <c r="N450" s="14" t="str">
        <f t="shared" si="55"/>
        <v>txEnd</v>
      </c>
      <c r="O450" s="14" t="str">
        <f>IF(timingTable[[#This Row],['[TRACECODE']:.1]]=141,"afterRx","")</f>
        <v/>
      </c>
      <c r="P450" s="14" t="str">
        <f t="shared" si="56"/>
        <v/>
      </c>
      <c r="Q450" s="14" t="str">
        <f t="shared" si="57"/>
        <v/>
      </c>
      <c r="R450" s="14" t="str">
        <f t="shared" si="58"/>
        <v>EMPTY</v>
      </c>
      <c r="S450" s="14">
        <f t="shared" si="59"/>
        <v>543</v>
      </c>
      <c r="T450" s="14" t="str">
        <f t="shared" si="60"/>
        <v>EMPTY</v>
      </c>
      <c r="U450" s="14" t="str">
        <f t="shared" si="61"/>
        <v>EMPTY</v>
      </c>
      <c r="V450" s="14" t="str">
        <f>IF(L450="beforeTx",timingTable[[#This Row],[FRT32_val]]-timingTable[[#This Row],[FRT32_trace]],"EMPTY")</f>
        <v>EMPTY</v>
      </c>
      <c r="W450" s="14" t="str">
        <f>IF(AND(timingTable[[#This Row],[beforeTx]]="beforeTx",K451="afterTx"),J451-timingTable[[#This Row],[FRT32_trace]],"EMPTY")</f>
        <v>EMPTY</v>
      </c>
      <c r="X450" s="14" t="str">
        <f t="shared" si="62"/>
        <v>EMPTY</v>
      </c>
      <c r="Y450" s="14" t="str">
        <f>IF(AND(P450="beforeRx",O451="afterRx"),J451-timingTable[[#This Row],[FRT32_trace]],"EMPTY")</f>
        <v>EMPTY</v>
      </c>
    </row>
    <row r="451" spans="1:25" x14ac:dyDescent="0.25">
      <c r="A451" s="14" t="s">
        <v>4126</v>
      </c>
      <c r="B451">
        <v>2051660112</v>
      </c>
      <c r="C451" s="14" t="s">
        <v>10242</v>
      </c>
      <c r="D451">
        <v>151</v>
      </c>
      <c r="E451" s="14" t="s">
        <v>1119</v>
      </c>
      <c r="F451" s="14" t="s">
        <v>1102</v>
      </c>
      <c r="G451" s="14">
        <f>timingTable[[#This Row],[FRT_DEC]]-B450</f>
        <v>375</v>
      </c>
      <c r="H45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INFO]]))),H450)</f>
        <v>305</v>
      </c>
      <c r="I451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451" s="14">
        <f>HEX2DEC(RIGHT(timingTable[[#This Row],[FRT_HEX]],MIN(LEN(timingTable[[#This Row],[FRT_HEX]])-2,8)))</f>
        <v>2051660112</v>
      </c>
      <c r="K451" s="14" t="str">
        <f>IF(timingTable[[#This Row],['[TRACECODE']:.1]]=140,"afterTx","")</f>
        <v/>
      </c>
      <c r="L451" s="14" t="str">
        <f t="shared" si="54"/>
        <v/>
      </c>
      <c r="M451" s="14" t="str">
        <f>IF(AND(H451=H450,K450="afterTx",timingTable[[#This Row],['[TRACECODE']:.1]]=6),"dc","")</f>
        <v/>
      </c>
      <c r="N451" s="14" t="str">
        <f t="shared" si="55"/>
        <v/>
      </c>
      <c r="O451" s="14" t="str">
        <f>IF(timingTable[[#This Row],['[TRACECODE']:.1]]=141,"afterRx","")</f>
        <v/>
      </c>
      <c r="P451" s="14" t="str">
        <f t="shared" si="56"/>
        <v>beforeRx</v>
      </c>
      <c r="Q451" s="14" t="str">
        <f t="shared" si="57"/>
        <v/>
      </c>
      <c r="R451" s="14" t="str">
        <f t="shared" si="58"/>
        <v>EMPTY</v>
      </c>
      <c r="S451" s="14" t="str">
        <f t="shared" si="59"/>
        <v>EMPTY</v>
      </c>
      <c r="T451" s="14" t="str">
        <f t="shared" si="60"/>
        <v>EMPTY</v>
      </c>
      <c r="U451" s="14" t="str">
        <f t="shared" si="61"/>
        <v>EMPTY</v>
      </c>
      <c r="V451" s="14" t="str">
        <f>IF(L451="beforeTx",timingTable[[#This Row],[FRT32_val]]-timingTable[[#This Row],[FRT32_trace]],"EMPTY")</f>
        <v>EMPTY</v>
      </c>
      <c r="W451" s="14" t="str">
        <f>IF(AND(timingTable[[#This Row],[beforeTx]]="beforeTx",K452="afterTx"),J452-timingTable[[#This Row],[FRT32_trace]],"EMPTY")</f>
        <v>EMPTY</v>
      </c>
      <c r="X451" s="14" t="str">
        <f t="shared" si="62"/>
        <v>EMPTY</v>
      </c>
      <c r="Y451" s="14">
        <f>IF(AND(P451="beforeRx",O452="afterRx"),J452-timingTable[[#This Row],[FRT32_trace]],"EMPTY")</f>
        <v>134</v>
      </c>
    </row>
    <row r="452" spans="1:25" x14ac:dyDescent="0.25">
      <c r="A452" s="14" t="s">
        <v>4127</v>
      </c>
      <c r="B452">
        <v>2051660246</v>
      </c>
      <c r="C452" s="14" t="s">
        <v>10243</v>
      </c>
      <c r="D452">
        <v>141</v>
      </c>
      <c r="E452" s="14" t="s">
        <v>1122</v>
      </c>
      <c r="F452" s="14" t="s">
        <v>296</v>
      </c>
      <c r="G452" s="14">
        <f>timingTable[[#This Row],[FRT_DEC]]-B451</f>
        <v>134</v>
      </c>
      <c r="H45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INFO]]))),H451)</f>
        <v>305</v>
      </c>
      <c r="I45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52" s="14">
        <f>HEX2DEC(RIGHT(timingTable[[#This Row],[FRT_HEX]],MIN(LEN(timingTable[[#This Row],[FRT_HEX]])-2,8)))</f>
        <v>2051660246</v>
      </c>
      <c r="K452" s="14" t="str">
        <f>IF(timingTable[[#This Row],['[TRACECODE']:.1]]=140,"afterTx","")</f>
        <v/>
      </c>
      <c r="L452" s="14" t="str">
        <f t="shared" si="54"/>
        <v/>
      </c>
      <c r="M452" s="14" t="str">
        <f>IF(AND(H452=H451,K451="afterTx",timingTable[[#This Row],['[TRACECODE']:.1]]=6),"dc","")</f>
        <v/>
      </c>
      <c r="N452" s="14" t="str">
        <f t="shared" si="55"/>
        <v/>
      </c>
      <c r="O452" s="14" t="str">
        <f>IF(timingTable[[#This Row],['[TRACECODE']:.1]]=141,"afterRx","")</f>
        <v>afterRx</v>
      </c>
      <c r="P452" s="14" t="str">
        <f t="shared" si="56"/>
        <v/>
      </c>
      <c r="Q452" s="14" t="str">
        <f t="shared" si="57"/>
        <v/>
      </c>
      <c r="R452" s="14" t="str">
        <f t="shared" si="58"/>
        <v>EMPTY</v>
      </c>
      <c r="S452" s="14" t="str">
        <f t="shared" si="59"/>
        <v>EMPTY</v>
      </c>
      <c r="T452" s="14" t="str">
        <f t="shared" si="60"/>
        <v>EMPTY</v>
      </c>
      <c r="U452" s="14" t="str">
        <f t="shared" si="61"/>
        <v>EMPTY</v>
      </c>
      <c r="V452" s="14" t="str">
        <f>IF(L452="beforeTx",timingTable[[#This Row],[FRT32_val]]-timingTable[[#This Row],[FRT32_trace]],"EMPTY")</f>
        <v>EMPTY</v>
      </c>
      <c r="W452" s="14" t="str">
        <f>IF(AND(timingTable[[#This Row],[beforeTx]]="beforeTx",K453="afterTx"),J453-timingTable[[#This Row],[FRT32_trace]],"EMPTY")</f>
        <v>EMPTY</v>
      </c>
      <c r="X452" s="14" t="str">
        <f t="shared" si="62"/>
        <v>EMPTY</v>
      </c>
      <c r="Y452" s="14" t="str">
        <f>IF(AND(P452="beforeRx",O453="afterRx"),J453-timingTable[[#This Row],[FRT32_trace]],"EMPTY")</f>
        <v>EMPTY</v>
      </c>
    </row>
    <row r="453" spans="1:25" x14ac:dyDescent="0.25">
      <c r="A453" s="14" t="s">
        <v>4150</v>
      </c>
      <c r="B453">
        <v>2051663147</v>
      </c>
      <c r="C453" s="14" t="s">
        <v>10267</v>
      </c>
      <c r="D453">
        <v>151</v>
      </c>
      <c r="E453" s="14" t="s">
        <v>1119</v>
      </c>
      <c r="F453" s="14" t="s">
        <v>10268</v>
      </c>
      <c r="G453" s="14">
        <f>timingTable[[#This Row],[FRT_DEC]]-B452</f>
        <v>2901</v>
      </c>
      <c r="H45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INFO]]))),H452)</f>
        <v>305</v>
      </c>
      <c r="I453" s="14">
        <f>IF(timingTable[[#This Row],['[TRACECODE']:.1]]=151,HEX2DEC(LEFT(RIGHT(timingTable[[#This Row],[TRACE INFO]],9),8)),IF(timingTable[[#This Row],['[TRACECODE']:.1]]=6,HEX2DEC(RIGHT(timingTable[[#This Row],[TRACE INFO]],8))))</f>
        <v>2051663060</v>
      </c>
      <c r="J453" s="14">
        <f>HEX2DEC(RIGHT(timingTable[[#This Row],[FRT_HEX]],MIN(LEN(timingTable[[#This Row],[FRT_HEX]])-2,8)))</f>
        <v>2051663147</v>
      </c>
      <c r="K453" s="14" t="str">
        <f>IF(timingTable[[#This Row],['[TRACECODE']:.1]]=140,"afterTx","")</f>
        <v/>
      </c>
      <c r="L453" s="14" t="str">
        <f t="shared" ref="L453:L509" si="63">IF(AND(H454=H453,K454="afterTx"),"beforeTx","")</f>
        <v/>
      </c>
      <c r="M453" s="14" t="str">
        <f>IF(AND(H453=H452,K452="afterTx",timingTable[[#This Row],['[TRACECODE']:.1]]=6),"dc","")</f>
        <v/>
      </c>
      <c r="N453" s="14" t="str">
        <f t="shared" ref="N453:N509" si="64">IF(AND(H453=H451,M451="dc"),"txEnd","")</f>
        <v/>
      </c>
      <c r="O453" s="14" t="str">
        <f>IF(timingTable[[#This Row],['[TRACECODE']:.1]]=141,"afterRx","")</f>
        <v/>
      </c>
      <c r="P453" s="14" t="str">
        <f t="shared" ref="P453:P509" si="65">IF(AND(H453=H454,O454="afterRx"),"beforeRx","")</f>
        <v/>
      </c>
      <c r="Q453" s="14" t="str">
        <f t="shared" ref="Q453:Q509" si="66">IF(AND(H453=H452,O452="afterRx"),"rxEnd","")</f>
        <v>rxEnd</v>
      </c>
      <c r="R453" s="14" t="str">
        <f t="shared" ref="R453:R509" si="67">IF(AND(H455=H453,M455="dc",L453="beforeTx"),I455-I453,"EMPTY")</f>
        <v>EMPTY</v>
      </c>
      <c r="S453" s="14" t="str">
        <f t="shared" ref="S453:S509" si="68">IF(AND(N453="txEnd",P454="beforeRx",O455="afterRx"),J454-I453,"EMPTY")</f>
        <v>EMPTY</v>
      </c>
      <c r="T453" s="14">
        <f t="shared" ref="T453:T509" si="69">IF(AND(L454="beforeTx",Q453="rxEnd",H454=H453),I454-I453,"EMPTY")</f>
        <v>1000</v>
      </c>
      <c r="U453" s="14">
        <f t="shared" ref="U453:U509" si="70">IF(AND(Q453="rxEnd",M456="dc",H453=H456),I456-I453,"EMPTY")</f>
        <v>1697</v>
      </c>
      <c r="V453" s="14" t="str">
        <f>IF(L453="beforeTx",timingTable[[#This Row],[FRT32_val]]-timingTable[[#This Row],[FRT32_trace]],"EMPTY")</f>
        <v>EMPTY</v>
      </c>
      <c r="W453" s="14" t="str">
        <f>IF(AND(timingTable[[#This Row],[beforeTx]]="beforeTx",K454="afterTx"),J454-timingTable[[#This Row],[FRT32_trace]],"EMPTY")</f>
        <v>EMPTY</v>
      </c>
      <c r="X453" s="14">
        <f t="shared" ref="X453:X509" si="71">IF(AND(Q453="rxEnd",L454="beforeTx"),J454-I453,"EMPTY")</f>
        <v>217</v>
      </c>
      <c r="Y453" s="14" t="str">
        <f>IF(AND(P453="beforeRx",O454="afterRx"),J454-timingTable[[#This Row],[FRT32_trace]],"EMPTY")</f>
        <v>EMPTY</v>
      </c>
    </row>
    <row r="454" spans="1:25" x14ac:dyDescent="0.25">
      <c r="A454" s="14" t="s">
        <v>4160</v>
      </c>
      <c r="B454">
        <v>2051663277</v>
      </c>
      <c r="C454" s="14" t="s">
        <v>10279</v>
      </c>
      <c r="D454">
        <v>151</v>
      </c>
      <c r="E454" s="14" t="s">
        <v>1119</v>
      </c>
      <c r="F454" s="14" t="s">
        <v>10280</v>
      </c>
      <c r="G454" s="14">
        <f>timingTable[[#This Row],[FRT_DEC]]-B453</f>
        <v>130</v>
      </c>
      <c r="H45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INFO]]))),H453)</f>
        <v>305</v>
      </c>
      <c r="I454" s="14">
        <f>IF(timingTable[[#This Row],['[TRACECODE']:.1]]=151,HEX2DEC(LEFT(RIGHT(timingTable[[#This Row],[TRACE INFO]],9),8)),IF(timingTable[[#This Row],['[TRACECODE']:.1]]=6,HEX2DEC(RIGHT(timingTable[[#This Row],[TRACE INFO]],8))))</f>
        <v>2051664060</v>
      </c>
      <c r="J454" s="14">
        <f>HEX2DEC(RIGHT(timingTable[[#This Row],[FRT_HEX]],MIN(LEN(timingTable[[#This Row],[FRT_HEX]])-2,8)))</f>
        <v>2051663277</v>
      </c>
      <c r="K454" s="14" t="str">
        <f>IF(timingTable[[#This Row],['[TRACECODE']:.1]]=140,"afterTx","")</f>
        <v/>
      </c>
      <c r="L454" s="14" t="str">
        <f t="shared" si="63"/>
        <v>beforeTx</v>
      </c>
      <c r="M454" s="14" t="str">
        <f>IF(AND(H454=H453,K453="afterTx",timingTable[[#This Row],['[TRACECODE']:.1]]=6),"dc","")</f>
        <v/>
      </c>
      <c r="N454" s="14" t="str">
        <f t="shared" si="64"/>
        <v/>
      </c>
      <c r="O454" s="14" t="str">
        <f>IF(timingTable[[#This Row],['[TRACECODE']:.1]]=141,"afterRx","")</f>
        <v/>
      </c>
      <c r="P454" s="14" t="str">
        <f t="shared" si="65"/>
        <v/>
      </c>
      <c r="Q454" s="14" t="str">
        <f t="shared" si="66"/>
        <v/>
      </c>
      <c r="R454" s="14">
        <f t="shared" si="67"/>
        <v>697</v>
      </c>
      <c r="S454" s="14" t="str">
        <f t="shared" si="68"/>
        <v>EMPTY</v>
      </c>
      <c r="T454" s="14" t="str">
        <f t="shared" si="69"/>
        <v>EMPTY</v>
      </c>
      <c r="U454" s="14" t="str">
        <f t="shared" si="70"/>
        <v>EMPTY</v>
      </c>
      <c r="V454" s="14">
        <f>IF(L454="beforeTx",timingTable[[#This Row],[FRT32_val]]-timingTable[[#This Row],[FRT32_trace]],"EMPTY")</f>
        <v>783</v>
      </c>
      <c r="W454" s="14">
        <f>IF(AND(timingTable[[#This Row],[beforeTx]]="beforeTx",K455="afterTx"),J455-timingTable[[#This Row],[FRT32_trace]],"EMPTY")</f>
        <v>801</v>
      </c>
      <c r="X454" s="14" t="str">
        <f t="shared" si="71"/>
        <v>EMPTY</v>
      </c>
      <c r="Y454" s="14" t="str">
        <f>IF(AND(P454="beforeRx",O455="afterRx"),J455-timingTable[[#This Row],[FRT32_trace]],"EMPTY")</f>
        <v>EMPTY</v>
      </c>
    </row>
    <row r="455" spans="1:25" x14ac:dyDescent="0.25">
      <c r="A455" s="14" t="s">
        <v>4161</v>
      </c>
      <c r="B455">
        <v>2051664078</v>
      </c>
      <c r="C455" s="14" t="s">
        <v>10281</v>
      </c>
      <c r="D455">
        <v>140</v>
      </c>
      <c r="E455" s="14" t="s">
        <v>1120</v>
      </c>
      <c r="F455" s="14" t="s">
        <v>281</v>
      </c>
      <c r="G455" s="14">
        <f>timingTable[[#This Row],[FRT_DEC]]-B454</f>
        <v>801</v>
      </c>
      <c r="H45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INFO]]))),H454)</f>
        <v>305</v>
      </c>
      <c r="I45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55" s="14">
        <f>HEX2DEC(RIGHT(timingTable[[#This Row],[FRT_HEX]],MIN(LEN(timingTable[[#This Row],[FRT_HEX]])-2,8)))</f>
        <v>2051664078</v>
      </c>
      <c r="K455" s="14" t="str">
        <f>IF(timingTable[[#This Row],['[TRACECODE']:.1]]=140,"afterTx","")</f>
        <v>afterTx</v>
      </c>
      <c r="L455" s="14" t="str">
        <f t="shared" si="63"/>
        <v/>
      </c>
      <c r="M455" s="14" t="str">
        <f>IF(AND(H455=H454,K454="afterTx",timingTable[[#This Row],['[TRACECODE']:.1]]=6),"dc","")</f>
        <v/>
      </c>
      <c r="N455" s="14" t="str">
        <f t="shared" si="64"/>
        <v/>
      </c>
      <c r="O455" s="14" t="str">
        <f>IF(timingTable[[#This Row],['[TRACECODE']:.1]]=141,"afterRx","")</f>
        <v/>
      </c>
      <c r="P455" s="14" t="str">
        <f t="shared" si="65"/>
        <v/>
      </c>
      <c r="Q455" s="14" t="str">
        <f t="shared" si="66"/>
        <v/>
      </c>
      <c r="R455" s="14" t="str">
        <f t="shared" si="67"/>
        <v>EMPTY</v>
      </c>
      <c r="S455" s="14" t="str">
        <f t="shared" si="68"/>
        <v>EMPTY</v>
      </c>
      <c r="T455" s="14" t="str">
        <f t="shared" si="69"/>
        <v>EMPTY</v>
      </c>
      <c r="U455" s="14" t="str">
        <f t="shared" si="70"/>
        <v>EMPTY</v>
      </c>
      <c r="V455" s="14" t="str">
        <f>IF(L455="beforeTx",timingTable[[#This Row],[FRT32_val]]-timingTable[[#This Row],[FRT32_trace]],"EMPTY")</f>
        <v>EMPTY</v>
      </c>
      <c r="W455" s="14" t="str">
        <f>IF(AND(timingTable[[#This Row],[beforeTx]]="beforeTx",K456="afterTx"),J456-timingTable[[#This Row],[FRT32_trace]],"EMPTY")</f>
        <v>EMPTY</v>
      </c>
      <c r="X455" s="14" t="str">
        <f t="shared" si="71"/>
        <v>EMPTY</v>
      </c>
      <c r="Y455" s="14" t="str">
        <f>IF(AND(P455="beforeRx",O456="afterRx"),J456-timingTable[[#This Row],[FRT32_trace]],"EMPTY")</f>
        <v>EMPTY</v>
      </c>
    </row>
    <row r="456" spans="1:25" x14ac:dyDescent="0.25">
      <c r="A456" s="14" t="s">
        <v>4164</v>
      </c>
      <c r="B456">
        <v>2051673001</v>
      </c>
      <c r="C456" s="14" t="s">
        <v>10284</v>
      </c>
      <c r="D456">
        <v>6</v>
      </c>
      <c r="E456" s="14" t="s">
        <v>1121</v>
      </c>
      <c r="F456" s="14" t="s">
        <v>10285</v>
      </c>
      <c r="G456" s="14">
        <f>timingTable[[#This Row],[FRT_DEC]]-B455</f>
        <v>8923</v>
      </c>
      <c r="H45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INFO]]))),H455)</f>
        <v>305</v>
      </c>
      <c r="I456" s="14">
        <f>IF(timingTable[[#This Row],['[TRACECODE']:.1]]=151,HEX2DEC(LEFT(RIGHT(timingTable[[#This Row],[TRACE INFO]],9),8)),IF(timingTable[[#This Row],['[TRACECODE']:.1]]=6,HEX2DEC(RIGHT(timingTable[[#This Row],[TRACE INFO]],8))))</f>
        <v>2051664757</v>
      </c>
      <c r="J456" s="14">
        <f>HEX2DEC(RIGHT(timingTable[[#This Row],[FRT_HEX]],MIN(LEN(timingTable[[#This Row],[FRT_HEX]])-2,8)))</f>
        <v>2051673001</v>
      </c>
      <c r="K456" s="14" t="str">
        <f>IF(timingTable[[#This Row],['[TRACECODE']:.1]]=140,"afterTx","")</f>
        <v/>
      </c>
      <c r="L456" s="14" t="str">
        <f t="shared" si="63"/>
        <v/>
      </c>
      <c r="M456" s="14" t="str">
        <f>IF(AND(H456=H455,K455="afterTx",timingTable[[#This Row],['[TRACECODE']:.1]]=6),"dc","")</f>
        <v>dc</v>
      </c>
      <c r="N456" s="14" t="str">
        <f t="shared" si="64"/>
        <v/>
      </c>
      <c r="O456" s="14" t="str">
        <f>IF(timingTable[[#This Row],['[TRACECODE']:.1]]=141,"afterRx","")</f>
        <v/>
      </c>
      <c r="P456" s="14" t="str">
        <f t="shared" si="65"/>
        <v/>
      </c>
      <c r="Q456" s="14" t="str">
        <f t="shared" si="66"/>
        <v/>
      </c>
      <c r="R456" s="14" t="str">
        <f t="shared" si="67"/>
        <v>EMPTY</v>
      </c>
      <c r="S456" s="14" t="str">
        <f t="shared" si="68"/>
        <v>EMPTY</v>
      </c>
      <c r="T456" s="14" t="str">
        <f t="shared" si="69"/>
        <v>EMPTY</v>
      </c>
      <c r="U456" s="14" t="str">
        <f t="shared" si="70"/>
        <v>EMPTY</v>
      </c>
      <c r="V456" s="14" t="str">
        <f>IF(L456="beforeTx",timingTable[[#This Row],[FRT32_val]]-timingTable[[#This Row],[FRT32_trace]],"EMPTY")</f>
        <v>EMPTY</v>
      </c>
      <c r="W456" s="14" t="str">
        <f>IF(AND(timingTable[[#This Row],[beforeTx]]="beforeTx",K457="afterTx"),J457-timingTable[[#This Row],[FRT32_trace]],"EMPTY")</f>
        <v>EMPTY</v>
      </c>
      <c r="X456" s="14" t="str">
        <f t="shared" si="71"/>
        <v>EMPTY</v>
      </c>
      <c r="Y456" s="14" t="str">
        <f>IF(AND(P456="beforeRx",O457="afterRx"),J457-timingTable[[#This Row],[FRT32_trace]],"EMPTY")</f>
        <v>EMPTY</v>
      </c>
    </row>
    <row r="457" spans="1:25" x14ac:dyDescent="0.25">
      <c r="A457" s="14" t="s">
        <v>4165</v>
      </c>
      <c r="B457">
        <v>2051673004</v>
      </c>
      <c r="C457" s="14" t="s">
        <v>10286</v>
      </c>
      <c r="D457">
        <v>6</v>
      </c>
      <c r="E457" s="14" t="s">
        <v>1121</v>
      </c>
      <c r="F457" s="14" t="s">
        <v>5995</v>
      </c>
      <c r="G457" s="14">
        <f>timingTable[[#This Row],[FRT_DEC]]-B456</f>
        <v>3</v>
      </c>
      <c r="H45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INFO]]))),H456)</f>
        <v>305</v>
      </c>
      <c r="I457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57" s="14">
        <f>HEX2DEC(RIGHT(timingTable[[#This Row],[FRT_HEX]],MIN(LEN(timingTable[[#This Row],[FRT_HEX]])-2,8)))</f>
        <v>2051673004</v>
      </c>
      <c r="K457" s="14" t="str">
        <f>IF(timingTable[[#This Row],['[TRACECODE']:.1]]=140,"afterTx","")</f>
        <v/>
      </c>
      <c r="L457" s="14" t="str">
        <f t="shared" si="63"/>
        <v/>
      </c>
      <c r="M457" s="14" t="str">
        <f>IF(AND(H457=H456,K456="afterTx",timingTable[[#This Row],['[TRACECODE']:.1]]=6),"dc","")</f>
        <v/>
      </c>
      <c r="N457" s="14" t="str">
        <f t="shared" si="64"/>
        <v/>
      </c>
      <c r="O457" s="14" t="str">
        <f>IF(timingTable[[#This Row],['[TRACECODE']:.1]]=141,"afterRx","")</f>
        <v/>
      </c>
      <c r="P457" s="14" t="str">
        <f t="shared" si="65"/>
        <v/>
      </c>
      <c r="Q457" s="14" t="str">
        <f t="shared" si="66"/>
        <v/>
      </c>
      <c r="R457" s="14" t="str">
        <f t="shared" si="67"/>
        <v>EMPTY</v>
      </c>
      <c r="S457" s="14" t="str">
        <f t="shared" si="68"/>
        <v>EMPTY</v>
      </c>
      <c r="T457" s="14" t="str">
        <f t="shared" si="69"/>
        <v>EMPTY</v>
      </c>
      <c r="U457" s="14" t="str">
        <f t="shared" si="70"/>
        <v>EMPTY</v>
      </c>
      <c r="V457" s="14" t="str">
        <f>IF(L457="beforeTx",timingTable[[#This Row],[FRT32_val]]-timingTable[[#This Row],[FRT32_trace]],"EMPTY")</f>
        <v>EMPTY</v>
      </c>
      <c r="W457" s="14" t="str">
        <f>IF(AND(timingTable[[#This Row],[beforeTx]]="beforeTx",K458="afterTx"),J458-timingTable[[#This Row],[FRT32_trace]],"EMPTY")</f>
        <v>EMPTY</v>
      </c>
      <c r="X457" s="14" t="str">
        <f t="shared" si="71"/>
        <v>EMPTY</v>
      </c>
      <c r="Y457" s="14" t="str">
        <f>IF(AND(P457="beforeRx",O458="afterRx"),J458-timingTable[[#This Row],[FRT32_trace]],"EMPTY")</f>
        <v>EMPTY</v>
      </c>
    </row>
    <row r="458" spans="1:25" x14ac:dyDescent="0.25">
      <c r="A458" s="14" t="s">
        <v>4166</v>
      </c>
      <c r="B458">
        <v>2051673090</v>
      </c>
      <c r="C458" s="14" t="s">
        <v>10287</v>
      </c>
      <c r="D458">
        <v>151</v>
      </c>
      <c r="E458" s="14" t="s">
        <v>1119</v>
      </c>
      <c r="F458" s="14" t="s">
        <v>10288</v>
      </c>
      <c r="G458" s="14">
        <f>timingTable[[#This Row],[FRT_DEC]]-B457</f>
        <v>86</v>
      </c>
      <c r="H45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INFO]]))),H457)</f>
        <v>305</v>
      </c>
      <c r="I458" s="14">
        <f>IF(timingTable[[#This Row],['[TRACECODE']:.1]]=151,HEX2DEC(LEFT(RIGHT(timingTable[[#This Row],[TRACE INFO]],9),8)),IF(timingTable[[#This Row],['[TRACECODE']:.1]]=6,HEX2DEC(RIGHT(timingTable[[#This Row],[TRACE INFO]],8))))</f>
        <v>2051672917</v>
      </c>
      <c r="J458" s="14">
        <f>HEX2DEC(RIGHT(timingTable[[#This Row],[FRT_HEX]],MIN(LEN(timingTable[[#This Row],[FRT_HEX]])-2,8)))</f>
        <v>2051673090</v>
      </c>
      <c r="K458" s="14" t="str">
        <f>IF(timingTable[[#This Row],['[TRACECODE']:.1]]=140,"afterTx","")</f>
        <v/>
      </c>
      <c r="L458" s="14" t="str">
        <f t="shared" si="63"/>
        <v/>
      </c>
      <c r="M458" s="14" t="str">
        <f>IF(AND(H458=H457,K457="afterTx",timingTable[[#This Row],['[TRACECODE']:.1]]=6),"dc","")</f>
        <v/>
      </c>
      <c r="N458" s="14" t="str">
        <f t="shared" si="64"/>
        <v>txEnd</v>
      </c>
      <c r="O458" s="14" t="str">
        <f>IF(timingTable[[#This Row],['[TRACECODE']:.1]]=141,"afterRx","")</f>
        <v/>
      </c>
      <c r="P458" s="14" t="str">
        <f t="shared" si="65"/>
        <v/>
      </c>
      <c r="Q458" s="14" t="str">
        <f t="shared" si="66"/>
        <v/>
      </c>
      <c r="R458" s="14" t="str">
        <f t="shared" si="67"/>
        <v>EMPTY</v>
      </c>
      <c r="S458" s="14">
        <f t="shared" si="68"/>
        <v>543</v>
      </c>
      <c r="T458" s="14" t="str">
        <f t="shared" si="69"/>
        <v>EMPTY</v>
      </c>
      <c r="U458" s="14" t="str">
        <f t="shared" si="70"/>
        <v>EMPTY</v>
      </c>
      <c r="V458" s="14" t="str">
        <f>IF(L458="beforeTx",timingTable[[#This Row],[FRT32_val]]-timingTable[[#This Row],[FRT32_trace]],"EMPTY")</f>
        <v>EMPTY</v>
      </c>
      <c r="W458" s="14" t="str">
        <f>IF(AND(timingTable[[#This Row],[beforeTx]]="beforeTx",K459="afterTx"),J459-timingTable[[#This Row],[FRT32_trace]],"EMPTY")</f>
        <v>EMPTY</v>
      </c>
      <c r="X458" s="14" t="str">
        <f t="shared" si="71"/>
        <v>EMPTY</v>
      </c>
      <c r="Y458" s="14" t="str">
        <f>IF(AND(P458="beforeRx",O459="afterRx"),J459-timingTable[[#This Row],[FRT32_trace]],"EMPTY")</f>
        <v>EMPTY</v>
      </c>
    </row>
    <row r="459" spans="1:25" x14ac:dyDescent="0.25">
      <c r="A459" s="14" t="s">
        <v>4175</v>
      </c>
      <c r="B459">
        <v>2051673460</v>
      </c>
      <c r="C459" s="14" t="s">
        <v>10298</v>
      </c>
      <c r="D459">
        <v>151</v>
      </c>
      <c r="E459" s="14" t="s">
        <v>1119</v>
      </c>
      <c r="F459" s="14" t="s">
        <v>1102</v>
      </c>
      <c r="G459" s="14">
        <f>timingTable[[#This Row],[FRT_DEC]]-B458</f>
        <v>370</v>
      </c>
      <c r="H45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INFO]]))),H458)</f>
        <v>305</v>
      </c>
      <c r="I459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459" s="14">
        <f>HEX2DEC(RIGHT(timingTable[[#This Row],[FRT_HEX]],MIN(LEN(timingTable[[#This Row],[FRT_HEX]])-2,8)))</f>
        <v>2051673460</v>
      </c>
      <c r="K459" s="14" t="str">
        <f>IF(timingTable[[#This Row],['[TRACECODE']:.1]]=140,"afterTx","")</f>
        <v/>
      </c>
      <c r="L459" s="14" t="str">
        <f t="shared" si="63"/>
        <v/>
      </c>
      <c r="M459" s="14" t="str">
        <f>IF(AND(H459=H458,K458="afterTx",timingTable[[#This Row],['[TRACECODE']:.1]]=6),"dc","")</f>
        <v/>
      </c>
      <c r="N459" s="14" t="str">
        <f t="shared" si="64"/>
        <v/>
      </c>
      <c r="O459" s="14" t="str">
        <f>IF(timingTable[[#This Row],['[TRACECODE']:.1]]=141,"afterRx","")</f>
        <v/>
      </c>
      <c r="P459" s="14" t="str">
        <f t="shared" si="65"/>
        <v>beforeRx</v>
      </c>
      <c r="Q459" s="14" t="str">
        <f t="shared" si="66"/>
        <v/>
      </c>
      <c r="R459" s="14" t="str">
        <f t="shared" si="67"/>
        <v>EMPTY</v>
      </c>
      <c r="S459" s="14" t="str">
        <f t="shared" si="68"/>
        <v>EMPTY</v>
      </c>
      <c r="T459" s="14" t="str">
        <f t="shared" si="69"/>
        <v>EMPTY</v>
      </c>
      <c r="U459" s="14" t="str">
        <f t="shared" si="70"/>
        <v>EMPTY</v>
      </c>
      <c r="V459" s="14" t="str">
        <f>IF(L459="beforeTx",timingTable[[#This Row],[FRT32_val]]-timingTable[[#This Row],[FRT32_trace]],"EMPTY")</f>
        <v>EMPTY</v>
      </c>
      <c r="W459" s="14" t="str">
        <f>IF(AND(timingTable[[#This Row],[beforeTx]]="beforeTx",K460="afterTx"),J460-timingTable[[#This Row],[FRT32_trace]],"EMPTY")</f>
        <v>EMPTY</v>
      </c>
      <c r="X459" s="14" t="str">
        <f t="shared" si="71"/>
        <v>EMPTY</v>
      </c>
      <c r="Y459" s="14">
        <f>IF(AND(P459="beforeRx",O460="afterRx"),J460-timingTable[[#This Row],[FRT32_trace]],"EMPTY")</f>
        <v>16</v>
      </c>
    </row>
    <row r="460" spans="1:25" x14ac:dyDescent="0.25">
      <c r="A460" s="14" t="s">
        <v>4176</v>
      </c>
      <c r="B460">
        <v>2051673476</v>
      </c>
      <c r="C460" s="14" t="s">
        <v>10299</v>
      </c>
      <c r="D460">
        <v>141</v>
      </c>
      <c r="E460" s="14" t="s">
        <v>1122</v>
      </c>
      <c r="F460" s="14" t="s">
        <v>296</v>
      </c>
      <c r="G460" s="14">
        <f>timingTable[[#This Row],[FRT_DEC]]-B459</f>
        <v>16</v>
      </c>
      <c r="H46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INFO]]))),H459)</f>
        <v>305</v>
      </c>
      <c r="I46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60" s="14">
        <f>HEX2DEC(RIGHT(timingTable[[#This Row],[FRT_HEX]],MIN(LEN(timingTable[[#This Row],[FRT_HEX]])-2,8)))</f>
        <v>2051673476</v>
      </c>
      <c r="K460" s="14" t="str">
        <f>IF(timingTable[[#This Row],['[TRACECODE']:.1]]=140,"afterTx","")</f>
        <v/>
      </c>
      <c r="L460" s="14" t="str">
        <f t="shared" si="63"/>
        <v/>
      </c>
      <c r="M460" s="14" t="str">
        <f>IF(AND(H460=H459,K459="afterTx",timingTable[[#This Row],['[TRACECODE']:.1]]=6),"dc","")</f>
        <v/>
      </c>
      <c r="N460" s="14" t="str">
        <f t="shared" si="64"/>
        <v/>
      </c>
      <c r="O460" s="14" t="str">
        <f>IF(timingTable[[#This Row],['[TRACECODE']:.1]]=141,"afterRx","")</f>
        <v>afterRx</v>
      </c>
      <c r="P460" s="14" t="str">
        <f t="shared" si="65"/>
        <v/>
      </c>
      <c r="Q460" s="14" t="str">
        <f t="shared" si="66"/>
        <v/>
      </c>
      <c r="R460" s="14" t="str">
        <f t="shared" si="67"/>
        <v>EMPTY</v>
      </c>
      <c r="S460" s="14" t="str">
        <f t="shared" si="68"/>
        <v>EMPTY</v>
      </c>
      <c r="T460" s="14" t="str">
        <f t="shared" si="69"/>
        <v>EMPTY</v>
      </c>
      <c r="U460" s="14" t="str">
        <f t="shared" si="70"/>
        <v>EMPTY</v>
      </c>
      <c r="V460" s="14" t="str">
        <f>IF(L460="beforeTx",timingTable[[#This Row],[FRT32_val]]-timingTable[[#This Row],[FRT32_trace]],"EMPTY")</f>
        <v>EMPTY</v>
      </c>
      <c r="W460" s="14" t="str">
        <f>IF(AND(timingTable[[#This Row],[beforeTx]]="beforeTx",K461="afterTx"),J461-timingTable[[#This Row],[FRT32_trace]],"EMPTY")</f>
        <v>EMPTY</v>
      </c>
      <c r="X460" s="14" t="str">
        <f t="shared" si="71"/>
        <v>EMPTY</v>
      </c>
      <c r="Y460" s="14" t="str">
        <f>IF(AND(P460="beforeRx",O461="afterRx"),J461-timingTable[[#This Row],[FRT32_trace]],"EMPTY")</f>
        <v>EMPTY</v>
      </c>
    </row>
    <row r="461" spans="1:25" x14ac:dyDescent="0.25">
      <c r="A461" s="14" t="s">
        <v>4201</v>
      </c>
      <c r="B461">
        <v>2051677029</v>
      </c>
      <c r="C461" s="14" t="s">
        <v>10326</v>
      </c>
      <c r="D461">
        <v>151</v>
      </c>
      <c r="E461" s="14" t="s">
        <v>1119</v>
      </c>
      <c r="F461" s="14" t="s">
        <v>10327</v>
      </c>
      <c r="G461" s="14">
        <f>timingTable[[#This Row],[FRT_DEC]]-B460</f>
        <v>3553</v>
      </c>
      <c r="H46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INFO]]))),H460)</f>
        <v>305</v>
      </c>
      <c r="I461" s="14">
        <f>IF(timingTable[[#This Row],['[TRACECODE']:.1]]=151,HEX2DEC(LEFT(RIGHT(timingTable[[#This Row],[TRACE INFO]],9),8)),IF(timingTable[[#This Row],['[TRACECODE']:.1]]=6,HEX2DEC(RIGHT(timingTable[[#This Row],[TRACE INFO]],8))))</f>
        <v>2051676938</v>
      </c>
      <c r="J461" s="14">
        <f>HEX2DEC(RIGHT(timingTable[[#This Row],[FRT_HEX]],MIN(LEN(timingTable[[#This Row],[FRT_HEX]])-2,8)))</f>
        <v>2051677029</v>
      </c>
      <c r="K461" s="14" t="str">
        <f>IF(timingTable[[#This Row],['[TRACECODE']:.1]]=140,"afterTx","")</f>
        <v/>
      </c>
      <c r="L461" s="14" t="str">
        <f t="shared" si="63"/>
        <v/>
      </c>
      <c r="M461" s="14" t="str">
        <f>IF(AND(H461=H460,K460="afterTx",timingTable[[#This Row],['[TRACECODE']:.1]]=6),"dc","")</f>
        <v/>
      </c>
      <c r="N461" s="14" t="str">
        <f t="shared" si="64"/>
        <v/>
      </c>
      <c r="O461" s="14" t="str">
        <f>IF(timingTable[[#This Row],['[TRACECODE']:.1]]=141,"afterRx","")</f>
        <v/>
      </c>
      <c r="P461" s="14" t="str">
        <f t="shared" si="65"/>
        <v/>
      </c>
      <c r="Q461" s="14" t="str">
        <f t="shared" si="66"/>
        <v>rxEnd</v>
      </c>
      <c r="R461" s="14" t="str">
        <f t="shared" si="67"/>
        <v>EMPTY</v>
      </c>
      <c r="S461" s="14" t="str">
        <f t="shared" si="68"/>
        <v>EMPTY</v>
      </c>
      <c r="T461" s="14">
        <f t="shared" si="69"/>
        <v>1000</v>
      </c>
      <c r="U461" s="14">
        <f t="shared" si="70"/>
        <v>1697</v>
      </c>
      <c r="V461" s="14" t="str">
        <f>IF(L461="beforeTx",timingTable[[#This Row],[FRT32_val]]-timingTable[[#This Row],[FRT32_trace]],"EMPTY")</f>
        <v>EMPTY</v>
      </c>
      <c r="W461" s="14" t="str">
        <f>IF(AND(timingTable[[#This Row],[beforeTx]]="beforeTx",K462="afterTx"),J462-timingTable[[#This Row],[FRT32_trace]],"EMPTY")</f>
        <v>EMPTY</v>
      </c>
      <c r="X461" s="14">
        <f t="shared" si="71"/>
        <v>250</v>
      </c>
      <c r="Y461" s="14" t="str">
        <f>IF(AND(P461="beforeRx",O462="afterRx"),J462-timingTable[[#This Row],[FRT32_trace]],"EMPTY")</f>
        <v>EMPTY</v>
      </c>
    </row>
    <row r="462" spans="1:25" x14ac:dyDescent="0.25">
      <c r="A462" s="14" t="s">
        <v>4213</v>
      </c>
      <c r="B462">
        <v>2051677188</v>
      </c>
      <c r="C462" s="14" t="s">
        <v>10340</v>
      </c>
      <c r="D462">
        <v>151</v>
      </c>
      <c r="E462" s="14" t="s">
        <v>1119</v>
      </c>
      <c r="F462" s="14" t="s">
        <v>10341</v>
      </c>
      <c r="G462" s="14">
        <f>timingTable[[#This Row],[FRT_DEC]]-B461</f>
        <v>159</v>
      </c>
      <c r="H46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INFO]]))),H461)</f>
        <v>305</v>
      </c>
      <c r="I462" s="14">
        <f>IF(timingTable[[#This Row],['[TRACECODE']:.1]]=151,HEX2DEC(LEFT(RIGHT(timingTable[[#This Row],[TRACE INFO]],9),8)),IF(timingTable[[#This Row],['[TRACECODE']:.1]]=6,HEX2DEC(RIGHT(timingTable[[#This Row],[TRACE INFO]],8))))</f>
        <v>2051677938</v>
      </c>
      <c r="J462" s="14">
        <f>HEX2DEC(RIGHT(timingTable[[#This Row],[FRT_HEX]],MIN(LEN(timingTable[[#This Row],[FRT_HEX]])-2,8)))</f>
        <v>2051677188</v>
      </c>
      <c r="K462" s="14" t="str">
        <f>IF(timingTable[[#This Row],['[TRACECODE']:.1]]=140,"afterTx","")</f>
        <v/>
      </c>
      <c r="L462" s="14" t="str">
        <f t="shared" si="63"/>
        <v>beforeTx</v>
      </c>
      <c r="M462" s="14" t="str">
        <f>IF(AND(H462=H461,K461="afterTx",timingTable[[#This Row],['[TRACECODE']:.1]]=6),"dc","")</f>
        <v/>
      </c>
      <c r="N462" s="14" t="str">
        <f t="shared" si="64"/>
        <v/>
      </c>
      <c r="O462" s="14" t="str">
        <f>IF(timingTable[[#This Row],['[TRACECODE']:.1]]=141,"afterRx","")</f>
        <v/>
      </c>
      <c r="P462" s="14" t="str">
        <f t="shared" si="65"/>
        <v/>
      </c>
      <c r="Q462" s="14" t="str">
        <f t="shared" si="66"/>
        <v/>
      </c>
      <c r="R462" s="14">
        <f t="shared" si="67"/>
        <v>697</v>
      </c>
      <c r="S462" s="14" t="str">
        <f t="shared" si="68"/>
        <v>EMPTY</v>
      </c>
      <c r="T462" s="14" t="str">
        <f t="shared" si="69"/>
        <v>EMPTY</v>
      </c>
      <c r="U462" s="14" t="str">
        <f t="shared" si="70"/>
        <v>EMPTY</v>
      </c>
      <c r="V462" s="14">
        <f>IF(L462="beforeTx",timingTable[[#This Row],[FRT32_val]]-timingTable[[#This Row],[FRT32_trace]],"EMPTY")</f>
        <v>750</v>
      </c>
      <c r="W462" s="14">
        <f>IF(AND(timingTable[[#This Row],[beforeTx]]="beforeTx",K463="afterTx"),J463-timingTable[[#This Row],[FRT32_trace]],"EMPTY")</f>
        <v>768</v>
      </c>
      <c r="X462" s="14" t="str">
        <f t="shared" si="71"/>
        <v>EMPTY</v>
      </c>
      <c r="Y462" s="14" t="str">
        <f>IF(AND(P462="beforeRx",O463="afterRx"),J463-timingTable[[#This Row],[FRT32_trace]],"EMPTY")</f>
        <v>EMPTY</v>
      </c>
    </row>
    <row r="463" spans="1:25" x14ac:dyDescent="0.25">
      <c r="A463" s="14" t="s">
        <v>4217</v>
      </c>
      <c r="B463">
        <v>2051677956</v>
      </c>
      <c r="C463" s="14" t="s">
        <v>10345</v>
      </c>
      <c r="D463">
        <v>140</v>
      </c>
      <c r="E463" s="14" t="s">
        <v>1120</v>
      </c>
      <c r="F463" s="14" t="s">
        <v>281</v>
      </c>
      <c r="G463" s="14">
        <f>timingTable[[#This Row],[FRT_DEC]]-B462</f>
        <v>768</v>
      </c>
      <c r="H46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INFO]]))),H462)</f>
        <v>305</v>
      </c>
      <c r="I46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63" s="14">
        <f>HEX2DEC(RIGHT(timingTable[[#This Row],[FRT_HEX]],MIN(LEN(timingTable[[#This Row],[FRT_HEX]])-2,8)))</f>
        <v>2051677956</v>
      </c>
      <c r="K463" s="14" t="str">
        <f>IF(timingTable[[#This Row],['[TRACECODE']:.1]]=140,"afterTx","")</f>
        <v>afterTx</v>
      </c>
      <c r="L463" s="14" t="str">
        <f t="shared" si="63"/>
        <v/>
      </c>
      <c r="M463" s="14" t="str">
        <f>IF(AND(H463=H462,K462="afterTx",timingTable[[#This Row],['[TRACECODE']:.1]]=6),"dc","")</f>
        <v/>
      </c>
      <c r="N463" s="14" t="str">
        <f t="shared" si="64"/>
        <v/>
      </c>
      <c r="O463" s="14" t="str">
        <f>IF(timingTable[[#This Row],['[TRACECODE']:.1]]=141,"afterRx","")</f>
        <v/>
      </c>
      <c r="P463" s="14" t="str">
        <f t="shared" si="65"/>
        <v/>
      </c>
      <c r="Q463" s="14" t="str">
        <f t="shared" si="66"/>
        <v/>
      </c>
      <c r="R463" s="14" t="str">
        <f t="shared" si="67"/>
        <v>EMPTY</v>
      </c>
      <c r="S463" s="14" t="str">
        <f t="shared" si="68"/>
        <v>EMPTY</v>
      </c>
      <c r="T463" s="14" t="str">
        <f t="shared" si="69"/>
        <v>EMPTY</v>
      </c>
      <c r="U463" s="14" t="str">
        <f t="shared" si="70"/>
        <v>EMPTY</v>
      </c>
      <c r="V463" s="14" t="str">
        <f>IF(L463="beforeTx",timingTable[[#This Row],[FRT32_val]]-timingTable[[#This Row],[FRT32_trace]],"EMPTY")</f>
        <v>EMPTY</v>
      </c>
      <c r="W463" s="14" t="str">
        <f>IF(AND(timingTable[[#This Row],[beforeTx]]="beforeTx",K464="afterTx"),J464-timingTable[[#This Row],[FRT32_trace]],"EMPTY")</f>
        <v>EMPTY</v>
      </c>
      <c r="X463" s="14" t="str">
        <f t="shared" si="71"/>
        <v>EMPTY</v>
      </c>
      <c r="Y463" s="14" t="str">
        <f>IF(AND(P463="beforeRx",O464="afterRx"),J464-timingTable[[#This Row],[FRT32_trace]],"EMPTY")</f>
        <v>EMPTY</v>
      </c>
    </row>
    <row r="464" spans="1:25" x14ac:dyDescent="0.25">
      <c r="A464" s="14" t="s">
        <v>4223</v>
      </c>
      <c r="B464">
        <v>2051686319</v>
      </c>
      <c r="C464" s="14" t="s">
        <v>10351</v>
      </c>
      <c r="D464">
        <v>6</v>
      </c>
      <c r="E464" s="14" t="s">
        <v>1121</v>
      </c>
      <c r="F464" s="14" t="s">
        <v>10352</v>
      </c>
      <c r="G464" s="14">
        <f>timingTable[[#This Row],[FRT_DEC]]-B463</f>
        <v>8363</v>
      </c>
      <c r="H46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INFO]]))),H463)</f>
        <v>305</v>
      </c>
      <c r="I464" s="14">
        <f>IF(timingTable[[#This Row],['[TRACECODE']:.1]]=151,HEX2DEC(LEFT(RIGHT(timingTable[[#This Row],[TRACE INFO]],9),8)),IF(timingTable[[#This Row],['[TRACECODE']:.1]]=6,HEX2DEC(RIGHT(timingTable[[#This Row],[TRACE INFO]],8))))</f>
        <v>2051678635</v>
      </c>
      <c r="J464" s="14">
        <f>HEX2DEC(RIGHT(timingTable[[#This Row],[FRT_HEX]],MIN(LEN(timingTable[[#This Row],[FRT_HEX]])-2,8)))</f>
        <v>2051686319</v>
      </c>
      <c r="K464" s="14" t="str">
        <f>IF(timingTable[[#This Row],['[TRACECODE']:.1]]=140,"afterTx","")</f>
        <v/>
      </c>
      <c r="L464" s="14" t="str">
        <f t="shared" si="63"/>
        <v/>
      </c>
      <c r="M464" s="14" t="str">
        <f>IF(AND(H464=H463,K463="afterTx",timingTable[[#This Row],['[TRACECODE']:.1]]=6),"dc","")</f>
        <v>dc</v>
      </c>
      <c r="N464" s="14" t="str">
        <f t="shared" si="64"/>
        <v/>
      </c>
      <c r="O464" s="14" t="str">
        <f>IF(timingTable[[#This Row],['[TRACECODE']:.1]]=141,"afterRx","")</f>
        <v/>
      </c>
      <c r="P464" s="14" t="str">
        <f t="shared" si="65"/>
        <v/>
      </c>
      <c r="Q464" s="14" t="str">
        <f t="shared" si="66"/>
        <v/>
      </c>
      <c r="R464" s="14" t="str">
        <f t="shared" si="67"/>
        <v>EMPTY</v>
      </c>
      <c r="S464" s="14" t="str">
        <f t="shared" si="68"/>
        <v>EMPTY</v>
      </c>
      <c r="T464" s="14" t="str">
        <f t="shared" si="69"/>
        <v>EMPTY</v>
      </c>
      <c r="U464" s="14" t="str">
        <f t="shared" si="70"/>
        <v>EMPTY</v>
      </c>
      <c r="V464" s="14" t="str">
        <f>IF(L464="beforeTx",timingTable[[#This Row],[FRT32_val]]-timingTable[[#This Row],[FRT32_trace]],"EMPTY")</f>
        <v>EMPTY</v>
      </c>
      <c r="W464" s="14" t="str">
        <f>IF(AND(timingTable[[#This Row],[beforeTx]]="beforeTx",K465="afterTx"),J465-timingTable[[#This Row],[FRT32_trace]],"EMPTY")</f>
        <v>EMPTY</v>
      </c>
      <c r="X464" s="14" t="str">
        <f t="shared" si="71"/>
        <v>EMPTY</v>
      </c>
      <c r="Y464" s="14" t="str">
        <f>IF(AND(P464="beforeRx",O465="afterRx"),J465-timingTable[[#This Row],[FRT32_trace]],"EMPTY")</f>
        <v>EMPTY</v>
      </c>
    </row>
    <row r="465" spans="1:25" x14ac:dyDescent="0.25">
      <c r="A465" s="14" t="s">
        <v>4224</v>
      </c>
      <c r="B465">
        <v>2051686322</v>
      </c>
      <c r="C465" s="14" t="s">
        <v>10353</v>
      </c>
      <c r="D465">
        <v>6</v>
      </c>
      <c r="E465" s="14" t="s">
        <v>1121</v>
      </c>
      <c r="F465" s="14" t="s">
        <v>5995</v>
      </c>
      <c r="G465" s="14">
        <f>timingTable[[#This Row],[FRT_DEC]]-B464</f>
        <v>3</v>
      </c>
      <c r="H46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INFO]]))),H464)</f>
        <v>305</v>
      </c>
      <c r="I465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65" s="14">
        <f>HEX2DEC(RIGHT(timingTable[[#This Row],[FRT_HEX]],MIN(LEN(timingTable[[#This Row],[FRT_HEX]])-2,8)))</f>
        <v>2051686322</v>
      </c>
      <c r="K465" s="14" t="str">
        <f>IF(timingTable[[#This Row],['[TRACECODE']:.1]]=140,"afterTx","")</f>
        <v/>
      </c>
      <c r="L465" s="14" t="str">
        <f t="shared" si="63"/>
        <v/>
      </c>
      <c r="M465" s="14" t="str">
        <f>IF(AND(H465=H464,K464="afterTx",timingTable[[#This Row],['[TRACECODE']:.1]]=6),"dc","")</f>
        <v/>
      </c>
      <c r="N465" s="14" t="str">
        <f t="shared" si="64"/>
        <v/>
      </c>
      <c r="O465" s="14" t="str">
        <f>IF(timingTable[[#This Row],['[TRACECODE']:.1]]=141,"afterRx","")</f>
        <v/>
      </c>
      <c r="P465" s="14" t="str">
        <f t="shared" si="65"/>
        <v/>
      </c>
      <c r="Q465" s="14" t="str">
        <f t="shared" si="66"/>
        <v/>
      </c>
      <c r="R465" s="14" t="str">
        <f t="shared" si="67"/>
        <v>EMPTY</v>
      </c>
      <c r="S465" s="14" t="str">
        <f t="shared" si="68"/>
        <v>EMPTY</v>
      </c>
      <c r="T465" s="14" t="str">
        <f t="shared" si="69"/>
        <v>EMPTY</v>
      </c>
      <c r="U465" s="14" t="str">
        <f t="shared" si="70"/>
        <v>EMPTY</v>
      </c>
      <c r="V465" s="14" t="str">
        <f>IF(L465="beforeTx",timingTable[[#This Row],[FRT32_val]]-timingTable[[#This Row],[FRT32_trace]],"EMPTY")</f>
        <v>EMPTY</v>
      </c>
      <c r="W465" s="14" t="str">
        <f>IF(AND(timingTable[[#This Row],[beforeTx]]="beforeTx",K466="afterTx"),J466-timingTable[[#This Row],[FRT32_trace]],"EMPTY")</f>
        <v>EMPTY</v>
      </c>
      <c r="X465" s="14" t="str">
        <f t="shared" si="71"/>
        <v>EMPTY</v>
      </c>
      <c r="Y465" s="14" t="str">
        <f>IF(AND(P465="beforeRx",O466="afterRx"),J466-timingTable[[#This Row],[FRT32_trace]],"EMPTY")</f>
        <v>EMPTY</v>
      </c>
    </row>
    <row r="466" spans="1:25" x14ac:dyDescent="0.25">
      <c r="A466" s="14" t="s">
        <v>4225</v>
      </c>
      <c r="B466">
        <v>2051686403</v>
      </c>
      <c r="C466" s="14" t="s">
        <v>10354</v>
      </c>
      <c r="D466">
        <v>151</v>
      </c>
      <c r="E466" s="14" t="s">
        <v>1119</v>
      </c>
      <c r="F466" s="14" t="s">
        <v>10355</v>
      </c>
      <c r="G466" s="14">
        <f>timingTable[[#This Row],[FRT_DEC]]-B465</f>
        <v>81</v>
      </c>
      <c r="H46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INFO]]))),H465)</f>
        <v>305</v>
      </c>
      <c r="I466" s="14">
        <f>IF(timingTable[[#This Row],['[TRACECODE']:.1]]=151,HEX2DEC(LEFT(RIGHT(timingTable[[#This Row],[TRACE INFO]],9),8)),IF(timingTable[[#This Row],['[TRACECODE']:.1]]=6,HEX2DEC(RIGHT(timingTable[[#This Row],[TRACE INFO]],8))))</f>
        <v>2051686237</v>
      </c>
      <c r="J466" s="14">
        <f>HEX2DEC(RIGHT(timingTable[[#This Row],[FRT_HEX]],MIN(LEN(timingTable[[#This Row],[FRT_HEX]])-2,8)))</f>
        <v>2051686403</v>
      </c>
      <c r="K466" s="14" t="str">
        <f>IF(timingTable[[#This Row],['[TRACECODE']:.1]]=140,"afterTx","")</f>
        <v/>
      </c>
      <c r="L466" s="14" t="str">
        <f t="shared" si="63"/>
        <v/>
      </c>
      <c r="M466" s="14" t="str">
        <f>IF(AND(H466=H465,K465="afterTx",timingTable[[#This Row],['[TRACECODE']:.1]]=6),"dc","")</f>
        <v/>
      </c>
      <c r="N466" s="14" t="str">
        <f t="shared" si="64"/>
        <v>txEnd</v>
      </c>
      <c r="O466" s="14" t="str">
        <f>IF(timingTable[[#This Row],['[TRACECODE']:.1]]=141,"afterRx","")</f>
        <v/>
      </c>
      <c r="P466" s="14" t="str">
        <f t="shared" si="65"/>
        <v/>
      </c>
      <c r="Q466" s="14" t="str">
        <f t="shared" si="66"/>
        <v/>
      </c>
      <c r="R466" s="14" t="str">
        <f t="shared" si="67"/>
        <v>EMPTY</v>
      </c>
      <c r="S466" s="14">
        <f t="shared" si="68"/>
        <v>542</v>
      </c>
      <c r="T466" s="14" t="str">
        <f t="shared" si="69"/>
        <v>EMPTY</v>
      </c>
      <c r="U466" s="14" t="str">
        <f t="shared" si="70"/>
        <v>EMPTY</v>
      </c>
      <c r="V466" s="14" t="str">
        <f>IF(L466="beforeTx",timingTable[[#This Row],[FRT32_val]]-timingTable[[#This Row],[FRT32_trace]],"EMPTY")</f>
        <v>EMPTY</v>
      </c>
      <c r="W466" s="14" t="str">
        <f>IF(AND(timingTable[[#This Row],[beforeTx]]="beforeTx",K467="afterTx"),J467-timingTable[[#This Row],[FRT32_trace]],"EMPTY")</f>
        <v>EMPTY</v>
      </c>
      <c r="X466" s="14" t="str">
        <f t="shared" si="71"/>
        <v>EMPTY</v>
      </c>
      <c r="Y466" s="14" t="str">
        <f>IF(AND(P466="beforeRx",O467="afterRx"),J467-timingTable[[#This Row],[FRT32_trace]],"EMPTY")</f>
        <v>EMPTY</v>
      </c>
    </row>
    <row r="467" spans="1:25" x14ac:dyDescent="0.25">
      <c r="A467" s="14" t="s">
        <v>4234</v>
      </c>
      <c r="B467">
        <v>2051686779</v>
      </c>
      <c r="C467" s="14" t="s">
        <v>10365</v>
      </c>
      <c r="D467">
        <v>151</v>
      </c>
      <c r="E467" s="14" t="s">
        <v>1119</v>
      </c>
      <c r="F467" s="14" t="s">
        <v>1102</v>
      </c>
      <c r="G467" s="14">
        <f>timingTable[[#This Row],[FRT_DEC]]-B466</f>
        <v>376</v>
      </c>
      <c r="H46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INFO]]))),H466)</f>
        <v>305</v>
      </c>
      <c r="I467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467" s="14">
        <f>HEX2DEC(RIGHT(timingTable[[#This Row],[FRT_HEX]],MIN(LEN(timingTable[[#This Row],[FRT_HEX]])-2,8)))</f>
        <v>2051686779</v>
      </c>
      <c r="K467" s="14" t="str">
        <f>IF(timingTable[[#This Row],['[TRACECODE']:.1]]=140,"afterTx","")</f>
        <v/>
      </c>
      <c r="L467" s="14" t="str">
        <f t="shared" si="63"/>
        <v/>
      </c>
      <c r="M467" s="14" t="str">
        <f>IF(AND(H467=H466,K466="afterTx",timingTable[[#This Row],['[TRACECODE']:.1]]=6),"dc","")</f>
        <v/>
      </c>
      <c r="N467" s="14" t="str">
        <f t="shared" si="64"/>
        <v/>
      </c>
      <c r="O467" s="14" t="str">
        <f>IF(timingTable[[#This Row],['[TRACECODE']:.1]]=141,"afterRx","")</f>
        <v/>
      </c>
      <c r="P467" s="14" t="str">
        <f t="shared" si="65"/>
        <v>beforeRx</v>
      </c>
      <c r="Q467" s="14" t="str">
        <f t="shared" si="66"/>
        <v/>
      </c>
      <c r="R467" s="14" t="str">
        <f t="shared" si="67"/>
        <v>EMPTY</v>
      </c>
      <c r="S467" s="14" t="str">
        <f t="shared" si="68"/>
        <v>EMPTY</v>
      </c>
      <c r="T467" s="14" t="str">
        <f t="shared" si="69"/>
        <v>EMPTY</v>
      </c>
      <c r="U467" s="14" t="str">
        <f t="shared" si="70"/>
        <v>EMPTY</v>
      </c>
      <c r="V467" s="14" t="str">
        <f>IF(L467="beforeTx",timingTable[[#This Row],[FRT32_val]]-timingTable[[#This Row],[FRT32_trace]],"EMPTY")</f>
        <v>EMPTY</v>
      </c>
      <c r="W467" s="14" t="str">
        <f>IF(AND(timingTable[[#This Row],[beforeTx]]="beforeTx",K468="afterTx"),J468-timingTable[[#This Row],[FRT32_trace]],"EMPTY")</f>
        <v>EMPTY</v>
      </c>
      <c r="X467" s="14" t="str">
        <f t="shared" si="71"/>
        <v>EMPTY</v>
      </c>
      <c r="Y467" s="14">
        <f>IF(AND(P467="beforeRx",O468="afterRx"),J468-timingTable[[#This Row],[FRT32_trace]],"EMPTY")</f>
        <v>16</v>
      </c>
    </row>
    <row r="468" spans="1:25" x14ac:dyDescent="0.25">
      <c r="A468" s="14" t="s">
        <v>4235</v>
      </c>
      <c r="B468">
        <v>2051686795</v>
      </c>
      <c r="C468" s="14" t="s">
        <v>10366</v>
      </c>
      <c r="D468">
        <v>141</v>
      </c>
      <c r="E468" s="14" t="s">
        <v>1122</v>
      </c>
      <c r="F468" s="14" t="s">
        <v>296</v>
      </c>
      <c r="G468" s="14">
        <f>timingTable[[#This Row],[FRT_DEC]]-B467</f>
        <v>16</v>
      </c>
      <c r="H46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INFO]]))),H467)</f>
        <v>305</v>
      </c>
      <c r="I46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68" s="14">
        <f>HEX2DEC(RIGHT(timingTable[[#This Row],[FRT_HEX]],MIN(LEN(timingTable[[#This Row],[FRT_HEX]])-2,8)))</f>
        <v>2051686795</v>
      </c>
      <c r="K468" s="14" t="str">
        <f>IF(timingTable[[#This Row],['[TRACECODE']:.1]]=140,"afterTx","")</f>
        <v/>
      </c>
      <c r="L468" s="14" t="str">
        <f t="shared" si="63"/>
        <v/>
      </c>
      <c r="M468" s="14" t="str">
        <f>IF(AND(H468=H467,K467="afterTx",timingTable[[#This Row],['[TRACECODE']:.1]]=6),"dc","")</f>
        <v/>
      </c>
      <c r="N468" s="14" t="str">
        <f t="shared" si="64"/>
        <v/>
      </c>
      <c r="O468" s="14" t="str">
        <f>IF(timingTable[[#This Row],['[TRACECODE']:.1]]=141,"afterRx","")</f>
        <v>afterRx</v>
      </c>
      <c r="P468" s="14" t="str">
        <f t="shared" si="65"/>
        <v/>
      </c>
      <c r="Q468" s="14" t="str">
        <f t="shared" si="66"/>
        <v/>
      </c>
      <c r="R468" s="14" t="str">
        <f t="shared" si="67"/>
        <v>EMPTY</v>
      </c>
      <c r="S468" s="14" t="str">
        <f t="shared" si="68"/>
        <v>EMPTY</v>
      </c>
      <c r="T468" s="14" t="str">
        <f t="shared" si="69"/>
        <v>EMPTY</v>
      </c>
      <c r="U468" s="14" t="str">
        <f t="shared" si="70"/>
        <v>EMPTY</v>
      </c>
      <c r="V468" s="14" t="str">
        <f>IF(L468="beforeTx",timingTable[[#This Row],[FRT32_val]]-timingTable[[#This Row],[FRT32_trace]],"EMPTY")</f>
        <v>EMPTY</v>
      </c>
      <c r="W468" s="14" t="str">
        <f>IF(AND(timingTable[[#This Row],[beforeTx]]="beforeTx",K469="afterTx"),J469-timingTable[[#This Row],[FRT32_trace]],"EMPTY")</f>
        <v>EMPTY</v>
      </c>
      <c r="X468" s="14" t="str">
        <f t="shared" si="71"/>
        <v>EMPTY</v>
      </c>
      <c r="Y468" s="14" t="str">
        <f>IF(AND(P468="beforeRx",O469="afterRx"),J469-timingTable[[#This Row],[FRT32_trace]],"EMPTY")</f>
        <v>EMPTY</v>
      </c>
    </row>
    <row r="469" spans="1:25" x14ac:dyDescent="0.25">
      <c r="A469" s="14" t="s">
        <v>4266</v>
      </c>
      <c r="B469">
        <v>2051700187</v>
      </c>
      <c r="C469" s="14" t="s">
        <v>10398</v>
      </c>
      <c r="D469">
        <v>151</v>
      </c>
      <c r="E469" s="14" t="s">
        <v>1119</v>
      </c>
      <c r="F469" s="14" t="s">
        <v>10399</v>
      </c>
      <c r="G469" s="14">
        <f>timingTable[[#This Row],[FRT_DEC]]-B468</f>
        <v>13392</v>
      </c>
      <c r="H46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INFO]]))),H468)</f>
        <v>305</v>
      </c>
      <c r="I469" s="14">
        <f>IF(timingTable[[#This Row],['[TRACECODE']:.1]]=151,HEX2DEC(LEFT(RIGHT(timingTable[[#This Row],[TRACE INFO]],9),8)),IF(timingTable[[#This Row],['[TRACECODE']:.1]]=6,HEX2DEC(RIGHT(timingTable[[#This Row],[TRACE INFO]],8))))</f>
        <v>2051700099</v>
      </c>
      <c r="J469" s="14">
        <f>HEX2DEC(RIGHT(timingTable[[#This Row],[FRT_HEX]],MIN(LEN(timingTable[[#This Row],[FRT_HEX]])-2,8)))</f>
        <v>2051700187</v>
      </c>
      <c r="K469" s="14" t="str">
        <f>IF(timingTable[[#This Row],['[TRACECODE']:.1]]=140,"afterTx","")</f>
        <v/>
      </c>
      <c r="L469" s="14" t="str">
        <f t="shared" si="63"/>
        <v/>
      </c>
      <c r="M469" s="14" t="str">
        <f>IF(AND(H469=H468,K468="afterTx",timingTable[[#This Row],['[TRACECODE']:.1]]=6),"dc","")</f>
        <v/>
      </c>
      <c r="N469" s="14" t="str">
        <f t="shared" si="64"/>
        <v/>
      </c>
      <c r="O469" s="14" t="str">
        <f>IF(timingTable[[#This Row],['[TRACECODE']:.1]]=141,"afterRx","")</f>
        <v/>
      </c>
      <c r="P469" s="14" t="str">
        <f t="shared" si="65"/>
        <v/>
      </c>
      <c r="Q469" s="14" t="str">
        <f t="shared" si="66"/>
        <v>rxEnd</v>
      </c>
      <c r="R469" s="14" t="str">
        <f t="shared" si="67"/>
        <v>EMPTY</v>
      </c>
      <c r="S469" s="14" t="str">
        <f t="shared" si="68"/>
        <v>EMPTY</v>
      </c>
      <c r="T469" s="14">
        <f t="shared" si="69"/>
        <v>1000</v>
      </c>
      <c r="U469" s="14">
        <f t="shared" si="70"/>
        <v>1697</v>
      </c>
      <c r="V469" s="14" t="str">
        <f>IF(L469="beforeTx",timingTable[[#This Row],[FRT32_val]]-timingTable[[#This Row],[FRT32_trace]],"EMPTY")</f>
        <v>EMPTY</v>
      </c>
      <c r="W469" s="14" t="str">
        <f>IF(AND(timingTable[[#This Row],[beforeTx]]="beforeTx",K470="afterTx"),J470-timingTable[[#This Row],[FRT32_trace]],"EMPTY")</f>
        <v>EMPTY</v>
      </c>
      <c r="X469" s="14">
        <f t="shared" si="71"/>
        <v>202</v>
      </c>
      <c r="Y469" s="14" t="str">
        <f>IF(AND(P469="beforeRx",O470="afterRx"),J470-timingTable[[#This Row],[FRT32_trace]],"EMPTY")</f>
        <v>EMPTY</v>
      </c>
    </row>
    <row r="470" spans="1:25" x14ac:dyDescent="0.25">
      <c r="A470" s="14" t="s">
        <v>4276</v>
      </c>
      <c r="B470">
        <v>2051700301</v>
      </c>
      <c r="C470" s="14" t="s">
        <v>10411</v>
      </c>
      <c r="D470">
        <v>151</v>
      </c>
      <c r="E470" s="14" t="s">
        <v>1119</v>
      </c>
      <c r="F470" s="14" t="s">
        <v>10412</v>
      </c>
      <c r="G470" s="14">
        <f>timingTable[[#This Row],[FRT_DEC]]-B469</f>
        <v>114</v>
      </c>
      <c r="H47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INFO]]))),H469)</f>
        <v>305</v>
      </c>
      <c r="I470" s="14">
        <f>IF(timingTable[[#This Row],['[TRACECODE']:.1]]=151,HEX2DEC(LEFT(RIGHT(timingTable[[#This Row],[TRACE INFO]],9),8)),IF(timingTable[[#This Row],['[TRACECODE']:.1]]=6,HEX2DEC(RIGHT(timingTable[[#This Row],[TRACE INFO]],8))))</f>
        <v>2051701099</v>
      </c>
      <c r="J470" s="14">
        <f>HEX2DEC(RIGHT(timingTable[[#This Row],[FRT_HEX]],MIN(LEN(timingTable[[#This Row],[FRT_HEX]])-2,8)))</f>
        <v>2051700301</v>
      </c>
      <c r="K470" s="14" t="str">
        <f>IF(timingTable[[#This Row],['[TRACECODE']:.1]]=140,"afterTx","")</f>
        <v/>
      </c>
      <c r="L470" s="14" t="str">
        <f t="shared" si="63"/>
        <v>beforeTx</v>
      </c>
      <c r="M470" s="14" t="str">
        <f>IF(AND(H470=H469,K469="afterTx",timingTable[[#This Row],['[TRACECODE']:.1]]=6),"dc","")</f>
        <v/>
      </c>
      <c r="N470" s="14" t="str">
        <f t="shared" si="64"/>
        <v/>
      </c>
      <c r="O470" s="14" t="str">
        <f>IF(timingTable[[#This Row],['[TRACECODE']:.1]]=141,"afterRx","")</f>
        <v/>
      </c>
      <c r="P470" s="14" t="str">
        <f t="shared" si="65"/>
        <v/>
      </c>
      <c r="Q470" s="14" t="str">
        <f t="shared" si="66"/>
        <v/>
      </c>
      <c r="R470" s="14">
        <f t="shared" si="67"/>
        <v>697</v>
      </c>
      <c r="S470" s="14" t="str">
        <f t="shared" si="68"/>
        <v>EMPTY</v>
      </c>
      <c r="T470" s="14" t="str">
        <f t="shared" si="69"/>
        <v>EMPTY</v>
      </c>
      <c r="U470" s="14" t="str">
        <f t="shared" si="70"/>
        <v>EMPTY</v>
      </c>
      <c r="V470" s="14">
        <f>IF(L470="beforeTx",timingTable[[#This Row],[FRT32_val]]-timingTable[[#This Row],[FRT32_trace]],"EMPTY")</f>
        <v>798</v>
      </c>
      <c r="W470" s="14">
        <f>IF(AND(timingTable[[#This Row],[beforeTx]]="beforeTx",K471="afterTx"),J471-timingTable[[#This Row],[FRT32_trace]],"EMPTY")</f>
        <v>815</v>
      </c>
      <c r="X470" s="14" t="str">
        <f t="shared" si="71"/>
        <v>EMPTY</v>
      </c>
      <c r="Y470" s="14" t="str">
        <f>IF(AND(P470="beforeRx",O471="afterRx"),J471-timingTable[[#This Row],[FRT32_trace]],"EMPTY")</f>
        <v>EMPTY</v>
      </c>
    </row>
    <row r="471" spans="1:25" x14ac:dyDescent="0.25">
      <c r="A471" s="14" t="s">
        <v>4277</v>
      </c>
      <c r="B471">
        <v>2051701116</v>
      </c>
      <c r="C471" s="14" t="s">
        <v>10413</v>
      </c>
      <c r="D471">
        <v>140</v>
      </c>
      <c r="E471" s="14" t="s">
        <v>1120</v>
      </c>
      <c r="F471" s="14" t="s">
        <v>281</v>
      </c>
      <c r="G471" s="14">
        <f>timingTable[[#This Row],[FRT_DEC]]-B470</f>
        <v>815</v>
      </c>
      <c r="H47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INFO]]))),H470)</f>
        <v>305</v>
      </c>
      <c r="I47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71" s="14">
        <f>HEX2DEC(RIGHT(timingTable[[#This Row],[FRT_HEX]],MIN(LEN(timingTable[[#This Row],[FRT_HEX]])-2,8)))</f>
        <v>2051701116</v>
      </c>
      <c r="K471" s="14" t="str">
        <f>IF(timingTable[[#This Row],['[TRACECODE']:.1]]=140,"afterTx","")</f>
        <v>afterTx</v>
      </c>
      <c r="L471" s="14" t="str">
        <f t="shared" si="63"/>
        <v/>
      </c>
      <c r="M471" s="14" t="str">
        <f>IF(AND(H471=H470,K470="afterTx",timingTable[[#This Row],['[TRACECODE']:.1]]=6),"dc","")</f>
        <v/>
      </c>
      <c r="N471" s="14" t="str">
        <f t="shared" si="64"/>
        <v/>
      </c>
      <c r="O471" s="14" t="str">
        <f>IF(timingTable[[#This Row],['[TRACECODE']:.1]]=141,"afterRx","")</f>
        <v/>
      </c>
      <c r="P471" s="14" t="str">
        <f t="shared" si="65"/>
        <v/>
      </c>
      <c r="Q471" s="14" t="str">
        <f t="shared" si="66"/>
        <v/>
      </c>
      <c r="R471" s="14" t="str">
        <f t="shared" si="67"/>
        <v>EMPTY</v>
      </c>
      <c r="S471" s="14" t="str">
        <f t="shared" si="68"/>
        <v>EMPTY</v>
      </c>
      <c r="T471" s="14" t="str">
        <f t="shared" si="69"/>
        <v>EMPTY</v>
      </c>
      <c r="U471" s="14" t="str">
        <f t="shared" si="70"/>
        <v>EMPTY</v>
      </c>
      <c r="V471" s="14" t="str">
        <f>IF(L471="beforeTx",timingTable[[#This Row],[FRT32_val]]-timingTable[[#This Row],[FRT32_trace]],"EMPTY")</f>
        <v>EMPTY</v>
      </c>
      <c r="W471" s="14" t="str">
        <f>IF(AND(timingTable[[#This Row],[beforeTx]]="beforeTx",K472="afterTx"),J472-timingTable[[#This Row],[FRT32_trace]],"EMPTY")</f>
        <v>EMPTY</v>
      </c>
      <c r="X471" s="14" t="str">
        <f t="shared" si="71"/>
        <v>EMPTY</v>
      </c>
      <c r="Y471" s="14" t="str">
        <f>IF(AND(P471="beforeRx",O472="afterRx"),J472-timingTable[[#This Row],[FRT32_trace]],"EMPTY")</f>
        <v>EMPTY</v>
      </c>
    </row>
    <row r="472" spans="1:25" x14ac:dyDescent="0.25">
      <c r="A472" s="14" t="s">
        <v>4280</v>
      </c>
      <c r="B472">
        <v>2051703159</v>
      </c>
      <c r="C472" s="14" t="s">
        <v>10416</v>
      </c>
      <c r="D472">
        <v>6</v>
      </c>
      <c r="E472" s="14" t="s">
        <v>1121</v>
      </c>
      <c r="F472" s="14" t="s">
        <v>10417</v>
      </c>
      <c r="G472" s="14">
        <f>timingTable[[#This Row],[FRT_DEC]]-B471</f>
        <v>2043</v>
      </c>
      <c r="H47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INFO]]))),H471)</f>
        <v>305</v>
      </c>
      <c r="I472" s="14">
        <f>IF(timingTable[[#This Row],['[TRACECODE']:.1]]=151,HEX2DEC(LEFT(RIGHT(timingTable[[#This Row],[TRACE INFO]],9),8)),IF(timingTable[[#This Row],['[TRACECODE']:.1]]=6,HEX2DEC(RIGHT(timingTable[[#This Row],[TRACE INFO]],8))))</f>
        <v>2051701796</v>
      </c>
      <c r="J472" s="14">
        <f>HEX2DEC(RIGHT(timingTable[[#This Row],[FRT_HEX]],MIN(LEN(timingTable[[#This Row],[FRT_HEX]])-2,8)))</f>
        <v>2051703159</v>
      </c>
      <c r="K472" s="14" t="str">
        <f>IF(timingTable[[#This Row],['[TRACECODE']:.1]]=140,"afterTx","")</f>
        <v/>
      </c>
      <c r="L472" s="14" t="str">
        <f t="shared" si="63"/>
        <v/>
      </c>
      <c r="M472" s="14" t="str">
        <f>IF(AND(H472=H471,K471="afterTx",timingTable[[#This Row],['[TRACECODE']:.1]]=6),"dc","")</f>
        <v>dc</v>
      </c>
      <c r="N472" s="14" t="str">
        <f t="shared" si="64"/>
        <v/>
      </c>
      <c r="O472" s="14" t="str">
        <f>IF(timingTable[[#This Row],['[TRACECODE']:.1]]=141,"afterRx","")</f>
        <v/>
      </c>
      <c r="P472" s="14" t="str">
        <f t="shared" si="65"/>
        <v/>
      </c>
      <c r="Q472" s="14" t="str">
        <f t="shared" si="66"/>
        <v/>
      </c>
      <c r="R472" s="14" t="str">
        <f t="shared" si="67"/>
        <v>EMPTY</v>
      </c>
      <c r="S472" s="14" t="str">
        <f t="shared" si="68"/>
        <v>EMPTY</v>
      </c>
      <c r="T472" s="14" t="str">
        <f t="shared" si="69"/>
        <v>EMPTY</v>
      </c>
      <c r="U472" s="14" t="str">
        <f t="shared" si="70"/>
        <v>EMPTY</v>
      </c>
      <c r="V472" s="14" t="str">
        <f>IF(L472="beforeTx",timingTable[[#This Row],[FRT32_val]]-timingTable[[#This Row],[FRT32_trace]],"EMPTY")</f>
        <v>EMPTY</v>
      </c>
      <c r="W472" s="14" t="str">
        <f>IF(AND(timingTable[[#This Row],[beforeTx]]="beforeTx",K473="afterTx"),J473-timingTable[[#This Row],[FRT32_trace]],"EMPTY")</f>
        <v>EMPTY</v>
      </c>
      <c r="X472" s="14" t="str">
        <f t="shared" si="71"/>
        <v>EMPTY</v>
      </c>
      <c r="Y472" s="14" t="str">
        <f>IF(AND(P472="beforeRx",O473="afterRx"),J473-timingTable[[#This Row],[FRT32_trace]],"EMPTY")</f>
        <v>EMPTY</v>
      </c>
    </row>
    <row r="473" spans="1:25" x14ac:dyDescent="0.25">
      <c r="A473" s="14" t="s">
        <v>4281</v>
      </c>
      <c r="B473">
        <v>2051703162</v>
      </c>
      <c r="C473" s="14" t="s">
        <v>10418</v>
      </c>
      <c r="D473">
        <v>6</v>
      </c>
      <c r="E473" s="14" t="s">
        <v>1121</v>
      </c>
      <c r="F473" s="14" t="s">
        <v>5995</v>
      </c>
      <c r="G473" s="14">
        <f>timingTable[[#This Row],[FRT_DEC]]-B472</f>
        <v>3</v>
      </c>
      <c r="H47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INFO]]))),H472)</f>
        <v>305</v>
      </c>
      <c r="I473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73" s="14">
        <f>HEX2DEC(RIGHT(timingTable[[#This Row],[FRT_HEX]],MIN(LEN(timingTable[[#This Row],[FRT_HEX]])-2,8)))</f>
        <v>2051703162</v>
      </c>
      <c r="K473" s="14" t="str">
        <f>IF(timingTable[[#This Row],['[TRACECODE']:.1]]=140,"afterTx","")</f>
        <v/>
      </c>
      <c r="L473" s="14" t="str">
        <f t="shared" si="63"/>
        <v/>
      </c>
      <c r="M473" s="14" t="str">
        <f>IF(AND(H473=H472,K472="afterTx",timingTable[[#This Row],['[TRACECODE']:.1]]=6),"dc","")</f>
        <v/>
      </c>
      <c r="N473" s="14" t="str">
        <f t="shared" si="64"/>
        <v/>
      </c>
      <c r="O473" s="14" t="str">
        <f>IF(timingTable[[#This Row],['[TRACECODE']:.1]]=141,"afterRx","")</f>
        <v/>
      </c>
      <c r="P473" s="14" t="str">
        <f t="shared" si="65"/>
        <v/>
      </c>
      <c r="Q473" s="14" t="str">
        <f t="shared" si="66"/>
        <v/>
      </c>
      <c r="R473" s="14" t="str">
        <f t="shared" si="67"/>
        <v>EMPTY</v>
      </c>
      <c r="S473" s="14" t="str">
        <f t="shared" si="68"/>
        <v>EMPTY</v>
      </c>
      <c r="T473" s="14" t="str">
        <f t="shared" si="69"/>
        <v>EMPTY</v>
      </c>
      <c r="U473" s="14" t="str">
        <f t="shared" si="70"/>
        <v>EMPTY</v>
      </c>
      <c r="V473" s="14" t="str">
        <f>IF(L473="beforeTx",timingTable[[#This Row],[FRT32_val]]-timingTable[[#This Row],[FRT32_trace]],"EMPTY")</f>
        <v>EMPTY</v>
      </c>
      <c r="W473" s="14" t="str">
        <f>IF(AND(timingTable[[#This Row],[beforeTx]]="beforeTx",K474="afterTx"),J474-timingTable[[#This Row],[FRT32_trace]],"EMPTY")</f>
        <v>EMPTY</v>
      </c>
      <c r="X473" s="14" t="str">
        <f t="shared" si="71"/>
        <v>EMPTY</v>
      </c>
      <c r="Y473" s="14" t="str">
        <f>IF(AND(P473="beforeRx",O474="afterRx"),J474-timingTable[[#This Row],[FRT32_trace]],"EMPTY")</f>
        <v>EMPTY</v>
      </c>
    </row>
    <row r="474" spans="1:25" x14ac:dyDescent="0.25">
      <c r="A474" s="14" t="s">
        <v>4282</v>
      </c>
      <c r="B474">
        <v>2051703239</v>
      </c>
      <c r="C474" s="14" t="s">
        <v>10419</v>
      </c>
      <c r="D474">
        <v>151</v>
      </c>
      <c r="E474" s="14" t="s">
        <v>1119</v>
      </c>
      <c r="F474" s="14" t="s">
        <v>10420</v>
      </c>
      <c r="G474" s="14">
        <f>timingTable[[#This Row],[FRT_DEC]]-B473</f>
        <v>77</v>
      </c>
      <c r="H47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INFO]]))),H473)</f>
        <v>305</v>
      </c>
      <c r="I474" s="14">
        <f>IF(timingTable[[#This Row],['[TRACECODE']:.1]]=151,HEX2DEC(LEFT(RIGHT(timingTable[[#This Row],[TRACE INFO]],9),8)),IF(timingTable[[#This Row],['[TRACECODE']:.1]]=6,HEX2DEC(RIGHT(timingTable[[#This Row],[TRACE INFO]],8))))</f>
        <v>2051703076</v>
      </c>
      <c r="J474" s="14">
        <f>HEX2DEC(RIGHT(timingTable[[#This Row],[FRT_HEX]],MIN(LEN(timingTable[[#This Row],[FRT_HEX]])-2,8)))</f>
        <v>2051703239</v>
      </c>
      <c r="K474" s="14" t="str">
        <f>IF(timingTable[[#This Row],['[TRACECODE']:.1]]=140,"afterTx","")</f>
        <v/>
      </c>
      <c r="L474" s="14" t="str">
        <f t="shared" si="63"/>
        <v/>
      </c>
      <c r="M474" s="14" t="str">
        <f>IF(AND(H474=H473,K473="afterTx",timingTable[[#This Row],['[TRACECODE']:.1]]=6),"dc","")</f>
        <v/>
      </c>
      <c r="N474" s="14" t="str">
        <f t="shared" si="64"/>
        <v>txEnd</v>
      </c>
      <c r="O474" s="14" t="str">
        <f>IF(timingTable[[#This Row],['[TRACECODE']:.1]]=141,"afterRx","")</f>
        <v/>
      </c>
      <c r="P474" s="14" t="str">
        <f t="shared" si="65"/>
        <v/>
      </c>
      <c r="Q474" s="14" t="str">
        <f t="shared" si="66"/>
        <v/>
      </c>
      <c r="R474" s="14" t="str">
        <f t="shared" si="67"/>
        <v>EMPTY</v>
      </c>
      <c r="S474" s="14" t="str">
        <f t="shared" si="68"/>
        <v>EMPTY</v>
      </c>
      <c r="T474" s="14" t="str">
        <f t="shared" si="69"/>
        <v>EMPTY</v>
      </c>
      <c r="U474" s="14" t="str">
        <f t="shared" si="70"/>
        <v>EMPTY</v>
      </c>
      <c r="V474" s="14" t="str">
        <f>IF(L474="beforeTx",timingTable[[#This Row],[FRT32_val]]-timingTable[[#This Row],[FRT32_trace]],"EMPTY")</f>
        <v>EMPTY</v>
      </c>
      <c r="W474" s="14" t="str">
        <f>IF(AND(timingTable[[#This Row],[beforeTx]]="beforeTx",K475="afterTx"),J475-timingTable[[#This Row],[FRT32_trace]],"EMPTY")</f>
        <v>EMPTY</v>
      </c>
      <c r="X474" s="14" t="str">
        <f t="shared" si="71"/>
        <v>EMPTY</v>
      </c>
      <c r="Y474" s="14" t="str">
        <f>IF(AND(P474="beforeRx",O475="afterRx"),J475-timingTable[[#This Row],[FRT32_trace]],"EMPTY")</f>
        <v>EMPTY</v>
      </c>
    </row>
    <row r="475" spans="1:25" x14ac:dyDescent="0.25">
      <c r="A475" s="14" t="s">
        <v>4334</v>
      </c>
      <c r="B475">
        <v>2051766853</v>
      </c>
      <c r="C475" s="14" t="s">
        <v>10480</v>
      </c>
      <c r="D475">
        <v>131</v>
      </c>
      <c r="E475" s="14" t="s">
        <v>1118</v>
      </c>
      <c r="F475" s="14" t="s">
        <v>10481</v>
      </c>
      <c r="G475" s="14">
        <f>timingTable[[#This Row],[FRT_DEC]]-B474</f>
        <v>63614</v>
      </c>
      <c r="H47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INFO]]))),H474)</f>
        <v>306</v>
      </c>
      <c r="I47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75" s="14">
        <f>HEX2DEC(RIGHT(timingTable[[#This Row],[FRT_HEX]],MIN(LEN(timingTable[[#This Row],[FRT_HEX]])-2,8)))</f>
        <v>2051766853</v>
      </c>
      <c r="K475" s="14" t="str">
        <f>IF(timingTable[[#This Row],['[TRACECODE']:.1]]=140,"afterTx","")</f>
        <v/>
      </c>
      <c r="L475" s="14" t="str">
        <f t="shared" si="63"/>
        <v/>
      </c>
      <c r="M475" s="14" t="str">
        <f>IF(AND(H475=H474,K474="afterTx",timingTable[[#This Row],['[TRACECODE']:.1]]=6),"dc","")</f>
        <v/>
      </c>
      <c r="N475" s="14" t="str">
        <f t="shared" si="64"/>
        <v/>
      </c>
      <c r="O475" s="14" t="str">
        <f>IF(timingTable[[#This Row],['[TRACECODE']:.1]]=141,"afterRx","")</f>
        <v/>
      </c>
      <c r="P475" s="14" t="str">
        <f t="shared" si="65"/>
        <v/>
      </c>
      <c r="Q475" s="14" t="str">
        <f t="shared" si="66"/>
        <v/>
      </c>
      <c r="R475" s="14" t="str">
        <f t="shared" si="67"/>
        <v>EMPTY</v>
      </c>
      <c r="S475" s="14" t="str">
        <f t="shared" si="68"/>
        <v>EMPTY</v>
      </c>
      <c r="T475" s="14" t="str">
        <f t="shared" si="69"/>
        <v>EMPTY</v>
      </c>
      <c r="U475" s="14" t="str">
        <f t="shared" si="70"/>
        <v>EMPTY</v>
      </c>
      <c r="V475" s="14" t="str">
        <f>IF(L475="beforeTx",timingTable[[#This Row],[FRT32_val]]-timingTable[[#This Row],[FRT32_trace]],"EMPTY")</f>
        <v>EMPTY</v>
      </c>
      <c r="W475" s="14" t="str">
        <f>IF(AND(timingTable[[#This Row],[beforeTx]]="beforeTx",K476="afterTx"),J476-timingTable[[#This Row],[FRT32_trace]],"EMPTY")</f>
        <v>EMPTY</v>
      </c>
      <c r="X475" s="14" t="str">
        <f t="shared" si="71"/>
        <v>EMPTY</v>
      </c>
      <c r="Y475" s="14" t="str">
        <f>IF(AND(P475="beforeRx",O476="afterRx"),J476-timingTable[[#This Row],[FRT32_trace]],"EMPTY")</f>
        <v>EMPTY</v>
      </c>
    </row>
    <row r="476" spans="1:25" x14ac:dyDescent="0.25">
      <c r="A476" s="14" t="s">
        <v>4336</v>
      </c>
      <c r="B476">
        <v>2051766893</v>
      </c>
      <c r="C476" s="14" t="s">
        <v>10483</v>
      </c>
      <c r="D476">
        <v>151</v>
      </c>
      <c r="E476" s="14" t="s">
        <v>1119</v>
      </c>
      <c r="F476" s="14" t="s">
        <v>10484</v>
      </c>
      <c r="G476" s="14">
        <f>timingTable[[#This Row],[FRT_DEC]]-B475</f>
        <v>40</v>
      </c>
      <c r="H47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INFO]]))),H475)</f>
        <v>306</v>
      </c>
      <c r="I476" s="14">
        <f>IF(timingTable[[#This Row],['[TRACECODE']:.1]]=151,HEX2DEC(LEFT(RIGHT(timingTable[[#This Row],[TRACE INFO]],9),8)),IF(timingTable[[#This Row],['[TRACECODE']:.1]]=6,HEX2DEC(RIGHT(timingTable[[#This Row],[TRACE INFO]],8))))</f>
        <v>2051767780</v>
      </c>
      <c r="J476" s="14">
        <f>HEX2DEC(RIGHT(timingTable[[#This Row],[FRT_HEX]],MIN(LEN(timingTable[[#This Row],[FRT_HEX]])-2,8)))</f>
        <v>2051766893</v>
      </c>
      <c r="K476" s="14" t="str">
        <f>IF(timingTable[[#This Row],['[TRACECODE']:.1]]=140,"afterTx","")</f>
        <v/>
      </c>
      <c r="L476" s="14" t="str">
        <f t="shared" si="63"/>
        <v>beforeTx</v>
      </c>
      <c r="M476" s="14" t="str">
        <f>IF(AND(H476=H475,K475="afterTx",timingTable[[#This Row],['[TRACECODE']:.1]]=6),"dc","")</f>
        <v/>
      </c>
      <c r="N476" s="14" t="str">
        <f t="shared" si="64"/>
        <v/>
      </c>
      <c r="O476" s="14" t="str">
        <f>IF(timingTable[[#This Row],['[TRACECODE']:.1]]=141,"afterRx","")</f>
        <v/>
      </c>
      <c r="P476" s="14" t="str">
        <f t="shared" si="65"/>
        <v/>
      </c>
      <c r="Q476" s="14" t="str">
        <f t="shared" si="66"/>
        <v/>
      </c>
      <c r="R476" s="14">
        <f t="shared" si="67"/>
        <v>695</v>
      </c>
      <c r="S476" s="14" t="str">
        <f t="shared" si="68"/>
        <v>EMPTY</v>
      </c>
      <c r="T476" s="14" t="str">
        <f t="shared" si="69"/>
        <v>EMPTY</v>
      </c>
      <c r="U476" s="14" t="str">
        <f t="shared" si="70"/>
        <v>EMPTY</v>
      </c>
      <c r="V476" s="14">
        <f>IF(L476="beforeTx",timingTable[[#This Row],[FRT32_val]]-timingTable[[#This Row],[FRT32_trace]],"EMPTY")</f>
        <v>887</v>
      </c>
      <c r="W476" s="14">
        <f>IF(AND(timingTable[[#This Row],[beforeTx]]="beforeTx",K477="afterTx"),J477-timingTable[[#This Row],[FRT32_trace]],"EMPTY")</f>
        <v>904</v>
      </c>
      <c r="X476" s="14" t="str">
        <f t="shared" si="71"/>
        <v>EMPTY</v>
      </c>
      <c r="Y476" s="14" t="str">
        <f>IF(AND(P476="beforeRx",O477="afterRx"),J477-timingTable[[#This Row],[FRT32_trace]],"EMPTY")</f>
        <v>EMPTY</v>
      </c>
    </row>
    <row r="477" spans="1:25" x14ac:dyDescent="0.25">
      <c r="A477" s="14" t="s">
        <v>4337</v>
      </c>
      <c r="B477">
        <v>2051767797</v>
      </c>
      <c r="C477" s="14" t="s">
        <v>10485</v>
      </c>
      <c r="D477">
        <v>140</v>
      </c>
      <c r="E477" s="14" t="s">
        <v>1120</v>
      </c>
      <c r="F477" s="14" t="s">
        <v>281</v>
      </c>
      <c r="G477" s="14">
        <f>timingTable[[#This Row],[FRT_DEC]]-B476</f>
        <v>904</v>
      </c>
      <c r="H47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INFO]]))),H476)</f>
        <v>306</v>
      </c>
      <c r="I477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77" s="14">
        <f>HEX2DEC(RIGHT(timingTable[[#This Row],[FRT_HEX]],MIN(LEN(timingTable[[#This Row],[FRT_HEX]])-2,8)))</f>
        <v>2051767797</v>
      </c>
      <c r="K477" s="14" t="str">
        <f>IF(timingTable[[#This Row],['[TRACECODE']:.1]]=140,"afterTx","")</f>
        <v>afterTx</v>
      </c>
      <c r="L477" s="14" t="str">
        <f t="shared" si="63"/>
        <v/>
      </c>
      <c r="M477" s="14" t="str">
        <f>IF(AND(H477=H476,K476="afterTx",timingTable[[#This Row],['[TRACECODE']:.1]]=6),"dc","")</f>
        <v/>
      </c>
      <c r="N477" s="14" t="str">
        <f t="shared" si="64"/>
        <v/>
      </c>
      <c r="O477" s="14" t="str">
        <f>IF(timingTable[[#This Row],['[TRACECODE']:.1]]=141,"afterRx","")</f>
        <v/>
      </c>
      <c r="P477" s="14" t="str">
        <f t="shared" si="65"/>
        <v/>
      </c>
      <c r="Q477" s="14" t="str">
        <f t="shared" si="66"/>
        <v/>
      </c>
      <c r="R477" s="14" t="str">
        <f t="shared" si="67"/>
        <v>EMPTY</v>
      </c>
      <c r="S477" s="14" t="str">
        <f t="shared" si="68"/>
        <v>EMPTY</v>
      </c>
      <c r="T477" s="14" t="str">
        <f t="shared" si="69"/>
        <v>EMPTY</v>
      </c>
      <c r="U477" s="14" t="str">
        <f t="shared" si="70"/>
        <v>EMPTY</v>
      </c>
      <c r="V477" s="14" t="str">
        <f>IF(L477="beforeTx",timingTable[[#This Row],[FRT32_val]]-timingTable[[#This Row],[FRT32_trace]],"EMPTY")</f>
        <v>EMPTY</v>
      </c>
      <c r="W477" s="14" t="str">
        <f>IF(AND(timingTable[[#This Row],[beforeTx]]="beforeTx",K478="afterTx"),J478-timingTable[[#This Row],[FRT32_trace]],"EMPTY")</f>
        <v>EMPTY</v>
      </c>
      <c r="X477" s="14" t="str">
        <f t="shared" si="71"/>
        <v>EMPTY</v>
      </c>
      <c r="Y477" s="14" t="str">
        <f>IF(AND(P477="beforeRx",O478="afterRx"),J478-timingTable[[#This Row],[FRT32_trace]],"EMPTY")</f>
        <v>EMPTY</v>
      </c>
    </row>
    <row r="478" spans="1:25" x14ac:dyDescent="0.25">
      <c r="A478" s="14" t="s">
        <v>4338</v>
      </c>
      <c r="B478">
        <v>2051770881</v>
      </c>
      <c r="C478" s="14" t="s">
        <v>10486</v>
      </c>
      <c r="D478">
        <v>6</v>
      </c>
      <c r="E478" s="14" t="s">
        <v>1121</v>
      </c>
      <c r="F478" s="14" t="s">
        <v>10487</v>
      </c>
      <c r="G478" s="14">
        <f>timingTable[[#This Row],[FRT_DEC]]-B477</f>
        <v>3084</v>
      </c>
      <c r="H47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INFO]]))),H477)</f>
        <v>306</v>
      </c>
      <c r="I478" s="14">
        <f>IF(timingTable[[#This Row],['[TRACECODE']:.1]]=151,HEX2DEC(LEFT(RIGHT(timingTable[[#This Row],[TRACE INFO]],9),8)),IF(timingTable[[#This Row],['[TRACECODE']:.1]]=6,HEX2DEC(RIGHT(timingTable[[#This Row],[TRACE INFO]],8))))</f>
        <v>2051768475</v>
      </c>
      <c r="J478" s="14">
        <f>HEX2DEC(RIGHT(timingTable[[#This Row],[FRT_HEX]],MIN(LEN(timingTable[[#This Row],[FRT_HEX]])-2,8)))</f>
        <v>2051770881</v>
      </c>
      <c r="K478" s="14" t="str">
        <f>IF(timingTable[[#This Row],['[TRACECODE']:.1]]=140,"afterTx","")</f>
        <v/>
      </c>
      <c r="L478" s="14" t="str">
        <f t="shared" si="63"/>
        <v/>
      </c>
      <c r="M478" s="14" t="str">
        <f>IF(AND(H478=H477,K477="afterTx",timingTable[[#This Row],['[TRACECODE']:.1]]=6),"dc","")</f>
        <v>dc</v>
      </c>
      <c r="N478" s="14" t="str">
        <f t="shared" si="64"/>
        <v/>
      </c>
      <c r="O478" s="14" t="str">
        <f>IF(timingTable[[#This Row],['[TRACECODE']:.1]]=141,"afterRx","")</f>
        <v/>
      </c>
      <c r="P478" s="14" t="str">
        <f t="shared" si="65"/>
        <v/>
      </c>
      <c r="Q478" s="14" t="str">
        <f t="shared" si="66"/>
        <v/>
      </c>
      <c r="R478" s="14" t="str">
        <f t="shared" si="67"/>
        <v>EMPTY</v>
      </c>
      <c r="S478" s="14" t="str">
        <f t="shared" si="68"/>
        <v>EMPTY</v>
      </c>
      <c r="T478" s="14" t="str">
        <f t="shared" si="69"/>
        <v>EMPTY</v>
      </c>
      <c r="U478" s="14" t="str">
        <f t="shared" si="70"/>
        <v>EMPTY</v>
      </c>
      <c r="V478" s="14" t="str">
        <f>IF(L478="beforeTx",timingTable[[#This Row],[FRT32_val]]-timingTable[[#This Row],[FRT32_trace]],"EMPTY")</f>
        <v>EMPTY</v>
      </c>
      <c r="W478" s="14" t="str">
        <f>IF(AND(timingTable[[#This Row],[beforeTx]]="beforeTx",K479="afterTx"),J479-timingTable[[#This Row],[FRT32_trace]],"EMPTY")</f>
        <v>EMPTY</v>
      </c>
      <c r="X478" s="14" t="str">
        <f t="shared" si="71"/>
        <v>EMPTY</v>
      </c>
      <c r="Y478" s="14" t="str">
        <f>IF(AND(P478="beforeRx",O479="afterRx"),J479-timingTable[[#This Row],[FRT32_trace]],"EMPTY")</f>
        <v>EMPTY</v>
      </c>
    </row>
    <row r="479" spans="1:25" x14ac:dyDescent="0.25">
      <c r="A479" s="14" t="s">
        <v>4339</v>
      </c>
      <c r="B479">
        <v>2051770884</v>
      </c>
      <c r="C479" s="14" t="s">
        <v>10488</v>
      </c>
      <c r="D479">
        <v>6</v>
      </c>
      <c r="E479" s="14" t="s">
        <v>1121</v>
      </c>
      <c r="F479" s="14" t="s">
        <v>5995</v>
      </c>
      <c r="G479" s="14">
        <f>timingTable[[#This Row],[FRT_DEC]]-B478</f>
        <v>3</v>
      </c>
      <c r="H47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INFO]]))),H478)</f>
        <v>306</v>
      </c>
      <c r="I479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79" s="14">
        <f>HEX2DEC(RIGHT(timingTable[[#This Row],[FRT_HEX]],MIN(LEN(timingTable[[#This Row],[FRT_HEX]])-2,8)))</f>
        <v>2051770884</v>
      </c>
      <c r="K479" s="14" t="str">
        <f>IF(timingTable[[#This Row],['[TRACECODE']:.1]]=140,"afterTx","")</f>
        <v/>
      </c>
      <c r="L479" s="14" t="str">
        <f t="shared" si="63"/>
        <v/>
      </c>
      <c r="M479" s="14" t="str">
        <f>IF(AND(H479=H478,K478="afterTx",timingTable[[#This Row],['[TRACECODE']:.1]]=6),"dc","")</f>
        <v/>
      </c>
      <c r="N479" s="14" t="str">
        <f t="shared" si="64"/>
        <v/>
      </c>
      <c r="O479" s="14" t="str">
        <f>IF(timingTable[[#This Row],['[TRACECODE']:.1]]=141,"afterRx","")</f>
        <v/>
      </c>
      <c r="P479" s="14" t="str">
        <f t="shared" si="65"/>
        <v/>
      </c>
      <c r="Q479" s="14" t="str">
        <f t="shared" si="66"/>
        <v/>
      </c>
      <c r="R479" s="14" t="str">
        <f t="shared" si="67"/>
        <v>EMPTY</v>
      </c>
      <c r="S479" s="14" t="str">
        <f t="shared" si="68"/>
        <v>EMPTY</v>
      </c>
      <c r="T479" s="14" t="str">
        <f t="shared" si="69"/>
        <v>EMPTY</v>
      </c>
      <c r="U479" s="14" t="str">
        <f t="shared" si="70"/>
        <v>EMPTY</v>
      </c>
      <c r="V479" s="14" t="str">
        <f>IF(L479="beforeTx",timingTable[[#This Row],[FRT32_val]]-timingTable[[#This Row],[FRT32_trace]],"EMPTY")</f>
        <v>EMPTY</v>
      </c>
      <c r="W479" s="14" t="str">
        <f>IF(AND(timingTable[[#This Row],[beforeTx]]="beforeTx",K480="afterTx"),J480-timingTable[[#This Row],[FRT32_trace]],"EMPTY")</f>
        <v>EMPTY</v>
      </c>
      <c r="X479" s="14" t="str">
        <f t="shared" si="71"/>
        <v>EMPTY</v>
      </c>
      <c r="Y479" s="14" t="str">
        <f>IF(AND(P479="beforeRx",O480="afterRx"),J480-timingTable[[#This Row],[FRT32_trace]],"EMPTY")</f>
        <v>EMPTY</v>
      </c>
    </row>
    <row r="480" spans="1:25" x14ac:dyDescent="0.25">
      <c r="A480" s="14" t="s">
        <v>4340</v>
      </c>
      <c r="B480">
        <v>2051770961</v>
      </c>
      <c r="C480" s="14" t="s">
        <v>10489</v>
      </c>
      <c r="D480">
        <v>151</v>
      </c>
      <c r="E480" s="14" t="s">
        <v>1119</v>
      </c>
      <c r="F480" s="14" t="s">
        <v>10490</v>
      </c>
      <c r="G480" s="14">
        <f>timingTable[[#This Row],[FRT_DEC]]-B479</f>
        <v>77</v>
      </c>
      <c r="H48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INFO]]))),H479)</f>
        <v>306</v>
      </c>
      <c r="I480" s="14">
        <f>IF(timingTable[[#This Row],['[TRACECODE']:.1]]=151,HEX2DEC(LEFT(RIGHT(timingTable[[#This Row],[TRACE INFO]],9),8)),IF(timingTable[[#This Row],['[TRACECODE']:.1]]=6,HEX2DEC(RIGHT(timingTable[[#This Row],[TRACE INFO]],8))))</f>
        <v>2051770798</v>
      </c>
      <c r="J480" s="14">
        <f>HEX2DEC(RIGHT(timingTable[[#This Row],[FRT_HEX]],MIN(LEN(timingTable[[#This Row],[FRT_HEX]])-2,8)))</f>
        <v>2051770961</v>
      </c>
      <c r="K480" s="14" t="str">
        <f>IF(timingTable[[#This Row],['[TRACECODE']:.1]]=140,"afterTx","")</f>
        <v/>
      </c>
      <c r="L480" s="14" t="str">
        <f t="shared" si="63"/>
        <v/>
      </c>
      <c r="M480" s="14" t="str">
        <f>IF(AND(H480=H479,K479="afterTx",timingTable[[#This Row],['[TRACECODE']:.1]]=6),"dc","")</f>
        <v/>
      </c>
      <c r="N480" s="14" t="str">
        <f t="shared" si="64"/>
        <v>txEnd</v>
      </c>
      <c r="O480" s="14" t="str">
        <f>IF(timingTable[[#This Row],['[TRACECODE']:.1]]=141,"afterRx","")</f>
        <v/>
      </c>
      <c r="P480" s="14" t="str">
        <f t="shared" si="65"/>
        <v/>
      </c>
      <c r="Q480" s="14" t="str">
        <f t="shared" si="66"/>
        <v/>
      </c>
      <c r="R480" s="14" t="str">
        <f t="shared" si="67"/>
        <v>EMPTY</v>
      </c>
      <c r="S480" s="14">
        <f t="shared" si="68"/>
        <v>544</v>
      </c>
      <c r="T480" s="14" t="str">
        <f t="shared" si="69"/>
        <v>EMPTY</v>
      </c>
      <c r="U480" s="14" t="str">
        <f t="shared" si="70"/>
        <v>EMPTY</v>
      </c>
      <c r="V480" s="14" t="str">
        <f>IF(L480="beforeTx",timingTable[[#This Row],[FRT32_val]]-timingTable[[#This Row],[FRT32_trace]],"EMPTY")</f>
        <v>EMPTY</v>
      </c>
      <c r="W480" s="14" t="str">
        <f>IF(AND(timingTable[[#This Row],[beforeTx]]="beforeTx",K481="afterTx"),J481-timingTable[[#This Row],[FRT32_trace]],"EMPTY")</f>
        <v>EMPTY</v>
      </c>
      <c r="X480" s="14" t="str">
        <f t="shared" si="71"/>
        <v>EMPTY</v>
      </c>
      <c r="Y480" s="14" t="str">
        <f>IF(AND(P480="beforeRx",O481="afterRx"),J481-timingTable[[#This Row],[FRT32_trace]],"EMPTY")</f>
        <v>EMPTY</v>
      </c>
    </row>
    <row r="481" spans="1:25" x14ac:dyDescent="0.25">
      <c r="A481" s="14" t="s">
        <v>4349</v>
      </c>
      <c r="B481">
        <v>2051771342</v>
      </c>
      <c r="C481" s="14" t="s">
        <v>10500</v>
      </c>
      <c r="D481">
        <v>151</v>
      </c>
      <c r="E481" s="14" t="s">
        <v>1119</v>
      </c>
      <c r="F481" s="14" t="s">
        <v>1102</v>
      </c>
      <c r="G481" s="14">
        <f>timingTable[[#This Row],[FRT_DEC]]-B480</f>
        <v>381</v>
      </c>
      <c r="H48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INFO]]))),H480)</f>
        <v>306</v>
      </c>
      <c r="I481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481" s="14">
        <f>HEX2DEC(RIGHT(timingTable[[#This Row],[FRT_HEX]],MIN(LEN(timingTable[[#This Row],[FRT_HEX]])-2,8)))</f>
        <v>2051771342</v>
      </c>
      <c r="K481" s="14" t="str">
        <f>IF(timingTable[[#This Row],['[TRACECODE']:.1]]=140,"afterTx","")</f>
        <v/>
      </c>
      <c r="L481" s="14" t="str">
        <f t="shared" si="63"/>
        <v/>
      </c>
      <c r="M481" s="14" t="str">
        <f>IF(AND(H481=H480,K480="afterTx",timingTable[[#This Row],['[TRACECODE']:.1]]=6),"dc","")</f>
        <v/>
      </c>
      <c r="N481" s="14" t="str">
        <f t="shared" si="64"/>
        <v/>
      </c>
      <c r="O481" s="14" t="str">
        <f>IF(timingTable[[#This Row],['[TRACECODE']:.1]]=141,"afterRx","")</f>
        <v/>
      </c>
      <c r="P481" s="14" t="str">
        <f t="shared" si="65"/>
        <v>beforeRx</v>
      </c>
      <c r="Q481" s="14" t="str">
        <f t="shared" si="66"/>
        <v/>
      </c>
      <c r="R481" s="14" t="str">
        <f t="shared" si="67"/>
        <v>EMPTY</v>
      </c>
      <c r="S481" s="14" t="str">
        <f t="shared" si="68"/>
        <v>EMPTY</v>
      </c>
      <c r="T481" s="14" t="str">
        <f t="shared" si="69"/>
        <v>EMPTY</v>
      </c>
      <c r="U481" s="14" t="str">
        <f t="shared" si="70"/>
        <v>EMPTY</v>
      </c>
      <c r="V481" s="14" t="str">
        <f>IF(L481="beforeTx",timingTable[[#This Row],[FRT32_val]]-timingTable[[#This Row],[FRT32_trace]],"EMPTY")</f>
        <v>EMPTY</v>
      </c>
      <c r="W481" s="14" t="str">
        <f>IF(AND(timingTable[[#This Row],[beforeTx]]="beforeTx",K482="afterTx"),J482-timingTable[[#This Row],[FRT32_trace]],"EMPTY")</f>
        <v>EMPTY</v>
      </c>
      <c r="X481" s="14" t="str">
        <f t="shared" si="71"/>
        <v>EMPTY</v>
      </c>
      <c r="Y481" s="14">
        <f>IF(AND(P481="beforeRx",O482="afterRx"),J482-timingTable[[#This Row],[FRT32_trace]],"EMPTY")</f>
        <v>134</v>
      </c>
    </row>
    <row r="482" spans="1:25" x14ac:dyDescent="0.25">
      <c r="A482" s="14" t="s">
        <v>4350</v>
      </c>
      <c r="B482">
        <v>2051771476</v>
      </c>
      <c r="C482" s="14" t="s">
        <v>10501</v>
      </c>
      <c r="D482">
        <v>141</v>
      </c>
      <c r="E482" s="14" t="s">
        <v>1122</v>
      </c>
      <c r="F482" s="14" t="s">
        <v>296</v>
      </c>
      <c r="G482" s="14">
        <f>timingTable[[#This Row],[FRT_DEC]]-B481</f>
        <v>134</v>
      </c>
      <c r="H48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INFO]]))),H481)</f>
        <v>306</v>
      </c>
      <c r="I482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82" s="14">
        <f>HEX2DEC(RIGHT(timingTable[[#This Row],[FRT_HEX]],MIN(LEN(timingTable[[#This Row],[FRT_HEX]])-2,8)))</f>
        <v>2051771476</v>
      </c>
      <c r="K482" s="14" t="str">
        <f>IF(timingTable[[#This Row],['[TRACECODE']:.1]]=140,"afterTx","")</f>
        <v/>
      </c>
      <c r="L482" s="14" t="str">
        <f t="shared" si="63"/>
        <v/>
      </c>
      <c r="M482" s="14" t="str">
        <f>IF(AND(H482=H481,K481="afterTx",timingTable[[#This Row],['[TRACECODE']:.1]]=6),"dc","")</f>
        <v/>
      </c>
      <c r="N482" s="14" t="str">
        <f t="shared" si="64"/>
        <v/>
      </c>
      <c r="O482" s="14" t="str">
        <f>IF(timingTable[[#This Row],['[TRACECODE']:.1]]=141,"afterRx","")</f>
        <v>afterRx</v>
      </c>
      <c r="P482" s="14" t="str">
        <f t="shared" si="65"/>
        <v/>
      </c>
      <c r="Q482" s="14" t="str">
        <f t="shared" si="66"/>
        <v/>
      </c>
      <c r="R482" s="14" t="str">
        <f t="shared" si="67"/>
        <v>EMPTY</v>
      </c>
      <c r="S482" s="14" t="str">
        <f t="shared" si="68"/>
        <v>EMPTY</v>
      </c>
      <c r="T482" s="14" t="str">
        <f t="shared" si="69"/>
        <v>EMPTY</v>
      </c>
      <c r="U482" s="14" t="str">
        <f t="shared" si="70"/>
        <v>EMPTY</v>
      </c>
      <c r="V482" s="14" t="str">
        <f>IF(L482="beforeTx",timingTable[[#This Row],[FRT32_val]]-timingTable[[#This Row],[FRT32_trace]],"EMPTY")</f>
        <v>EMPTY</v>
      </c>
      <c r="W482" s="14" t="str">
        <f>IF(AND(timingTable[[#This Row],[beforeTx]]="beforeTx",K483="afterTx"),J483-timingTable[[#This Row],[FRT32_trace]],"EMPTY")</f>
        <v>EMPTY</v>
      </c>
      <c r="X482" s="14" t="str">
        <f t="shared" si="71"/>
        <v>EMPTY</v>
      </c>
      <c r="Y482" s="14" t="str">
        <f>IF(AND(P482="beforeRx",O483="afterRx"),J483-timingTable[[#This Row],[FRT32_trace]],"EMPTY")</f>
        <v>EMPTY</v>
      </c>
    </row>
    <row r="483" spans="1:25" x14ac:dyDescent="0.25">
      <c r="A483" s="14" t="s">
        <v>4374</v>
      </c>
      <c r="B483">
        <v>2051774347</v>
      </c>
      <c r="C483" s="14" t="s">
        <v>10526</v>
      </c>
      <c r="D483">
        <v>151</v>
      </c>
      <c r="E483" s="14" t="s">
        <v>1119</v>
      </c>
      <c r="F483" s="14" t="s">
        <v>10527</v>
      </c>
      <c r="G483" s="14">
        <f>timingTable[[#This Row],[FRT_DEC]]-B482</f>
        <v>2871</v>
      </c>
      <c r="H48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INFO]]))),H482)</f>
        <v>306</v>
      </c>
      <c r="I483" s="14">
        <f>IF(timingTable[[#This Row],['[TRACECODE']:.1]]=151,HEX2DEC(LEFT(RIGHT(timingTable[[#This Row],[TRACE INFO]],9),8)),IF(timingTable[[#This Row],['[TRACECODE']:.1]]=6,HEX2DEC(RIGHT(timingTable[[#This Row],[TRACE INFO]],8))))</f>
        <v>2051774259</v>
      </c>
      <c r="J483" s="14">
        <f>HEX2DEC(RIGHT(timingTable[[#This Row],[FRT_HEX]],MIN(LEN(timingTable[[#This Row],[FRT_HEX]])-2,8)))</f>
        <v>2051774347</v>
      </c>
      <c r="K483" s="14" t="str">
        <f>IF(timingTable[[#This Row],['[TRACECODE']:.1]]=140,"afterTx","")</f>
        <v/>
      </c>
      <c r="L483" s="14" t="str">
        <f t="shared" si="63"/>
        <v/>
      </c>
      <c r="M483" s="14" t="str">
        <f>IF(AND(H483=H482,K482="afterTx",timingTable[[#This Row],['[TRACECODE']:.1]]=6),"dc","")</f>
        <v/>
      </c>
      <c r="N483" s="14" t="str">
        <f t="shared" si="64"/>
        <v/>
      </c>
      <c r="O483" s="14" t="str">
        <f>IF(timingTable[[#This Row],['[TRACECODE']:.1]]=141,"afterRx","")</f>
        <v/>
      </c>
      <c r="P483" s="14" t="str">
        <f t="shared" si="65"/>
        <v/>
      </c>
      <c r="Q483" s="14" t="str">
        <f t="shared" si="66"/>
        <v>rxEnd</v>
      </c>
      <c r="R483" s="14" t="str">
        <f t="shared" si="67"/>
        <v>EMPTY</v>
      </c>
      <c r="S483" s="14" t="str">
        <f t="shared" si="68"/>
        <v>EMPTY</v>
      </c>
      <c r="T483" s="14">
        <f t="shared" si="69"/>
        <v>1000</v>
      </c>
      <c r="U483" s="14">
        <f t="shared" si="70"/>
        <v>1695</v>
      </c>
      <c r="V483" s="14" t="str">
        <f>IF(L483="beforeTx",timingTable[[#This Row],[FRT32_val]]-timingTable[[#This Row],[FRT32_trace]],"EMPTY")</f>
        <v>EMPTY</v>
      </c>
      <c r="W483" s="14" t="str">
        <f>IF(AND(timingTable[[#This Row],[beforeTx]]="beforeTx",K484="afterTx"),J484-timingTable[[#This Row],[FRT32_trace]],"EMPTY")</f>
        <v>EMPTY</v>
      </c>
      <c r="X483" s="14">
        <f t="shared" si="71"/>
        <v>225</v>
      </c>
      <c r="Y483" s="14" t="str">
        <f>IF(AND(P483="beforeRx",O484="afterRx"),J484-timingTable[[#This Row],[FRT32_trace]],"EMPTY")</f>
        <v>EMPTY</v>
      </c>
    </row>
    <row r="484" spans="1:25" x14ac:dyDescent="0.25">
      <c r="A484" s="14" t="s">
        <v>4384</v>
      </c>
      <c r="B484">
        <v>2051774484</v>
      </c>
      <c r="C484" s="14" t="s">
        <v>10538</v>
      </c>
      <c r="D484">
        <v>151</v>
      </c>
      <c r="E484" s="14" t="s">
        <v>1119</v>
      </c>
      <c r="F484" s="14" t="s">
        <v>10539</v>
      </c>
      <c r="G484" s="14">
        <f>timingTable[[#This Row],[FRT_DEC]]-B483</f>
        <v>137</v>
      </c>
      <c r="H48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INFO]]))),H483)</f>
        <v>306</v>
      </c>
      <c r="I484" s="14">
        <f>IF(timingTable[[#This Row],['[TRACECODE']:.1]]=151,HEX2DEC(LEFT(RIGHT(timingTable[[#This Row],[TRACE INFO]],9),8)),IF(timingTable[[#This Row],['[TRACECODE']:.1]]=6,HEX2DEC(RIGHT(timingTable[[#This Row],[TRACE INFO]],8))))</f>
        <v>2051775259</v>
      </c>
      <c r="J484" s="14">
        <f>HEX2DEC(RIGHT(timingTable[[#This Row],[FRT_HEX]],MIN(LEN(timingTable[[#This Row],[FRT_HEX]])-2,8)))</f>
        <v>2051774484</v>
      </c>
      <c r="K484" s="14" t="str">
        <f>IF(timingTable[[#This Row],['[TRACECODE']:.1]]=140,"afterTx","")</f>
        <v/>
      </c>
      <c r="L484" s="14" t="str">
        <f t="shared" si="63"/>
        <v>beforeTx</v>
      </c>
      <c r="M484" s="14" t="str">
        <f>IF(AND(H484=H483,K483="afterTx",timingTable[[#This Row],['[TRACECODE']:.1]]=6),"dc","")</f>
        <v/>
      </c>
      <c r="N484" s="14" t="str">
        <f t="shared" si="64"/>
        <v/>
      </c>
      <c r="O484" s="14" t="str">
        <f>IF(timingTable[[#This Row],['[TRACECODE']:.1]]=141,"afterRx","")</f>
        <v/>
      </c>
      <c r="P484" s="14" t="str">
        <f t="shared" si="65"/>
        <v/>
      </c>
      <c r="Q484" s="14" t="str">
        <f t="shared" si="66"/>
        <v/>
      </c>
      <c r="R484" s="14">
        <f t="shared" si="67"/>
        <v>695</v>
      </c>
      <c r="S484" s="14" t="str">
        <f t="shared" si="68"/>
        <v>EMPTY</v>
      </c>
      <c r="T484" s="14" t="str">
        <f t="shared" si="69"/>
        <v>EMPTY</v>
      </c>
      <c r="U484" s="14" t="str">
        <f t="shared" si="70"/>
        <v>EMPTY</v>
      </c>
      <c r="V484" s="14">
        <f>IF(L484="beforeTx",timingTable[[#This Row],[FRT32_val]]-timingTable[[#This Row],[FRT32_trace]],"EMPTY")</f>
        <v>775</v>
      </c>
      <c r="W484" s="14">
        <f>IF(AND(timingTable[[#This Row],[beforeTx]]="beforeTx",K485="afterTx"),J485-timingTable[[#This Row],[FRT32_trace]],"EMPTY")</f>
        <v>792</v>
      </c>
      <c r="X484" s="14" t="str">
        <f t="shared" si="71"/>
        <v>EMPTY</v>
      </c>
      <c r="Y484" s="14" t="str">
        <f>IF(AND(P484="beforeRx",O485="afterRx"),J485-timingTable[[#This Row],[FRT32_trace]],"EMPTY")</f>
        <v>EMPTY</v>
      </c>
    </row>
    <row r="485" spans="1:25" x14ac:dyDescent="0.25">
      <c r="A485" s="14" t="s">
        <v>4385</v>
      </c>
      <c r="B485">
        <v>2051775276</v>
      </c>
      <c r="C485" s="14" t="s">
        <v>10540</v>
      </c>
      <c r="D485">
        <v>140</v>
      </c>
      <c r="E485" s="14" t="s">
        <v>1120</v>
      </c>
      <c r="F485" s="14" t="s">
        <v>281</v>
      </c>
      <c r="G485" s="14">
        <f>timingTable[[#This Row],[FRT_DEC]]-B484</f>
        <v>792</v>
      </c>
      <c r="H48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INFO]]))),H484)</f>
        <v>306</v>
      </c>
      <c r="I485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85" s="14">
        <f>HEX2DEC(RIGHT(timingTable[[#This Row],[FRT_HEX]],MIN(LEN(timingTable[[#This Row],[FRT_HEX]])-2,8)))</f>
        <v>2051775276</v>
      </c>
      <c r="K485" s="14" t="str">
        <f>IF(timingTable[[#This Row],['[TRACECODE']:.1]]=140,"afterTx","")</f>
        <v>afterTx</v>
      </c>
      <c r="L485" s="14" t="str">
        <f t="shared" si="63"/>
        <v/>
      </c>
      <c r="M485" s="14" t="str">
        <f>IF(AND(H485=H484,K484="afterTx",timingTable[[#This Row],['[TRACECODE']:.1]]=6),"dc","")</f>
        <v/>
      </c>
      <c r="N485" s="14" t="str">
        <f t="shared" si="64"/>
        <v/>
      </c>
      <c r="O485" s="14" t="str">
        <f>IF(timingTable[[#This Row],['[TRACECODE']:.1]]=141,"afterRx","")</f>
        <v/>
      </c>
      <c r="P485" s="14" t="str">
        <f t="shared" si="65"/>
        <v/>
      </c>
      <c r="Q485" s="14" t="str">
        <f t="shared" si="66"/>
        <v/>
      </c>
      <c r="R485" s="14" t="str">
        <f t="shared" si="67"/>
        <v>EMPTY</v>
      </c>
      <c r="S485" s="14" t="str">
        <f t="shared" si="68"/>
        <v>EMPTY</v>
      </c>
      <c r="T485" s="14" t="str">
        <f t="shared" si="69"/>
        <v>EMPTY</v>
      </c>
      <c r="U485" s="14" t="str">
        <f t="shared" si="70"/>
        <v>EMPTY</v>
      </c>
      <c r="V485" s="14" t="str">
        <f>IF(L485="beforeTx",timingTable[[#This Row],[FRT32_val]]-timingTable[[#This Row],[FRT32_trace]],"EMPTY")</f>
        <v>EMPTY</v>
      </c>
      <c r="W485" s="14" t="str">
        <f>IF(AND(timingTable[[#This Row],[beforeTx]]="beforeTx",K486="afterTx"),J486-timingTable[[#This Row],[FRT32_trace]],"EMPTY")</f>
        <v>EMPTY</v>
      </c>
      <c r="X485" s="14" t="str">
        <f t="shared" si="71"/>
        <v>EMPTY</v>
      </c>
      <c r="Y485" s="14" t="str">
        <f>IF(AND(P485="beforeRx",O486="afterRx"),J486-timingTable[[#This Row],[FRT32_trace]],"EMPTY")</f>
        <v>EMPTY</v>
      </c>
    </row>
    <row r="486" spans="1:25" x14ac:dyDescent="0.25">
      <c r="A486" s="14" t="s">
        <v>4388</v>
      </c>
      <c r="B486">
        <v>2051784199</v>
      </c>
      <c r="C486" s="14" t="s">
        <v>10543</v>
      </c>
      <c r="D486">
        <v>6</v>
      </c>
      <c r="E486" s="14" t="s">
        <v>1121</v>
      </c>
      <c r="F486" s="14" t="s">
        <v>10544</v>
      </c>
      <c r="G486" s="14">
        <f>timingTable[[#This Row],[FRT_DEC]]-B485</f>
        <v>8923</v>
      </c>
      <c r="H48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INFO]]))),H485)</f>
        <v>306</v>
      </c>
      <c r="I486" s="14">
        <f>IF(timingTable[[#This Row],['[TRACECODE']:.1]]=151,HEX2DEC(LEFT(RIGHT(timingTable[[#This Row],[TRACE INFO]],9),8)),IF(timingTable[[#This Row],['[TRACECODE']:.1]]=6,HEX2DEC(RIGHT(timingTable[[#This Row],[TRACE INFO]],8))))</f>
        <v>2051775954</v>
      </c>
      <c r="J486" s="14">
        <f>HEX2DEC(RIGHT(timingTable[[#This Row],[FRT_HEX]],MIN(LEN(timingTable[[#This Row],[FRT_HEX]])-2,8)))</f>
        <v>2051784199</v>
      </c>
      <c r="K486" s="14" t="str">
        <f>IF(timingTable[[#This Row],['[TRACECODE']:.1]]=140,"afterTx","")</f>
        <v/>
      </c>
      <c r="L486" s="14" t="str">
        <f t="shared" si="63"/>
        <v/>
      </c>
      <c r="M486" s="14" t="str">
        <f>IF(AND(H486=H485,K485="afterTx",timingTable[[#This Row],['[TRACECODE']:.1]]=6),"dc","")</f>
        <v>dc</v>
      </c>
      <c r="N486" s="14" t="str">
        <f t="shared" si="64"/>
        <v/>
      </c>
      <c r="O486" s="14" t="str">
        <f>IF(timingTable[[#This Row],['[TRACECODE']:.1]]=141,"afterRx","")</f>
        <v/>
      </c>
      <c r="P486" s="14" t="str">
        <f t="shared" si="65"/>
        <v/>
      </c>
      <c r="Q486" s="14" t="str">
        <f t="shared" si="66"/>
        <v/>
      </c>
      <c r="R486" s="14" t="str">
        <f t="shared" si="67"/>
        <v>EMPTY</v>
      </c>
      <c r="S486" s="14" t="str">
        <f t="shared" si="68"/>
        <v>EMPTY</v>
      </c>
      <c r="T486" s="14" t="str">
        <f t="shared" si="69"/>
        <v>EMPTY</v>
      </c>
      <c r="U486" s="14" t="str">
        <f t="shared" si="70"/>
        <v>EMPTY</v>
      </c>
      <c r="V486" s="14" t="str">
        <f>IF(L486="beforeTx",timingTable[[#This Row],[FRT32_val]]-timingTable[[#This Row],[FRT32_trace]],"EMPTY")</f>
        <v>EMPTY</v>
      </c>
      <c r="W486" s="14" t="str">
        <f>IF(AND(timingTable[[#This Row],[beforeTx]]="beforeTx",K487="afterTx"),J487-timingTable[[#This Row],[FRT32_trace]],"EMPTY")</f>
        <v>EMPTY</v>
      </c>
      <c r="X486" s="14" t="str">
        <f t="shared" si="71"/>
        <v>EMPTY</v>
      </c>
      <c r="Y486" s="14" t="str">
        <f>IF(AND(P486="beforeRx",O487="afterRx"),J487-timingTable[[#This Row],[FRT32_trace]],"EMPTY")</f>
        <v>EMPTY</v>
      </c>
    </row>
    <row r="487" spans="1:25" x14ac:dyDescent="0.25">
      <c r="A487" s="14" t="s">
        <v>4389</v>
      </c>
      <c r="B487">
        <v>2051784202</v>
      </c>
      <c r="C487" s="14" t="s">
        <v>10545</v>
      </c>
      <c r="D487">
        <v>6</v>
      </c>
      <c r="E487" s="14" t="s">
        <v>1121</v>
      </c>
      <c r="F487" s="14" t="s">
        <v>5995</v>
      </c>
      <c r="G487" s="14">
        <f>timingTable[[#This Row],[FRT_DEC]]-B486</f>
        <v>3</v>
      </c>
      <c r="H48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INFO]]))),H486)</f>
        <v>306</v>
      </c>
      <c r="I487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87" s="14">
        <f>HEX2DEC(RIGHT(timingTable[[#This Row],[FRT_HEX]],MIN(LEN(timingTable[[#This Row],[FRT_HEX]])-2,8)))</f>
        <v>2051784202</v>
      </c>
      <c r="K487" s="14" t="str">
        <f>IF(timingTable[[#This Row],['[TRACECODE']:.1]]=140,"afterTx","")</f>
        <v/>
      </c>
      <c r="L487" s="14" t="str">
        <f t="shared" si="63"/>
        <v/>
      </c>
      <c r="M487" s="14" t="str">
        <f>IF(AND(H487=H486,K486="afterTx",timingTable[[#This Row],['[TRACECODE']:.1]]=6),"dc","")</f>
        <v/>
      </c>
      <c r="N487" s="14" t="str">
        <f t="shared" si="64"/>
        <v/>
      </c>
      <c r="O487" s="14" t="str">
        <f>IF(timingTable[[#This Row],['[TRACECODE']:.1]]=141,"afterRx","")</f>
        <v/>
      </c>
      <c r="P487" s="14" t="str">
        <f t="shared" si="65"/>
        <v/>
      </c>
      <c r="Q487" s="14" t="str">
        <f t="shared" si="66"/>
        <v/>
      </c>
      <c r="R487" s="14" t="str">
        <f t="shared" si="67"/>
        <v>EMPTY</v>
      </c>
      <c r="S487" s="14" t="str">
        <f t="shared" si="68"/>
        <v>EMPTY</v>
      </c>
      <c r="T487" s="14" t="str">
        <f t="shared" si="69"/>
        <v>EMPTY</v>
      </c>
      <c r="U487" s="14" t="str">
        <f t="shared" si="70"/>
        <v>EMPTY</v>
      </c>
      <c r="V487" s="14" t="str">
        <f>IF(L487="beforeTx",timingTable[[#This Row],[FRT32_val]]-timingTable[[#This Row],[FRT32_trace]],"EMPTY")</f>
        <v>EMPTY</v>
      </c>
      <c r="W487" s="14" t="str">
        <f>IF(AND(timingTable[[#This Row],[beforeTx]]="beforeTx",K488="afterTx"),J488-timingTable[[#This Row],[FRT32_trace]],"EMPTY")</f>
        <v>EMPTY</v>
      </c>
      <c r="X487" s="14" t="str">
        <f t="shared" si="71"/>
        <v>EMPTY</v>
      </c>
      <c r="Y487" s="14" t="str">
        <f>IF(AND(P487="beforeRx",O488="afterRx"),J488-timingTable[[#This Row],[FRT32_trace]],"EMPTY")</f>
        <v>EMPTY</v>
      </c>
    </row>
    <row r="488" spans="1:25" x14ac:dyDescent="0.25">
      <c r="A488" s="14" t="s">
        <v>4390</v>
      </c>
      <c r="B488">
        <v>2051784283</v>
      </c>
      <c r="C488" s="14" t="s">
        <v>10546</v>
      </c>
      <c r="D488">
        <v>151</v>
      </c>
      <c r="E488" s="14" t="s">
        <v>1119</v>
      </c>
      <c r="F488" s="14" t="s">
        <v>10547</v>
      </c>
      <c r="G488" s="14">
        <f>timingTable[[#This Row],[FRT_DEC]]-B487</f>
        <v>81</v>
      </c>
      <c r="H48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INFO]]))),H487)</f>
        <v>306</v>
      </c>
      <c r="I488" s="14">
        <f>IF(timingTable[[#This Row],['[TRACECODE']:.1]]=151,HEX2DEC(LEFT(RIGHT(timingTable[[#This Row],[TRACE INFO]],9),8)),IF(timingTable[[#This Row],['[TRACECODE']:.1]]=6,HEX2DEC(RIGHT(timingTable[[#This Row],[TRACE INFO]],8))))</f>
        <v>2051784115</v>
      </c>
      <c r="J488" s="14">
        <f>HEX2DEC(RIGHT(timingTable[[#This Row],[FRT_HEX]],MIN(LEN(timingTable[[#This Row],[FRT_HEX]])-2,8)))</f>
        <v>2051784283</v>
      </c>
      <c r="K488" s="14" t="str">
        <f>IF(timingTable[[#This Row],['[TRACECODE']:.1]]=140,"afterTx","")</f>
        <v/>
      </c>
      <c r="L488" s="14" t="str">
        <f t="shared" si="63"/>
        <v/>
      </c>
      <c r="M488" s="14" t="str">
        <f>IF(AND(H488=H487,K487="afterTx",timingTable[[#This Row],['[TRACECODE']:.1]]=6),"dc","")</f>
        <v/>
      </c>
      <c r="N488" s="14" t="str">
        <f t="shared" si="64"/>
        <v>txEnd</v>
      </c>
      <c r="O488" s="14" t="str">
        <f>IF(timingTable[[#This Row],['[TRACECODE']:.1]]=141,"afterRx","")</f>
        <v/>
      </c>
      <c r="P488" s="14" t="str">
        <f t="shared" si="65"/>
        <v/>
      </c>
      <c r="Q488" s="14" t="str">
        <f t="shared" si="66"/>
        <v/>
      </c>
      <c r="R488" s="14" t="str">
        <f t="shared" si="67"/>
        <v>EMPTY</v>
      </c>
      <c r="S488" s="14">
        <f t="shared" si="68"/>
        <v>557</v>
      </c>
      <c r="T488" s="14" t="str">
        <f t="shared" si="69"/>
        <v>EMPTY</v>
      </c>
      <c r="U488" s="14" t="str">
        <f t="shared" si="70"/>
        <v>EMPTY</v>
      </c>
      <c r="V488" s="14" t="str">
        <f>IF(L488="beforeTx",timingTable[[#This Row],[FRT32_val]]-timingTable[[#This Row],[FRT32_trace]],"EMPTY")</f>
        <v>EMPTY</v>
      </c>
      <c r="W488" s="14" t="str">
        <f>IF(AND(timingTable[[#This Row],[beforeTx]]="beforeTx",K489="afterTx"),J489-timingTable[[#This Row],[FRT32_trace]],"EMPTY")</f>
        <v>EMPTY</v>
      </c>
      <c r="X488" s="14" t="str">
        <f t="shared" si="71"/>
        <v>EMPTY</v>
      </c>
      <c r="Y488" s="14" t="str">
        <f>IF(AND(P488="beforeRx",O489="afterRx"),J489-timingTable[[#This Row],[FRT32_trace]],"EMPTY")</f>
        <v>EMPTY</v>
      </c>
    </row>
    <row r="489" spans="1:25" x14ac:dyDescent="0.25">
      <c r="A489" s="14" t="s">
        <v>4399</v>
      </c>
      <c r="B489">
        <v>2051784672</v>
      </c>
      <c r="C489" s="14" t="s">
        <v>10557</v>
      </c>
      <c r="D489">
        <v>151</v>
      </c>
      <c r="E489" s="14" t="s">
        <v>1119</v>
      </c>
      <c r="F489" s="14" t="s">
        <v>1102</v>
      </c>
      <c r="G489" s="14">
        <f>timingTable[[#This Row],[FRT_DEC]]-B488</f>
        <v>389</v>
      </c>
      <c r="H48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INFO]]))),H488)</f>
        <v>306</v>
      </c>
      <c r="I489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489" s="14">
        <f>HEX2DEC(RIGHT(timingTable[[#This Row],[FRT_HEX]],MIN(LEN(timingTable[[#This Row],[FRT_HEX]])-2,8)))</f>
        <v>2051784672</v>
      </c>
      <c r="K489" s="14" t="str">
        <f>IF(timingTable[[#This Row],['[TRACECODE']:.1]]=140,"afterTx","")</f>
        <v/>
      </c>
      <c r="L489" s="14" t="str">
        <f t="shared" si="63"/>
        <v/>
      </c>
      <c r="M489" s="14" t="str">
        <f>IF(AND(H489=H488,K488="afterTx",timingTable[[#This Row],['[TRACECODE']:.1]]=6),"dc","")</f>
        <v/>
      </c>
      <c r="N489" s="14" t="str">
        <f t="shared" si="64"/>
        <v/>
      </c>
      <c r="O489" s="14" t="str">
        <f>IF(timingTable[[#This Row],['[TRACECODE']:.1]]=141,"afterRx","")</f>
        <v/>
      </c>
      <c r="P489" s="14" t="str">
        <f t="shared" si="65"/>
        <v>beforeRx</v>
      </c>
      <c r="Q489" s="14" t="str">
        <f t="shared" si="66"/>
        <v/>
      </c>
      <c r="R489" s="14" t="str">
        <f t="shared" si="67"/>
        <v>EMPTY</v>
      </c>
      <c r="S489" s="14" t="str">
        <f t="shared" si="68"/>
        <v>EMPTY</v>
      </c>
      <c r="T489" s="14" t="str">
        <f t="shared" si="69"/>
        <v>EMPTY</v>
      </c>
      <c r="U489" s="14" t="str">
        <f t="shared" si="70"/>
        <v>EMPTY</v>
      </c>
      <c r="V489" s="14" t="str">
        <f>IF(L489="beforeTx",timingTable[[#This Row],[FRT32_val]]-timingTable[[#This Row],[FRT32_trace]],"EMPTY")</f>
        <v>EMPTY</v>
      </c>
      <c r="W489" s="14" t="str">
        <f>IF(AND(timingTable[[#This Row],[beforeTx]]="beforeTx",K490="afterTx"),J490-timingTable[[#This Row],[FRT32_trace]],"EMPTY")</f>
        <v>EMPTY</v>
      </c>
      <c r="X489" s="14" t="str">
        <f t="shared" si="71"/>
        <v>EMPTY</v>
      </c>
      <c r="Y489" s="14">
        <f>IF(AND(P489="beforeRx",O490="afterRx"),J490-timingTable[[#This Row],[FRT32_trace]],"EMPTY")</f>
        <v>16</v>
      </c>
    </row>
    <row r="490" spans="1:25" x14ac:dyDescent="0.25">
      <c r="A490" s="14" t="s">
        <v>4400</v>
      </c>
      <c r="B490">
        <v>2051784688</v>
      </c>
      <c r="C490" s="14" t="s">
        <v>10558</v>
      </c>
      <c r="D490">
        <v>141</v>
      </c>
      <c r="E490" s="14" t="s">
        <v>1122</v>
      </c>
      <c r="F490" s="14" t="s">
        <v>296</v>
      </c>
      <c r="G490" s="14">
        <f>timingTable[[#This Row],[FRT_DEC]]-B489</f>
        <v>16</v>
      </c>
      <c r="H49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INFO]]))),H489)</f>
        <v>306</v>
      </c>
      <c r="I490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90" s="14">
        <f>HEX2DEC(RIGHT(timingTable[[#This Row],[FRT_HEX]],MIN(LEN(timingTable[[#This Row],[FRT_HEX]])-2,8)))</f>
        <v>2051784688</v>
      </c>
      <c r="K490" s="14" t="str">
        <f>IF(timingTable[[#This Row],['[TRACECODE']:.1]]=140,"afterTx","")</f>
        <v/>
      </c>
      <c r="L490" s="14" t="str">
        <f t="shared" si="63"/>
        <v/>
      </c>
      <c r="M490" s="14" t="str">
        <f>IF(AND(H490=H489,K489="afterTx",timingTable[[#This Row],['[TRACECODE']:.1]]=6),"dc","")</f>
        <v/>
      </c>
      <c r="N490" s="14" t="str">
        <f t="shared" si="64"/>
        <v/>
      </c>
      <c r="O490" s="14" t="str">
        <f>IF(timingTable[[#This Row],['[TRACECODE']:.1]]=141,"afterRx","")</f>
        <v>afterRx</v>
      </c>
      <c r="P490" s="14" t="str">
        <f t="shared" si="65"/>
        <v/>
      </c>
      <c r="Q490" s="14" t="str">
        <f t="shared" si="66"/>
        <v/>
      </c>
      <c r="R490" s="14" t="str">
        <f t="shared" si="67"/>
        <v>EMPTY</v>
      </c>
      <c r="S490" s="14" t="str">
        <f t="shared" si="68"/>
        <v>EMPTY</v>
      </c>
      <c r="T490" s="14" t="str">
        <f t="shared" si="69"/>
        <v>EMPTY</v>
      </c>
      <c r="U490" s="14" t="str">
        <f t="shared" si="70"/>
        <v>EMPTY</v>
      </c>
      <c r="V490" s="14" t="str">
        <f>IF(L490="beforeTx",timingTable[[#This Row],[FRT32_val]]-timingTable[[#This Row],[FRT32_trace]],"EMPTY")</f>
        <v>EMPTY</v>
      </c>
      <c r="W490" s="14" t="str">
        <f>IF(AND(timingTable[[#This Row],[beforeTx]]="beforeTx",K491="afterTx"),J491-timingTable[[#This Row],[FRT32_trace]],"EMPTY")</f>
        <v>EMPTY</v>
      </c>
      <c r="X490" s="14" t="str">
        <f t="shared" si="71"/>
        <v>EMPTY</v>
      </c>
      <c r="Y490" s="14" t="str">
        <f>IF(AND(P490="beforeRx",O491="afterRx"),J491-timingTable[[#This Row],[FRT32_trace]],"EMPTY")</f>
        <v>EMPTY</v>
      </c>
    </row>
    <row r="491" spans="1:25" x14ac:dyDescent="0.25">
      <c r="A491" s="14" t="s">
        <v>4459</v>
      </c>
      <c r="B491">
        <v>2051986163</v>
      </c>
      <c r="C491" s="14" t="s">
        <v>10627</v>
      </c>
      <c r="D491">
        <v>131</v>
      </c>
      <c r="E491" s="14" t="s">
        <v>1118</v>
      </c>
      <c r="F491" s="14" t="s">
        <v>10628</v>
      </c>
      <c r="G491" s="14">
        <f>timingTable[[#This Row],[FRT_DEC]]-B490</f>
        <v>201475</v>
      </c>
      <c r="H49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INFO]]))),H490)</f>
        <v>307</v>
      </c>
      <c r="I49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91" s="14">
        <f>HEX2DEC(RIGHT(timingTable[[#This Row],[FRT_HEX]],MIN(LEN(timingTable[[#This Row],[FRT_HEX]])-2,8)))</f>
        <v>2051986163</v>
      </c>
      <c r="K491" s="14" t="str">
        <f>IF(timingTable[[#This Row],['[TRACECODE']:.1]]=140,"afterTx","")</f>
        <v/>
      </c>
      <c r="L491" s="14" t="str">
        <f t="shared" si="63"/>
        <v/>
      </c>
      <c r="M491" s="14" t="str">
        <f>IF(AND(H491=H490,K490="afterTx",timingTable[[#This Row],['[TRACECODE']:.1]]=6),"dc","")</f>
        <v/>
      </c>
      <c r="N491" s="14" t="str">
        <f t="shared" si="64"/>
        <v/>
      </c>
      <c r="O491" s="14" t="str">
        <f>IF(timingTable[[#This Row],['[TRACECODE']:.1]]=141,"afterRx","")</f>
        <v/>
      </c>
      <c r="P491" s="14" t="str">
        <f t="shared" si="65"/>
        <v/>
      </c>
      <c r="Q491" s="14" t="str">
        <f t="shared" si="66"/>
        <v/>
      </c>
      <c r="R491" s="14" t="str">
        <f t="shared" si="67"/>
        <v>EMPTY</v>
      </c>
      <c r="S491" s="14" t="str">
        <f t="shared" si="68"/>
        <v>EMPTY</v>
      </c>
      <c r="T491" s="14" t="str">
        <f t="shared" si="69"/>
        <v>EMPTY</v>
      </c>
      <c r="U491" s="14" t="str">
        <f t="shared" si="70"/>
        <v>EMPTY</v>
      </c>
      <c r="V491" s="14" t="str">
        <f>IF(L491="beforeTx",timingTable[[#This Row],[FRT32_val]]-timingTable[[#This Row],[FRT32_trace]],"EMPTY")</f>
        <v>EMPTY</v>
      </c>
      <c r="W491" s="14" t="str">
        <f>IF(AND(timingTable[[#This Row],[beforeTx]]="beforeTx",K492="afterTx"),J492-timingTable[[#This Row],[FRT32_trace]],"EMPTY")</f>
        <v>EMPTY</v>
      </c>
      <c r="X491" s="14" t="str">
        <f t="shared" si="71"/>
        <v>EMPTY</v>
      </c>
      <c r="Y491" s="14" t="str">
        <f>IF(AND(P491="beforeRx",O492="afterRx"),J492-timingTable[[#This Row],[FRT32_trace]],"EMPTY")</f>
        <v>EMPTY</v>
      </c>
    </row>
    <row r="492" spans="1:25" x14ac:dyDescent="0.25">
      <c r="A492" s="14" t="s">
        <v>4461</v>
      </c>
      <c r="B492">
        <v>2051986200</v>
      </c>
      <c r="C492" s="14" t="s">
        <v>10630</v>
      </c>
      <c r="D492">
        <v>151</v>
      </c>
      <c r="E492" s="14" t="s">
        <v>1119</v>
      </c>
      <c r="F492" s="14" t="s">
        <v>10631</v>
      </c>
      <c r="G492" s="14">
        <f>timingTable[[#This Row],[FRT_DEC]]-B491</f>
        <v>37</v>
      </c>
      <c r="H49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INFO]]))),H491)</f>
        <v>307</v>
      </c>
      <c r="I492" s="14">
        <f>IF(timingTable[[#This Row],['[TRACECODE']:.1]]=151,HEX2DEC(LEFT(RIGHT(timingTable[[#This Row],[TRACE INFO]],9),8)),IF(timingTable[[#This Row],['[TRACECODE']:.1]]=6,HEX2DEC(RIGHT(timingTable[[#This Row],[TRACE INFO]],8))))</f>
        <v>2051987089</v>
      </c>
      <c r="J492" s="14">
        <f>HEX2DEC(RIGHT(timingTable[[#This Row],[FRT_HEX]],MIN(LEN(timingTable[[#This Row],[FRT_HEX]])-2,8)))</f>
        <v>2051986200</v>
      </c>
      <c r="K492" s="14" t="str">
        <f>IF(timingTable[[#This Row],['[TRACECODE']:.1]]=140,"afterTx","")</f>
        <v/>
      </c>
      <c r="L492" s="14" t="str">
        <f t="shared" si="63"/>
        <v>beforeTx</v>
      </c>
      <c r="M492" s="14" t="str">
        <f>IF(AND(H492=H491,K491="afterTx",timingTable[[#This Row],['[TRACECODE']:.1]]=6),"dc","")</f>
        <v/>
      </c>
      <c r="N492" s="14" t="str">
        <f t="shared" si="64"/>
        <v/>
      </c>
      <c r="O492" s="14" t="str">
        <f>IF(timingTable[[#This Row],['[TRACECODE']:.1]]=141,"afterRx","")</f>
        <v/>
      </c>
      <c r="P492" s="14" t="str">
        <f t="shared" si="65"/>
        <v/>
      </c>
      <c r="Q492" s="14" t="str">
        <f t="shared" si="66"/>
        <v/>
      </c>
      <c r="R492" s="14">
        <f t="shared" si="67"/>
        <v>694</v>
      </c>
      <c r="S492" s="14" t="str">
        <f t="shared" si="68"/>
        <v>EMPTY</v>
      </c>
      <c r="T492" s="14" t="str">
        <f t="shared" si="69"/>
        <v>EMPTY</v>
      </c>
      <c r="U492" s="14" t="str">
        <f t="shared" si="70"/>
        <v>EMPTY</v>
      </c>
      <c r="V492" s="14">
        <f>IF(L492="beforeTx",timingTable[[#This Row],[FRT32_val]]-timingTable[[#This Row],[FRT32_trace]],"EMPTY")</f>
        <v>889</v>
      </c>
      <c r="W492" s="14">
        <f>IF(AND(timingTable[[#This Row],[beforeTx]]="beforeTx",K493="afterTx"),J493-timingTable[[#This Row],[FRT32_trace]],"EMPTY")</f>
        <v>906</v>
      </c>
      <c r="X492" s="14" t="str">
        <f t="shared" si="71"/>
        <v>EMPTY</v>
      </c>
      <c r="Y492" s="14" t="str">
        <f>IF(AND(P492="beforeRx",O493="afterRx"),J493-timingTable[[#This Row],[FRT32_trace]],"EMPTY")</f>
        <v>EMPTY</v>
      </c>
    </row>
    <row r="493" spans="1:25" x14ac:dyDescent="0.25">
      <c r="A493" s="14" t="s">
        <v>4462</v>
      </c>
      <c r="B493">
        <v>2051987106</v>
      </c>
      <c r="C493" s="14" t="s">
        <v>10632</v>
      </c>
      <c r="D493">
        <v>140</v>
      </c>
      <c r="E493" s="14" t="s">
        <v>1120</v>
      </c>
      <c r="F493" s="14" t="s">
        <v>281</v>
      </c>
      <c r="G493" s="14">
        <f>timingTable[[#This Row],[FRT_DEC]]-B492</f>
        <v>906</v>
      </c>
      <c r="H49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INFO]]))),H492)</f>
        <v>307</v>
      </c>
      <c r="I493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93" s="14">
        <f>HEX2DEC(RIGHT(timingTable[[#This Row],[FRT_HEX]],MIN(LEN(timingTable[[#This Row],[FRT_HEX]])-2,8)))</f>
        <v>2051987106</v>
      </c>
      <c r="K493" s="14" t="str">
        <f>IF(timingTable[[#This Row],['[TRACECODE']:.1]]=140,"afterTx","")</f>
        <v>afterTx</v>
      </c>
      <c r="L493" s="14" t="str">
        <f t="shared" si="63"/>
        <v/>
      </c>
      <c r="M493" s="14" t="str">
        <f>IF(AND(H493=H492,K492="afterTx",timingTable[[#This Row],['[TRACECODE']:.1]]=6),"dc","")</f>
        <v/>
      </c>
      <c r="N493" s="14" t="str">
        <f t="shared" si="64"/>
        <v/>
      </c>
      <c r="O493" s="14" t="str">
        <f>IF(timingTable[[#This Row],['[TRACECODE']:.1]]=141,"afterRx","")</f>
        <v/>
      </c>
      <c r="P493" s="14" t="str">
        <f t="shared" si="65"/>
        <v/>
      </c>
      <c r="Q493" s="14" t="str">
        <f t="shared" si="66"/>
        <v/>
      </c>
      <c r="R493" s="14" t="str">
        <f t="shared" si="67"/>
        <v>EMPTY</v>
      </c>
      <c r="S493" s="14" t="str">
        <f t="shared" si="68"/>
        <v>EMPTY</v>
      </c>
      <c r="T493" s="14" t="str">
        <f t="shared" si="69"/>
        <v>EMPTY</v>
      </c>
      <c r="U493" s="14" t="str">
        <f t="shared" si="70"/>
        <v>EMPTY</v>
      </c>
      <c r="V493" s="14" t="str">
        <f>IF(L493="beforeTx",timingTable[[#This Row],[FRT32_val]]-timingTable[[#This Row],[FRT32_trace]],"EMPTY")</f>
        <v>EMPTY</v>
      </c>
      <c r="W493" s="14" t="str">
        <f>IF(AND(timingTable[[#This Row],[beforeTx]]="beforeTx",K494="afterTx"),J494-timingTable[[#This Row],[FRT32_trace]],"EMPTY")</f>
        <v>EMPTY</v>
      </c>
      <c r="X493" s="14" t="str">
        <f t="shared" si="71"/>
        <v>EMPTY</v>
      </c>
      <c r="Y493" s="14" t="str">
        <f>IF(AND(P493="beforeRx",O494="afterRx"),J494-timingTable[[#This Row],[FRT32_trace]],"EMPTY")</f>
        <v>EMPTY</v>
      </c>
    </row>
    <row r="494" spans="1:25" x14ac:dyDescent="0.25">
      <c r="A494" s="14" t="s">
        <v>4463</v>
      </c>
      <c r="B494">
        <v>2051990189</v>
      </c>
      <c r="C494" s="14" t="s">
        <v>10633</v>
      </c>
      <c r="D494">
        <v>6</v>
      </c>
      <c r="E494" s="14" t="s">
        <v>1121</v>
      </c>
      <c r="F494" s="14" t="s">
        <v>10634</v>
      </c>
      <c r="G494" s="14">
        <f>timingTable[[#This Row],[FRT_DEC]]-B493</f>
        <v>3083</v>
      </c>
      <c r="H49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INFO]]))),H493)</f>
        <v>307</v>
      </c>
      <c r="I494" s="14">
        <f>IF(timingTable[[#This Row],['[TRACECODE']:.1]]=151,HEX2DEC(LEFT(RIGHT(timingTable[[#This Row],[TRACE INFO]],9),8)),IF(timingTable[[#This Row],['[TRACECODE']:.1]]=6,HEX2DEC(RIGHT(timingTable[[#This Row],[TRACE INFO]],8))))</f>
        <v>2051987783</v>
      </c>
      <c r="J494" s="14">
        <f>HEX2DEC(RIGHT(timingTable[[#This Row],[FRT_HEX]],MIN(LEN(timingTable[[#This Row],[FRT_HEX]])-2,8)))</f>
        <v>2051990189</v>
      </c>
      <c r="K494" s="14" t="str">
        <f>IF(timingTable[[#This Row],['[TRACECODE']:.1]]=140,"afterTx","")</f>
        <v/>
      </c>
      <c r="L494" s="14" t="str">
        <f t="shared" si="63"/>
        <v/>
      </c>
      <c r="M494" s="14" t="str">
        <f>IF(AND(H494=H493,K493="afterTx",timingTable[[#This Row],['[TRACECODE']:.1]]=6),"dc","")</f>
        <v>dc</v>
      </c>
      <c r="N494" s="14" t="str">
        <f t="shared" si="64"/>
        <v/>
      </c>
      <c r="O494" s="14" t="str">
        <f>IF(timingTable[[#This Row],['[TRACECODE']:.1]]=141,"afterRx","")</f>
        <v/>
      </c>
      <c r="P494" s="14" t="str">
        <f t="shared" si="65"/>
        <v/>
      </c>
      <c r="Q494" s="14" t="str">
        <f t="shared" si="66"/>
        <v/>
      </c>
      <c r="R494" s="14" t="str">
        <f t="shared" si="67"/>
        <v>EMPTY</v>
      </c>
      <c r="S494" s="14" t="str">
        <f t="shared" si="68"/>
        <v>EMPTY</v>
      </c>
      <c r="T494" s="14" t="str">
        <f t="shared" si="69"/>
        <v>EMPTY</v>
      </c>
      <c r="U494" s="14" t="str">
        <f t="shared" si="70"/>
        <v>EMPTY</v>
      </c>
      <c r="V494" s="14" t="str">
        <f>IF(L494="beforeTx",timingTable[[#This Row],[FRT32_val]]-timingTable[[#This Row],[FRT32_trace]],"EMPTY")</f>
        <v>EMPTY</v>
      </c>
      <c r="W494" s="14" t="str">
        <f>IF(AND(timingTable[[#This Row],[beforeTx]]="beforeTx",K495="afterTx"),J495-timingTable[[#This Row],[FRT32_trace]],"EMPTY")</f>
        <v>EMPTY</v>
      </c>
      <c r="X494" s="14" t="str">
        <f t="shared" si="71"/>
        <v>EMPTY</v>
      </c>
      <c r="Y494" s="14" t="str">
        <f>IF(AND(P494="beforeRx",O495="afterRx"),J495-timingTable[[#This Row],[FRT32_trace]],"EMPTY")</f>
        <v>EMPTY</v>
      </c>
    </row>
    <row r="495" spans="1:25" x14ac:dyDescent="0.25">
      <c r="A495" s="14" t="s">
        <v>4464</v>
      </c>
      <c r="B495">
        <v>2051990194</v>
      </c>
      <c r="C495" s="14" t="s">
        <v>10635</v>
      </c>
      <c r="D495">
        <v>6</v>
      </c>
      <c r="E495" s="14" t="s">
        <v>1121</v>
      </c>
      <c r="F495" s="14" t="s">
        <v>5995</v>
      </c>
      <c r="G495" s="14">
        <f>timingTable[[#This Row],[FRT_DEC]]-B494</f>
        <v>5</v>
      </c>
      <c r="H49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INFO]]))),H494)</f>
        <v>307</v>
      </c>
      <c r="I495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95" s="14">
        <f>HEX2DEC(RIGHT(timingTable[[#This Row],[FRT_HEX]],MIN(LEN(timingTable[[#This Row],[FRT_HEX]])-2,8)))</f>
        <v>2051990194</v>
      </c>
      <c r="K495" s="14" t="str">
        <f>IF(timingTable[[#This Row],['[TRACECODE']:.1]]=140,"afterTx","")</f>
        <v/>
      </c>
      <c r="L495" s="14" t="str">
        <f t="shared" si="63"/>
        <v/>
      </c>
      <c r="M495" s="14" t="str">
        <f>IF(AND(H495=H494,K494="afterTx",timingTable[[#This Row],['[TRACECODE']:.1]]=6),"dc","")</f>
        <v/>
      </c>
      <c r="N495" s="14" t="str">
        <f t="shared" si="64"/>
        <v/>
      </c>
      <c r="O495" s="14" t="str">
        <f>IF(timingTable[[#This Row],['[TRACECODE']:.1]]=141,"afterRx","")</f>
        <v/>
      </c>
      <c r="P495" s="14" t="str">
        <f t="shared" si="65"/>
        <v/>
      </c>
      <c r="Q495" s="14" t="str">
        <f t="shared" si="66"/>
        <v/>
      </c>
      <c r="R495" s="14" t="str">
        <f t="shared" si="67"/>
        <v>EMPTY</v>
      </c>
      <c r="S495" s="14" t="str">
        <f t="shared" si="68"/>
        <v>EMPTY</v>
      </c>
      <c r="T495" s="14" t="str">
        <f t="shared" si="69"/>
        <v>EMPTY</v>
      </c>
      <c r="U495" s="14" t="str">
        <f t="shared" si="70"/>
        <v>EMPTY</v>
      </c>
      <c r="V495" s="14" t="str">
        <f>IF(L495="beforeTx",timingTable[[#This Row],[FRT32_val]]-timingTable[[#This Row],[FRT32_trace]],"EMPTY")</f>
        <v>EMPTY</v>
      </c>
      <c r="W495" s="14" t="str">
        <f>IF(AND(timingTable[[#This Row],[beforeTx]]="beforeTx",K496="afterTx"),J496-timingTable[[#This Row],[FRT32_trace]],"EMPTY")</f>
        <v>EMPTY</v>
      </c>
      <c r="X495" s="14" t="str">
        <f t="shared" si="71"/>
        <v>EMPTY</v>
      </c>
      <c r="Y495" s="14" t="str">
        <f>IF(AND(P495="beforeRx",O496="afterRx"),J496-timingTable[[#This Row],[FRT32_trace]],"EMPTY")</f>
        <v>EMPTY</v>
      </c>
    </row>
    <row r="496" spans="1:25" x14ac:dyDescent="0.25">
      <c r="A496" s="14" t="s">
        <v>4465</v>
      </c>
      <c r="B496">
        <v>2051990272</v>
      </c>
      <c r="C496" s="14" t="s">
        <v>10636</v>
      </c>
      <c r="D496">
        <v>151</v>
      </c>
      <c r="E496" s="14" t="s">
        <v>1119</v>
      </c>
      <c r="F496" s="14" t="s">
        <v>10637</v>
      </c>
      <c r="G496" s="14">
        <f>timingTable[[#This Row],[FRT_DEC]]-B495</f>
        <v>78</v>
      </c>
      <c r="H49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INFO]]))),H495)</f>
        <v>307</v>
      </c>
      <c r="I496" s="14">
        <f>IF(timingTable[[#This Row],['[TRACECODE']:.1]]=151,HEX2DEC(LEFT(RIGHT(timingTable[[#This Row],[TRACE INFO]],9),8)),IF(timingTable[[#This Row],['[TRACECODE']:.1]]=6,HEX2DEC(RIGHT(timingTable[[#This Row],[TRACE INFO]],8))))</f>
        <v>2051990107</v>
      </c>
      <c r="J496" s="14">
        <f>HEX2DEC(RIGHT(timingTable[[#This Row],[FRT_HEX]],MIN(LEN(timingTable[[#This Row],[FRT_HEX]])-2,8)))</f>
        <v>2051990272</v>
      </c>
      <c r="K496" s="14" t="str">
        <f>IF(timingTable[[#This Row],['[TRACECODE']:.1]]=140,"afterTx","")</f>
        <v/>
      </c>
      <c r="L496" s="14" t="str">
        <f t="shared" si="63"/>
        <v/>
      </c>
      <c r="M496" s="14" t="str">
        <f>IF(AND(H496=H495,K495="afterTx",timingTable[[#This Row],['[TRACECODE']:.1]]=6),"dc","")</f>
        <v/>
      </c>
      <c r="N496" s="14" t="str">
        <f t="shared" si="64"/>
        <v>txEnd</v>
      </c>
      <c r="O496" s="14" t="str">
        <f>IF(timingTable[[#This Row],['[TRACECODE']:.1]]=141,"afterRx","")</f>
        <v/>
      </c>
      <c r="P496" s="14" t="str">
        <f t="shared" si="65"/>
        <v/>
      </c>
      <c r="Q496" s="14" t="str">
        <f t="shared" si="66"/>
        <v/>
      </c>
      <c r="R496" s="14" t="str">
        <f t="shared" si="67"/>
        <v>EMPTY</v>
      </c>
      <c r="S496" s="14">
        <f t="shared" si="68"/>
        <v>543</v>
      </c>
      <c r="T496" s="14" t="str">
        <f t="shared" si="69"/>
        <v>EMPTY</v>
      </c>
      <c r="U496" s="14" t="str">
        <f t="shared" si="70"/>
        <v>EMPTY</v>
      </c>
      <c r="V496" s="14" t="str">
        <f>IF(L496="beforeTx",timingTable[[#This Row],[FRT32_val]]-timingTable[[#This Row],[FRT32_trace]],"EMPTY")</f>
        <v>EMPTY</v>
      </c>
      <c r="W496" s="14" t="str">
        <f>IF(AND(timingTable[[#This Row],[beforeTx]]="beforeTx",K497="afterTx"),J497-timingTable[[#This Row],[FRT32_trace]],"EMPTY")</f>
        <v>EMPTY</v>
      </c>
      <c r="X496" s="14" t="str">
        <f t="shared" si="71"/>
        <v>EMPTY</v>
      </c>
      <c r="Y496" s="14" t="str">
        <f>IF(AND(P496="beforeRx",O497="afterRx"),J497-timingTable[[#This Row],[FRT32_trace]],"EMPTY")</f>
        <v>EMPTY</v>
      </c>
    </row>
    <row r="497" spans="1:25" x14ac:dyDescent="0.25">
      <c r="A497" s="14" t="s">
        <v>4474</v>
      </c>
      <c r="B497">
        <v>2051990650</v>
      </c>
      <c r="C497" s="14" t="s">
        <v>10647</v>
      </c>
      <c r="D497">
        <v>151</v>
      </c>
      <c r="E497" s="14" t="s">
        <v>1119</v>
      </c>
      <c r="F497" s="14" t="s">
        <v>1102</v>
      </c>
      <c r="G497" s="14">
        <f>timingTable[[#This Row],[FRT_DEC]]-B496</f>
        <v>378</v>
      </c>
      <c r="H49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INFO]]))),H496)</f>
        <v>307</v>
      </c>
      <c r="I497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497" s="14">
        <f>HEX2DEC(RIGHT(timingTable[[#This Row],[FRT_HEX]],MIN(LEN(timingTable[[#This Row],[FRT_HEX]])-2,8)))</f>
        <v>2051990650</v>
      </c>
      <c r="K497" s="14" t="str">
        <f>IF(timingTable[[#This Row],['[TRACECODE']:.1]]=140,"afterTx","")</f>
        <v/>
      </c>
      <c r="L497" s="14" t="str">
        <f t="shared" si="63"/>
        <v/>
      </c>
      <c r="M497" s="14" t="str">
        <f>IF(AND(H497=H496,K496="afterTx",timingTable[[#This Row],['[TRACECODE']:.1]]=6),"dc","")</f>
        <v/>
      </c>
      <c r="N497" s="14" t="str">
        <f t="shared" si="64"/>
        <v/>
      </c>
      <c r="O497" s="14" t="str">
        <f>IF(timingTable[[#This Row],['[TRACECODE']:.1]]=141,"afterRx","")</f>
        <v/>
      </c>
      <c r="P497" s="14" t="str">
        <f t="shared" si="65"/>
        <v>beforeRx</v>
      </c>
      <c r="Q497" s="14" t="str">
        <f t="shared" si="66"/>
        <v/>
      </c>
      <c r="R497" s="14" t="str">
        <f t="shared" si="67"/>
        <v>EMPTY</v>
      </c>
      <c r="S497" s="14" t="str">
        <f t="shared" si="68"/>
        <v>EMPTY</v>
      </c>
      <c r="T497" s="14" t="str">
        <f t="shared" si="69"/>
        <v>EMPTY</v>
      </c>
      <c r="U497" s="14" t="str">
        <f t="shared" si="70"/>
        <v>EMPTY</v>
      </c>
      <c r="V497" s="14" t="str">
        <f>IF(L497="beforeTx",timingTable[[#This Row],[FRT32_val]]-timingTable[[#This Row],[FRT32_trace]],"EMPTY")</f>
        <v>EMPTY</v>
      </c>
      <c r="W497" s="14" t="str">
        <f>IF(AND(timingTable[[#This Row],[beforeTx]]="beforeTx",K498="afterTx"),J498-timingTable[[#This Row],[FRT32_trace]],"EMPTY")</f>
        <v>EMPTY</v>
      </c>
      <c r="X497" s="14" t="str">
        <f t="shared" si="71"/>
        <v>EMPTY</v>
      </c>
      <c r="Y497" s="14">
        <f>IF(AND(P497="beforeRx",O498="afterRx"),J498-timingTable[[#This Row],[FRT32_trace]],"EMPTY")</f>
        <v>135</v>
      </c>
    </row>
    <row r="498" spans="1:25" x14ac:dyDescent="0.25">
      <c r="A498" s="14" t="s">
        <v>4475</v>
      </c>
      <c r="B498">
        <v>2051990785</v>
      </c>
      <c r="C498" s="14" t="s">
        <v>10648</v>
      </c>
      <c r="D498">
        <v>141</v>
      </c>
      <c r="E498" s="14" t="s">
        <v>1122</v>
      </c>
      <c r="F498" s="14" t="s">
        <v>296</v>
      </c>
      <c r="G498" s="14">
        <f>timingTable[[#This Row],[FRT_DEC]]-B497</f>
        <v>135</v>
      </c>
      <c r="H49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INFO]]))),H497)</f>
        <v>307</v>
      </c>
      <c r="I498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498" s="14">
        <f>HEX2DEC(RIGHT(timingTable[[#This Row],[FRT_HEX]],MIN(LEN(timingTable[[#This Row],[FRT_HEX]])-2,8)))</f>
        <v>2051990785</v>
      </c>
      <c r="K498" s="14" t="str">
        <f>IF(timingTable[[#This Row],['[TRACECODE']:.1]]=140,"afterTx","")</f>
        <v/>
      </c>
      <c r="L498" s="14" t="str">
        <f t="shared" si="63"/>
        <v/>
      </c>
      <c r="M498" s="14" t="str">
        <f>IF(AND(H498=H497,K497="afterTx",timingTable[[#This Row],['[TRACECODE']:.1]]=6),"dc","")</f>
        <v/>
      </c>
      <c r="N498" s="14" t="str">
        <f t="shared" si="64"/>
        <v/>
      </c>
      <c r="O498" s="14" t="str">
        <f>IF(timingTable[[#This Row],['[TRACECODE']:.1]]=141,"afterRx","")</f>
        <v>afterRx</v>
      </c>
      <c r="P498" s="14" t="str">
        <f t="shared" si="65"/>
        <v/>
      </c>
      <c r="Q498" s="14" t="str">
        <f t="shared" si="66"/>
        <v/>
      </c>
      <c r="R498" s="14" t="str">
        <f t="shared" si="67"/>
        <v>EMPTY</v>
      </c>
      <c r="S498" s="14" t="str">
        <f t="shared" si="68"/>
        <v>EMPTY</v>
      </c>
      <c r="T498" s="14" t="str">
        <f t="shared" si="69"/>
        <v>EMPTY</v>
      </c>
      <c r="U498" s="14" t="str">
        <f t="shared" si="70"/>
        <v>EMPTY</v>
      </c>
      <c r="V498" s="14" t="str">
        <f>IF(L498="beforeTx",timingTable[[#This Row],[FRT32_val]]-timingTable[[#This Row],[FRT32_trace]],"EMPTY")</f>
        <v>EMPTY</v>
      </c>
      <c r="W498" s="14" t="str">
        <f>IF(AND(timingTable[[#This Row],[beforeTx]]="beforeTx",K499="afterTx"),J499-timingTable[[#This Row],[FRT32_trace]],"EMPTY")</f>
        <v>EMPTY</v>
      </c>
      <c r="X498" s="14" t="str">
        <f t="shared" si="71"/>
        <v>EMPTY</v>
      </c>
      <c r="Y498" s="14" t="str">
        <f>IF(AND(P498="beforeRx",O499="afterRx"),J499-timingTable[[#This Row],[FRT32_trace]],"EMPTY")</f>
        <v>EMPTY</v>
      </c>
    </row>
    <row r="499" spans="1:25" x14ac:dyDescent="0.25">
      <c r="A499" s="14" t="s">
        <v>4499</v>
      </c>
      <c r="B499">
        <v>2051993667</v>
      </c>
      <c r="C499" s="14" t="s">
        <v>10673</v>
      </c>
      <c r="D499">
        <v>151</v>
      </c>
      <c r="E499" s="14" t="s">
        <v>1119</v>
      </c>
      <c r="F499" s="14" t="s">
        <v>10674</v>
      </c>
      <c r="G499" s="14">
        <f>timingTable[[#This Row],[FRT_DEC]]-B498</f>
        <v>2882</v>
      </c>
      <c r="H49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INFO]]))),H498)</f>
        <v>307</v>
      </c>
      <c r="I499" s="14">
        <f>IF(timingTable[[#This Row],['[TRACECODE']:.1]]=151,HEX2DEC(LEFT(RIGHT(timingTable[[#This Row],[TRACE INFO]],9),8)),IF(timingTable[[#This Row],['[TRACECODE']:.1]]=6,HEX2DEC(RIGHT(timingTable[[#This Row],[TRACE INFO]],8))))</f>
        <v>2051993578</v>
      </c>
      <c r="J499" s="14">
        <f>HEX2DEC(RIGHT(timingTable[[#This Row],[FRT_HEX]],MIN(LEN(timingTable[[#This Row],[FRT_HEX]])-2,8)))</f>
        <v>2051993667</v>
      </c>
      <c r="K499" s="14" t="str">
        <f>IF(timingTable[[#This Row],['[TRACECODE']:.1]]=140,"afterTx","")</f>
        <v/>
      </c>
      <c r="L499" s="14" t="str">
        <f t="shared" si="63"/>
        <v/>
      </c>
      <c r="M499" s="14" t="str">
        <f>IF(AND(H499=H498,K498="afterTx",timingTable[[#This Row],['[TRACECODE']:.1]]=6),"dc","")</f>
        <v/>
      </c>
      <c r="N499" s="14" t="str">
        <f t="shared" si="64"/>
        <v/>
      </c>
      <c r="O499" s="14" t="str">
        <f>IF(timingTable[[#This Row],['[TRACECODE']:.1]]=141,"afterRx","")</f>
        <v/>
      </c>
      <c r="P499" s="14" t="str">
        <f t="shared" si="65"/>
        <v/>
      </c>
      <c r="Q499" s="14" t="str">
        <f t="shared" si="66"/>
        <v>rxEnd</v>
      </c>
      <c r="R499" s="14" t="str">
        <f t="shared" si="67"/>
        <v>EMPTY</v>
      </c>
      <c r="S499" s="14" t="str">
        <f t="shared" si="68"/>
        <v>EMPTY</v>
      </c>
      <c r="T499" s="14">
        <f t="shared" si="69"/>
        <v>1000</v>
      </c>
      <c r="U499" s="14">
        <f t="shared" si="70"/>
        <v>1698</v>
      </c>
      <c r="V499" s="14" t="str">
        <f>IF(L499="beforeTx",timingTable[[#This Row],[FRT32_val]]-timingTable[[#This Row],[FRT32_trace]],"EMPTY")</f>
        <v>EMPTY</v>
      </c>
      <c r="W499" s="14" t="str">
        <f>IF(AND(timingTable[[#This Row],[beforeTx]]="beforeTx",K500="afterTx"),J500-timingTable[[#This Row],[FRT32_trace]],"EMPTY")</f>
        <v>EMPTY</v>
      </c>
      <c r="X499" s="14">
        <f t="shared" si="71"/>
        <v>222</v>
      </c>
      <c r="Y499" s="14" t="str">
        <f>IF(AND(P499="beforeRx",O500="afterRx"),J500-timingTable[[#This Row],[FRT32_trace]],"EMPTY")</f>
        <v>EMPTY</v>
      </c>
    </row>
    <row r="500" spans="1:25" x14ac:dyDescent="0.25">
      <c r="A500" s="14" t="s">
        <v>4509</v>
      </c>
      <c r="B500">
        <v>2051993800</v>
      </c>
      <c r="C500" s="14" t="s">
        <v>10685</v>
      </c>
      <c r="D500">
        <v>151</v>
      </c>
      <c r="E500" s="14" t="s">
        <v>1119</v>
      </c>
      <c r="F500" s="14" t="s">
        <v>10686</v>
      </c>
      <c r="G500" s="14">
        <f>timingTable[[#This Row],[FRT_DEC]]-B499</f>
        <v>133</v>
      </c>
      <c r="H500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INFO]]))),H499)</f>
        <v>307</v>
      </c>
      <c r="I500" s="14">
        <f>IF(timingTable[[#This Row],['[TRACECODE']:.1]]=151,HEX2DEC(LEFT(RIGHT(timingTable[[#This Row],[TRACE INFO]],9),8)),IF(timingTable[[#This Row],['[TRACECODE']:.1]]=6,HEX2DEC(RIGHT(timingTable[[#This Row],[TRACE INFO]],8))))</f>
        <v>2051994578</v>
      </c>
      <c r="J500" s="14">
        <f>HEX2DEC(RIGHT(timingTable[[#This Row],[FRT_HEX]],MIN(LEN(timingTable[[#This Row],[FRT_HEX]])-2,8)))</f>
        <v>2051993800</v>
      </c>
      <c r="K500" s="14" t="str">
        <f>IF(timingTable[[#This Row],['[TRACECODE']:.1]]=140,"afterTx","")</f>
        <v/>
      </c>
      <c r="L500" s="14" t="str">
        <f t="shared" si="63"/>
        <v>beforeTx</v>
      </c>
      <c r="M500" s="14" t="str">
        <f>IF(AND(H500=H499,K499="afterTx",timingTable[[#This Row],['[TRACECODE']:.1]]=6),"dc","")</f>
        <v/>
      </c>
      <c r="N500" s="14" t="str">
        <f t="shared" si="64"/>
        <v/>
      </c>
      <c r="O500" s="14" t="str">
        <f>IF(timingTable[[#This Row],['[TRACECODE']:.1]]=141,"afterRx","")</f>
        <v/>
      </c>
      <c r="P500" s="14" t="str">
        <f t="shared" si="65"/>
        <v/>
      </c>
      <c r="Q500" s="14" t="str">
        <f t="shared" si="66"/>
        <v/>
      </c>
      <c r="R500" s="14">
        <f t="shared" si="67"/>
        <v>698</v>
      </c>
      <c r="S500" s="14" t="str">
        <f t="shared" si="68"/>
        <v>EMPTY</v>
      </c>
      <c r="T500" s="14" t="str">
        <f t="shared" si="69"/>
        <v>EMPTY</v>
      </c>
      <c r="U500" s="14" t="str">
        <f t="shared" si="70"/>
        <v>EMPTY</v>
      </c>
      <c r="V500" s="14">
        <f>IF(L500="beforeTx",timingTable[[#This Row],[FRT32_val]]-timingTable[[#This Row],[FRT32_trace]],"EMPTY")</f>
        <v>778</v>
      </c>
      <c r="W500" s="14">
        <f>IF(AND(timingTable[[#This Row],[beforeTx]]="beforeTx",K501="afterTx"),J501-timingTable[[#This Row],[FRT32_trace]],"EMPTY")</f>
        <v>796</v>
      </c>
      <c r="X500" s="14" t="str">
        <f t="shared" si="71"/>
        <v>EMPTY</v>
      </c>
      <c r="Y500" s="14" t="str">
        <f>IF(AND(P500="beforeRx",O501="afterRx"),J501-timingTable[[#This Row],[FRT32_trace]],"EMPTY")</f>
        <v>EMPTY</v>
      </c>
    </row>
    <row r="501" spans="1:25" x14ac:dyDescent="0.25">
      <c r="A501" s="14" t="s">
        <v>4510</v>
      </c>
      <c r="B501">
        <v>2051994596</v>
      </c>
      <c r="C501" s="14" t="s">
        <v>10687</v>
      </c>
      <c r="D501">
        <v>140</v>
      </c>
      <c r="E501" s="14" t="s">
        <v>1120</v>
      </c>
      <c r="F501" s="14" t="s">
        <v>281</v>
      </c>
      <c r="G501" s="14">
        <f>timingTable[[#This Row],[FRT_DEC]]-B500</f>
        <v>796</v>
      </c>
      <c r="H501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INFO]]))),H500)</f>
        <v>307</v>
      </c>
      <c r="I501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501" s="14">
        <f>HEX2DEC(RIGHT(timingTable[[#This Row],[FRT_HEX]],MIN(LEN(timingTable[[#This Row],[FRT_HEX]])-2,8)))</f>
        <v>2051994596</v>
      </c>
      <c r="K501" s="14" t="str">
        <f>IF(timingTable[[#This Row],['[TRACECODE']:.1]]=140,"afterTx","")</f>
        <v>afterTx</v>
      </c>
      <c r="L501" s="14" t="str">
        <f t="shared" si="63"/>
        <v/>
      </c>
      <c r="M501" s="14" t="str">
        <f>IF(AND(H501=H500,K500="afterTx",timingTable[[#This Row],['[TRACECODE']:.1]]=6),"dc","")</f>
        <v/>
      </c>
      <c r="N501" s="14" t="str">
        <f t="shared" si="64"/>
        <v/>
      </c>
      <c r="O501" s="14" t="str">
        <f>IF(timingTable[[#This Row],['[TRACECODE']:.1]]=141,"afterRx","")</f>
        <v/>
      </c>
      <c r="P501" s="14" t="str">
        <f t="shared" si="65"/>
        <v/>
      </c>
      <c r="Q501" s="14" t="str">
        <f t="shared" si="66"/>
        <v/>
      </c>
      <c r="R501" s="14" t="str">
        <f t="shared" si="67"/>
        <v>EMPTY</v>
      </c>
      <c r="S501" s="14" t="str">
        <f t="shared" si="68"/>
        <v>EMPTY</v>
      </c>
      <c r="T501" s="14" t="str">
        <f t="shared" si="69"/>
        <v>EMPTY</v>
      </c>
      <c r="U501" s="14" t="str">
        <f t="shared" si="70"/>
        <v>EMPTY</v>
      </c>
      <c r="V501" s="14" t="str">
        <f>IF(L501="beforeTx",timingTable[[#This Row],[FRT32_val]]-timingTable[[#This Row],[FRT32_trace]],"EMPTY")</f>
        <v>EMPTY</v>
      </c>
      <c r="W501" s="14" t="str">
        <f>IF(AND(timingTable[[#This Row],[beforeTx]]="beforeTx",K502="afterTx"),J502-timingTable[[#This Row],[FRT32_trace]],"EMPTY")</f>
        <v>EMPTY</v>
      </c>
      <c r="X501" s="14" t="str">
        <f t="shared" si="71"/>
        <v>EMPTY</v>
      </c>
      <c r="Y501" s="14" t="str">
        <f>IF(AND(P501="beforeRx",O502="afterRx"),J502-timingTable[[#This Row],[FRT32_trace]],"EMPTY")</f>
        <v>EMPTY</v>
      </c>
    </row>
    <row r="502" spans="1:25" x14ac:dyDescent="0.25">
      <c r="A502" s="14" t="s">
        <v>4513</v>
      </c>
      <c r="B502">
        <v>2052003519</v>
      </c>
      <c r="C502" s="14" t="s">
        <v>10690</v>
      </c>
      <c r="D502">
        <v>6</v>
      </c>
      <c r="E502" s="14" t="s">
        <v>1121</v>
      </c>
      <c r="F502" s="14" t="s">
        <v>10691</v>
      </c>
      <c r="G502" s="14">
        <f>timingTable[[#This Row],[FRT_DEC]]-B501</f>
        <v>8923</v>
      </c>
      <c r="H502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INFO]]))),H501)</f>
        <v>307</v>
      </c>
      <c r="I502" s="14">
        <f>IF(timingTable[[#This Row],['[TRACECODE']:.1]]=151,HEX2DEC(LEFT(RIGHT(timingTable[[#This Row],[TRACE INFO]],9),8)),IF(timingTable[[#This Row],['[TRACECODE']:.1]]=6,HEX2DEC(RIGHT(timingTable[[#This Row],[TRACE INFO]],8))))</f>
        <v>2051995276</v>
      </c>
      <c r="J502" s="14">
        <f>HEX2DEC(RIGHT(timingTable[[#This Row],[FRT_HEX]],MIN(LEN(timingTable[[#This Row],[FRT_HEX]])-2,8)))</f>
        <v>2052003519</v>
      </c>
      <c r="K502" s="14" t="str">
        <f>IF(timingTable[[#This Row],['[TRACECODE']:.1]]=140,"afterTx","")</f>
        <v/>
      </c>
      <c r="L502" s="14" t="str">
        <f t="shared" si="63"/>
        <v/>
      </c>
      <c r="M502" s="14" t="str">
        <f>IF(AND(H502=H501,K501="afterTx",timingTable[[#This Row],['[TRACECODE']:.1]]=6),"dc","")</f>
        <v>dc</v>
      </c>
      <c r="N502" s="14" t="str">
        <f t="shared" si="64"/>
        <v/>
      </c>
      <c r="O502" s="14" t="str">
        <f>IF(timingTable[[#This Row],['[TRACECODE']:.1]]=141,"afterRx","")</f>
        <v/>
      </c>
      <c r="P502" s="14" t="str">
        <f t="shared" si="65"/>
        <v/>
      </c>
      <c r="Q502" s="14" t="str">
        <f t="shared" si="66"/>
        <v/>
      </c>
      <c r="R502" s="14" t="str">
        <f t="shared" si="67"/>
        <v>EMPTY</v>
      </c>
      <c r="S502" s="14" t="str">
        <f t="shared" si="68"/>
        <v>EMPTY</v>
      </c>
      <c r="T502" s="14" t="str">
        <f t="shared" si="69"/>
        <v>EMPTY</v>
      </c>
      <c r="U502" s="14" t="str">
        <f t="shared" si="70"/>
        <v>EMPTY</v>
      </c>
      <c r="V502" s="14" t="str">
        <f>IF(L502="beforeTx",timingTable[[#This Row],[FRT32_val]]-timingTable[[#This Row],[FRT32_trace]],"EMPTY")</f>
        <v>EMPTY</v>
      </c>
      <c r="W502" s="14" t="str">
        <f>IF(AND(timingTable[[#This Row],[beforeTx]]="beforeTx",K503="afterTx"),J503-timingTable[[#This Row],[FRT32_trace]],"EMPTY")</f>
        <v>EMPTY</v>
      </c>
      <c r="X502" s="14" t="str">
        <f t="shared" si="71"/>
        <v>EMPTY</v>
      </c>
      <c r="Y502" s="14" t="str">
        <f>IF(AND(P502="beforeRx",O503="afterRx"),J503-timingTable[[#This Row],[FRT32_trace]],"EMPTY")</f>
        <v>EMPTY</v>
      </c>
    </row>
    <row r="503" spans="1:25" x14ac:dyDescent="0.25">
      <c r="A503" s="14" t="s">
        <v>4514</v>
      </c>
      <c r="B503">
        <v>2052003522</v>
      </c>
      <c r="C503" s="14" t="s">
        <v>10692</v>
      </c>
      <c r="D503">
        <v>6</v>
      </c>
      <c r="E503" s="14" t="s">
        <v>1121</v>
      </c>
      <c r="F503" s="14" t="s">
        <v>5995</v>
      </c>
      <c r="G503" s="14">
        <f>timingTable[[#This Row],[FRT_DEC]]-B502</f>
        <v>3</v>
      </c>
      <c r="H503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INFO]]))),H502)</f>
        <v>307</v>
      </c>
      <c r="I503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503" s="14">
        <f>HEX2DEC(RIGHT(timingTable[[#This Row],[FRT_HEX]],MIN(LEN(timingTable[[#This Row],[FRT_HEX]])-2,8)))</f>
        <v>2052003522</v>
      </c>
      <c r="K503" s="14" t="str">
        <f>IF(timingTable[[#This Row],['[TRACECODE']:.1]]=140,"afterTx","")</f>
        <v/>
      </c>
      <c r="L503" s="14" t="str">
        <f t="shared" si="63"/>
        <v/>
      </c>
      <c r="M503" s="14" t="str">
        <f>IF(AND(H503=H502,K502="afterTx",timingTable[[#This Row],['[TRACECODE']:.1]]=6),"dc","")</f>
        <v/>
      </c>
      <c r="N503" s="14" t="str">
        <f t="shared" si="64"/>
        <v/>
      </c>
      <c r="O503" s="14" t="str">
        <f>IF(timingTable[[#This Row],['[TRACECODE']:.1]]=141,"afterRx","")</f>
        <v/>
      </c>
      <c r="P503" s="14" t="str">
        <f t="shared" si="65"/>
        <v/>
      </c>
      <c r="Q503" s="14" t="str">
        <f t="shared" si="66"/>
        <v/>
      </c>
      <c r="R503" s="14" t="str">
        <f t="shared" si="67"/>
        <v>EMPTY</v>
      </c>
      <c r="S503" s="14" t="str">
        <f t="shared" si="68"/>
        <v>EMPTY</v>
      </c>
      <c r="T503" s="14" t="str">
        <f t="shared" si="69"/>
        <v>EMPTY</v>
      </c>
      <c r="U503" s="14" t="str">
        <f t="shared" si="70"/>
        <v>EMPTY</v>
      </c>
      <c r="V503" s="14" t="str">
        <f>IF(L503="beforeTx",timingTable[[#This Row],[FRT32_val]]-timingTable[[#This Row],[FRT32_trace]],"EMPTY")</f>
        <v>EMPTY</v>
      </c>
      <c r="W503" s="14" t="str">
        <f>IF(AND(timingTable[[#This Row],[beforeTx]]="beforeTx",K504="afterTx"),J504-timingTable[[#This Row],[FRT32_trace]],"EMPTY")</f>
        <v>EMPTY</v>
      </c>
      <c r="X503" s="14" t="str">
        <f t="shared" si="71"/>
        <v>EMPTY</v>
      </c>
      <c r="Y503" s="14" t="str">
        <f>IF(AND(P503="beforeRx",O504="afterRx"),J504-timingTable[[#This Row],[FRT32_trace]],"EMPTY")</f>
        <v>EMPTY</v>
      </c>
    </row>
    <row r="504" spans="1:25" x14ac:dyDescent="0.25">
      <c r="A504" s="14" t="s">
        <v>4515</v>
      </c>
      <c r="B504">
        <v>2052003603</v>
      </c>
      <c r="C504" s="14" t="s">
        <v>10693</v>
      </c>
      <c r="D504">
        <v>151</v>
      </c>
      <c r="E504" s="14" t="s">
        <v>1119</v>
      </c>
      <c r="F504" s="14" t="s">
        <v>10694</v>
      </c>
      <c r="G504" s="14">
        <f>timingTable[[#This Row],[FRT_DEC]]-B503</f>
        <v>81</v>
      </c>
      <c r="H504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INFO]]))),H503)</f>
        <v>307</v>
      </c>
      <c r="I504" s="14">
        <f>IF(timingTable[[#This Row],['[TRACECODE']:.1]]=151,HEX2DEC(LEFT(RIGHT(timingTable[[#This Row],[TRACE INFO]],9),8)),IF(timingTable[[#This Row],['[TRACECODE']:.1]]=6,HEX2DEC(RIGHT(timingTable[[#This Row],[TRACE INFO]],8))))</f>
        <v>2052003435</v>
      </c>
      <c r="J504" s="14">
        <f>HEX2DEC(RIGHT(timingTable[[#This Row],[FRT_HEX]],MIN(LEN(timingTable[[#This Row],[FRT_HEX]])-2,8)))</f>
        <v>2052003603</v>
      </c>
      <c r="K504" s="14" t="str">
        <f>IF(timingTable[[#This Row],['[TRACECODE']:.1]]=140,"afterTx","")</f>
        <v/>
      </c>
      <c r="L504" s="14" t="str">
        <f t="shared" si="63"/>
        <v/>
      </c>
      <c r="M504" s="14" t="str">
        <f>IF(AND(H504=H503,K503="afterTx",timingTable[[#This Row],['[TRACECODE']:.1]]=6),"dc","")</f>
        <v/>
      </c>
      <c r="N504" s="14" t="str">
        <f t="shared" si="64"/>
        <v>txEnd</v>
      </c>
      <c r="O504" s="14" t="str">
        <f>IF(timingTable[[#This Row],['[TRACECODE']:.1]]=141,"afterRx","")</f>
        <v/>
      </c>
      <c r="P504" s="14" t="str">
        <f t="shared" si="65"/>
        <v/>
      </c>
      <c r="Q504" s="14" t="str">
        <f t="shared" si="66"/>
        <v/>
      </c>
      <c r="R504" s="14" t="str">
        <f t="shared" si="67"/>
        <v>EMPTY</v>
      </c>
      <c r="S504" s="14">
        <f t="shared" si="68"/>
        <v>543</v>
      </c>
      <c r="T504" s="14" t="str">
        <f t="shared" si="69"/>
        <v>EMPTY</v>
      </c>
      <c r="U504" s="14" t="str">
        <f t="shared" si="70"/>
        <v>EMPTY</v>
      </c>
      <c r="V504" s="14" t="str">
        <f>IF(L504="beforeTx",timingTable[[#This Row],[FRT32_val]]-timingTable[[#This Row],[FRT32_trace]],"EMPTY")</f>
        <v>EMPTY</v>
      </c>
      <c r="W504" s="14" t="str">
        <f>IF(AND(timingTable[[#This Row],[beforeTx]]="beforeTx",K505="afterTx"),J505-timingTable[[#This Row],[FRT32_trace]],"EMPTY")</f>
        <v>EMPTY</v>
      </c>
      <c r="X504" s="14" t="str">
        <f t="shared" si="71"/>
        <v>EMPTY</v>
      </c>
      <c r="Y504" s="14" t="str">
        <f>IF(AND(P504="beforeRx",O505="afterRx"),J505-timingTable[[#This Row],[FRT32_trace]],"EMPTY")</f>
        <v>EMPTY</v>
      </c>
    </row>
    <row r="505" spans="1:25" x14ac:dyDescent="0.25">
      <c r="A505" s="14" t="s">
        <v>4524</v>
      </c>
      <c r="B505">
        <v>2052003978</v>
      </c>
      <c r="C505" s="14" t="s">
        <v>10704</v>
      </c>
      <c r="D505">
        <v>151</v>
      </c>
      <c r="E505" s="14" t="s">
        <v>1119</v>
      </c>
      <c r="F505" s="14" t="s">
        <v>1102</v>
      </c>
      <c r="G505" s="14">
        <f>timingTable[[#This Row],[FRT_DEC]]-B504</f>
        <v>375</v>
      </c>
      <c r="H505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INFO]]))),H504)</f>
        <v>307</v>
      </c>
      <c r="I505" s="14">
        <f>IF(timingTable[[#This Row],['[TRACECODE']:.1]]=151,HEX2DEC(LEFT(RIGHT(timingTable[[#This Row],[TRACE INFO]],9),8)),IF(timingTable[[#This Row],['[TRACECODE']:.1]]=6,HEX2DEC(RIGHT(timingTable[[#This Row],[TRACE INFO]],8))))</f>
        <v>43690</v>
      </c>
      <c r="J505" s="14">
        <f>HEX2DEC(RIGHT(timingTable[[#This Row],[FRT_HEX]],MIN(LEN(timingTable[[#This Row],[FRT_HEX]])-2,8)))</f>
        <v>2052003978</v>
      </c>
      <c r="K505" s="14" t="str">
        <f>IF(timingTable[[#This Row],['[TRACECODE']:.1]]=140,"afterTx","")</f>
        <v/>
      </c>
      <c r="L505" s="14" t="str">
        <f t="shared" si="63"/>
        <v/>
      </c>
      <c r="M505" s="14" t="str">
        <f>IF(AND(H505=H504,K504="afterTx",timingTable[[#This Row],['[TRACECODE']:.1]]=6),"dc","")</f>
        <v/>
      </c>
      <c r="N505" s="14" t="str">
        <f t="shared" si="64"/>
        <v/>
      </c>
      <c r="O505" s="14" t="str">
        <f>IF(timingTable[[#This Row],['[TRACECODE']:.1]]=141,"afterRx","")</f>
        <v/>
      </c>
      <c r="P505" s="14" t="str">
        <f t="shared" si="65"/>
        <v>beforeRx</v>
      </c>
      <c r="Q505" s="14" t="str">
        <f t="shared" si="66"/>
        <v/>
      </c>
      <c r="R505" s="14" t="str">
        <f t="shared" si="67"/>
        <v>EMPTY</v>
      </c>
      <c r="S505" s="14" t="str">
        <f t="shared" si="68"/>
        <v>EMPTY</v>
      </c>
      <c r="T505" s="14" t="str">
        <f t="shared" si="69"/>
        <v>EMPTY</v>
      </c>
      <c r="U505" s="14" t="str">
        <f t="shared" si="70"/>
        <v>EMPTY</v>
      </c>
      <c r="V505" s="14" t="str">
        <f>IF(L505="beforeTx",timingTable[[#This Row],[FRT32_val]]-timingTable[[#This Row],[FRT32_trace]],"EMPTY")</f>
        <v>EMPTY</v>
      </c>
      <c r="W505" s="14" t="str">
        <f>IF(AND(timingTable[[#This Row],[beforeTx]]="beforeTx",K506="afterTx"),J506-timingTable[[#This Row],[FRT32_trace]],"EMPTY")</f>
        <v>EMPTY</v>
      </c>
      <c r="X505" s="14" t="str">
        <f t="shared" si="71"/>
        <v>EMPTY</v>
      </c>
      <c r="Y505" s="14">
        <f>IF(AND(P505="beforeRx",O506="afterRx"),J506-timingTable[[#This Row],[FRT32_trace]],"EMPTY")</f>
        <v>15</v>
      </c>
    </row>
    <row r="506" spans="1:25" x14ac:dyDescent="0.25">
      <c r="A506" s="14" t="s">
        <v>4525</v>
      </c>
      <c r="B506">
        <v>2052003993</v>
      </c>
      <c r="C506" s="14" t="s">
        <v>10705</v>
      </c>
      <c r="D506">
        <v>141</v>
      </c>
      <c r="E506" s="14" t="s">
        <v>1122</v>
      </c>
      <c r="F506" s="14" t="s">
        <v>296</v>
      </c>
      <c r="G506" s="14">
        <f>timingTable[[#This Row],[FRT_DEC]]-B505</f>
        <v>15</v>
      </c>
      <c r="H506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INFO]]))),H505)</f>
        <v>307</v>
      </c>
      <c r="I506" s="14" t="b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506" s="14">
        <f>HEX2DEC(RIGHT(timingTable[[#This Row],[FRT_HEX]],MIN(LEN(timingTable[[#This Row],[FRT_HEX]])-2,8)))</f>
        <v>2052003993</v>
      </c>
      <c r="K506" s="14" t="str">
        <f>IF(timingTable[[#This Row],['[TRACECODE']:.1]]=140,"afterTx","")</f>
        <v/>
      </c>
      <c r="L506" s="14" t="str">
        <f t="shared" si="63"/>
        <v/>
      </c>
      <c r="M506" s="14" t="str">
        <f>IF(AND(H506=H505,K505="afterTx",timingTable[[#This Row],['[TRACECODE']:.1]]=6),"dc","")</f>
        <v/>
      </c>
      <c r="N506" s="14" t="str">
        <f t="shared" si="64"/>
        <v/>
      </c>
      <c r="O506" s="14" t="str">
        <f>IF(timingTable[[#This Row],['[TRACECODE']:.1]]=141,"afterRx","")</f>
        <v>afterRx</v>
      </c>
      <c r="P506" s="14" t="str">
        <f t="shared" si="65"/>
        <v/>
      </c>
      <c r="Q506" s="14" t="str">
        <f t="shared" si="66"/>
        <v/>
      </c>
      <c r="R506" s="14" t="str">
        <f t="shared" si="67"/>
        <v>EMPTY</v>
      </c>
      <c r="S506" s="14" t="str">
        <f t="shared" si="68"/>
        <v>EMPTY</v>
      </c>
      <c r="T506" s="14" t="str">
        <f t="shared" si="69"/>
        <v>EMPTY</v>
      </c>
      <c r="U506" s="14" t="str">
        <f t="shared" si="70"/>
        <v>EMPTY</v>
      </c>
      <c r="V506" s="14" t="str">
        <f>IF(L506="beforeTx",timingTable[[#This Row],[FRT32_val]]-timingTable[[#This Row],[FRT32_trace]],"EMPTY")</f>
        <v>EMPTY</v>
      </c>
      <c r="W506" s="14" t="str">
        <f>IF(AND(timingTable[[#This Row],[beforeTx]]="beforeTx",K507="afterTx"),J507-timingTable[[#This Row],[FRT32_trace]],"EMPTY")</f>
        <v>EMPTY</v>
      </c>
      <c r="X506" s="14" t="str">
        <f t="shared" si="71"/>
        <v>EMPTY</v>
      </c>
      <c r="Y506" s="14" t="str">
        <f>IF(AND(P506="beforeRx",O507="afterRx"),J507-timingTable[[#This Row],[FRT32_trace]],"EMPTY")</f>
        <v>EMPTY</v>
      </c>
    </row>
    <row r="507" spans="1:25" x14ac:dyDescent="0.25">
      <c r="A507" s="14" t="s">
        <v>4550</v>
      </c>
      <c r="B507">
        <v>2052007147</v>
      </c>
      <c r="C507" s="14" t="s">
        <v>10732</v>
      </c>
      <c r="D507">
        <v>151</v>
      </c>
      <c r="E507" s="14" t="s">
        <v>1119</v>
      </c>
      <c r="F507" s="14" t="s">
        <v>10733</v>
      </c>
      <c r="G507" s="14">
        <f>timingTable[[#This Row],[FRT_DEC]]-B506</f>
        <v>3154</v>
      </c>
      <c r="H507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INFO]]))),H506)</f>
        <v>307</v>
      </c>
      <c r="I507" s="14">
        <f>IF(timingTable[[#This Row],['[TRACECODE']:.1]]=151,HEX2DEC(LEFT(RIGHT(timingTable[[#This Row],[TRACE INFO]],9),8)),IF(timingTable[[#This Row],['[TRACECODE']:.1]]=6,HEX2DEC(RIGHT(timingTable[[#This Row],[TRACE INFO]],8))))</f>
        <v>2052007056</v>
      </c>
      <c r="J507" s="14">
        <f>HEX2DEC(RIGHT(timingTable[[#This Row],[FRT_HEX]],MIN(LEN(timingTable[[#This Row],[FRT_HEX]])-2,8)))</f>
        <v>2052007147</v>
      </c>
      <c r="K507" s="14" t="str">
        <f>IF(timingTable[[#This Row],['[TRACECODE']:.1]]=140,"afterTx","")</f>
        <v/>
      </c>
      <c r="L507" s="14" t="str">
        <f t="shared" si="63"/>
        <v/>
      </c>
      <c r="M507" s="14" t="str">
        <f>IF(AND(H507=H506,K506="afterTx",timingTable[[#This Row],['[TRACECODE']:.1]]=6),"dc","")</f>
        <v/>
      </c>
      <c r="N507" s="14" t="str">
        <f t="shared" si="64"/>
        <v/>
      </c>
      <c r="O507" s="14" t="str">
        <f>IF(timingTable[[#This Row],['[TRACECODE']:.1]]=141,"afterRx","")</f>
        <v/>
      </c>
      <c r="P507" s="14" t="str">
        <f t="shared" si="65"/>
        <v/>
      </c>
      <c r="Q507" s="14" t="str">
        <f t="shared" si="66"/>
        <v>rxEnd</v>
      </c>
      <c r="R507" s="14" t="str">
        <f t="shared" si="67"/>
        <v>EMPTY</v>
      </c>
      <c r="S507" s="14" t="str">
        <f t="shared" si="68"/>
        <v>EMPTY</v>
      </c>
      <c r="T507" s="14" t="str">
        <f t="shared" si="69"/>
        <v>EMPTY</v>
      </c>
      <c r="U507" s="14" t="str">
        <f t="shared" si="70"/>
        <v>EMPTY</v>
      </c>
      <c r="V507" s="14" t="str">
        <f>IF(L507="beforeTx",timingTable[[#This Row],[FRT32_val]]-timingTable[[#This Row],[FRT32_trace]],"EMPTY")</f>
        <v>EMPTY</v>
      </c>
      <c r="W507" s="14" t="str">
        <f>IF(AND(timingTable[[#This Row],[beforeTx]]="beforeTx",K508="afterTx"),J508-timingTable[[#This Row],[FRT32_trace]],"EMPTY")</f>
        <v>EMPTY</v>
      </c>
      <c r="X507" s="14" t="str">
        <f t="shared" si="71"/>
        <v>EMPTY</v>
      </c>
      <c r="Y507" s="14" t="str">
        <f>IF(AND(P507="beforeRx",O508="afterRx"),J508-timingTable[[#This Row],[FRT32_trace]],"EMPTY")</f>
        <v>EMPTY</v>
      </c>
    </row>
    <row r="508" spans="1:25" x14ac:dyDescent="0.25">
      <c r="A508" s="14" t="s">
        <v>4614</v>
      </c>
      <c r="B508">
        <v>2053549013</v>
      </c>
      <c r="C508" s="14" t="s">
        <v>10805</v>
      </c>
      <c r="D508">
        <v>6</v>
      </c>
      <c r="E508" s="14" t="s">
        <v>1121</v>
      </c>
      <c r="F508" s="14" t="s">
        <v>10806</v>
      </c>
      <c r="G508" s="14">
        <f>timingTable[[#This Row],[FRT_DEC]]-B507</f>
        <v>1541866</v>
      </c>
      <c r="H508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INFO]]))),H507)</f>
        <v>307</v>
      </c>
      <c r="I508" s="14">
        <f>IF(timingTable[[#This Row],['[TRACECODE']:.1]]=151,HEX2DEC(LEFT(RIGHT(timingTable[[#This Row],[TRACE INFO]],9),8)),IF(timingTable[[#This Row],['[TRACECODE']:.1]]=6,HEX2DEC(RIGHT(timingTable[[#This Row],[TRACE INFO]],8))))</f>
        <v>2053546688</v>
      </c>
      <c r="J508" s="14">
        <f>HEX2DEC(RIGHT(timingTable[[#This Row],[FRT_HEX]],MIN(LEN(timingTable[[#This Row],[FRT_HEX]])-2,8)))</f>
        <v>2053549013</v>
      </c>
      <c r="K508" s="14" t="str">
        <f>IF(timingTable[[#This Row],['[TRACECODE']:.1]]=140,"afterTx","")</f>
        <v/>
      </c>
      <c r="L508" s="14" t="str">
        <f t="shared" si="63"/>
        <v/>
      </c>
      <c r="M508" s="14" t="str">
        <f>IF(AND(H508=H507,K507="afterTx",timingTable[[#This Row],['[TRACECODE']:.1]]=6),"dc","")</f>
        <v/>
      </c>
      <c r="N508" s="14" t="str">
        <f t="shared" si="64"/>
        <v/>
      </c>
      <c r="O508" s="14" t="str">
        <f>IF(timingTable[[#This Row],['[TRACECODE']:.1]]=141,"afterRx","")</f>
        <v/>
      </c>
      <c r="P508" s="14" t="str">
        <f t="shared" si="65"/>
        <v/>
      </c>
      <c r="Q508" s="14" t="str">
        <f t="shared" si="66"/>
        <v/>
      </c>
      <c r="R508" s="14" t="str">
        <f t="shared" si="67"/>
        <v>EMPTY</v>
      </c>
      <c r="S508" s="14" t="str">
        <f t="shared" si="68"/>
        <v>EMPTY</v>
      </c>
      <c r="T508" s="14" t="str">
        <f t="shared" si="69"/>
        <v>EMPTY</v>
      </c>
      <c r="U508" s="14" t="str">
        <f t="shared" si="70"/>
        <v>EMPTY</v>
      </c>
      <c r="V508" s="14" t="str">
        <f>IF(L508="beforeTx",timingTable[[#This Row],[FRT32_val]]-timingTable[[#This Row],[FRT32_trace]],"EMPTY")</f>
        <v>EMPTY</v>
      </c>
      <c r="W508" s="14" t="str">
        <f>IF(AND(timingTable[[#This Row],[beforeTx]]="beforeTx",K509="afterTx"),J509-timingTable[[#This Row],[FRT32_trace]],"EMPTY")</f>
        <v>EMPTY</v>
      </c>
      <c r="X508" s="14" t="str">
        <f t="shared" si="71"/>
        <v>EMPTY</v>
      </c>
      <c r="Y508" s="14" t="str">
        <f>IF(AND(P508="beforeRx",O509="afterRx"),J509-timingTable[[#This Row],[FRT32_trace]],"EMPTY")</f>
        <v>EMPTY</v>
      </c>
    </row>
    <row r="509" spans="1:25" x14ac:dyDescent="0.25">
      <c r="A509" s="14" t="s">
        <v>4615</v>
      </c>
      <c r="B509">
        <v>2053549016</v>
      </c>
      <c r="C509" s="14" t="s">
        <v>10807</v>
      </c>
      <c r="D509">
        <v>6</v>
      </c>
      <c r="E509" s="14" t="s">
        <v>1121</v>
      </c>
      <c r="F509" s="14" t="s">
        <v>5995</v>
      </c>
      <c r="G509" s="14">
        <f>timingTable[[#This Row],[FRT_DEC]]-B508</f>
        <v>3</v>
      </c>
      <c r="H509" s="14" t="str">
        <f>IF(timingTable[[#This Row],['[TRACECODE']:.1]]=131,TRIM(MID(SUBSTITUTE(timingTable[[#This Row],[TRACE INFO]]," ",REPT(" ",LEN(timingTable[[#This Row],[TRACE INFO]]))), (4-1)*LEN(timingTable[[#This Row],[TRACE INFO]])+1, LEN(timingTable[[#This Row],[TRACE INFO]]))),H508)</f>
        <v>307</v>
      </c>
      <c r="I509" s="14">
        <f>IF(timingTable[[#This Row],['[TRACECODE']:.1]]=151,HEX2DEC(LEFT(RIGHT(timingTable[[#This Row],[TRACE INFO]],9),8)),IF(timingTable[[#This Row],['[TRACECODE']:.1]]=6,HEX2DEC(RIGHT(timingTable[[#This Row],[TRACE INFO]],8))))</f>
        <v>0</v>
      </c>
      <c r="J509" s="14">
        <f>HEX2DEC(RIGHT(timingTable[[#This Row],[FRT_HEX]],MIN(LEN(timingTable[[#This Row],[FRT_HEX]])-2,8)))</f>
        <v>2053549016</v>
      </c>
      <c r="K509" s="14" t="str">
        <f>IF(timingTable[[#This Row],['[TRACECODE']:.1]]=140,"afterTx","")</f>
        <v/>
      </c>
      <c r="L509" s="14" t="str">
        <f t="shared" si="63"/>
        <v/>
      </c>
      <c r="M509" s="14" t="str">
        <f>IF(AND(H509=H508,K508="afterTx",timingTable[[#This Row],['[TRACECODE']:.1]]=6),"dc","")</f>
        <v/>
      </c>
      <c r="N509" s="14" t="str">
        <f t="shared" si="64"/>
        <v/>
      </c>
      <c r="O509" s="14" t="str">
        <f>IF(timingTable[[#This Row],['[TRACECODE']:.1]]=141,"afterRx","")</f>
        <v/>
      </c>
      <c r="P509" s="14" t="str">
        <f t="shared" si="65"/>
        <v/>
      </c>
      <c r="Q509" s="14" t="str">
        <f t="shared" si="66"/>
        <v/>
      </c>
      <c r="R509" s="14" t="str">
        <f t="shared" si="67"/>
        <v>EMPTY</v>
      </c>
      <c r="S509" s="14" t="str">
        <f t="shared" si="68"/>
        <v>EMPTY</v>
      </c>
      <c r="T509" s="14" t="str">
        <f t="shared" si="69"/>
        <v>EMPTY</v>
      </c>
      <c r="U509" s="14" t="str">
        <f t="shared" si="70"/>
        <v>EMPTY</v>
      </c>
      <c r="V509" s="14" t="str">
        <f>IF(L509="beforeTx",timingTable[[#This Row],[FRT32_val]]-timingTable[[#This Row],[FRT32_trace]],"EMPTY")</f>
        <v>EMPTY</v>
      </c>
      <c r="W509" s="14" t="str">
        <f>IF(AND(timingTable[[#This Row],[beforeTx]]="beforeTx",K510="afterTx"),J510-timingTable[[#This Row],[FRT32_trace]],"EMPTY")</f>
        <v>EMPTY</v>
      </c>
      <c r="X509" s="14" t="str">
        <f t="shared" si="71"/>
        <v>EMPTY</v>
      </c>
      <c r="Y509" s="14" t="str">
        <f>IF(AND(P509="beforeRx",O510="afterRx"),J510-timingTable[[#This Row],[FRT32_trace]],"EMPTY")</f>
        <v>EMPTY</v>
      </c>
    </row>
  </sheetData>
  <phoneticPr fontId="3" type="noConversion"/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2614-CF54-4538-8F8B-603855FC6CFB}">
  <dimension ref="E1"/>
  <sheetViews>
    <sheetView tabSelected="1" topLeftCell="A10" zoomScaleNormal="100" workbookViewId="0">
      <selection activeCell="K14" sqref="K14"/>
    </sheetView>
  </sheetViews>
  <sheetFormatPr defaultColWidth="12.28515625" defaultRowHeight="15" x14ac:dyDescent="0.25"/>
  <cols>
    <col min="1" max="2" width="12.28515625" customWidth="1"/>
    <col min="5" max="6" width="12.28515625" customWidth="1"/>
    <col min="9" max="10" width="12.28515625" customWidth="1"/>
    <col min="13" max="14" width="12.28515625" customWidth="1"/>
    <col min="17" max="18" width="12.28515625" customWidth="1"/>
    <col min="21" max="22" width="12.28515625" customWidth="1"/>
    <col min="25" max="26" width="12.28515625" customWidth="1"/>
    <col min="29" max="30" width="12.28515625" customWidth="1"/>
  </cols>
  <sheetData>
    <row r="1" spans="5:5" x14ac:dyDescent="0.25">
      <c r="E1" s="18" t="s">
        <v>1185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D821-DDD6-4F5D-AEF0-F4BC65EA7FBD}">
  <dimension ref="A1:Q23"/>
  <sheetViews>
    <sheetView workbookViewId="0">
      <selection activeCell="G3" sqref="G3"/>
    </sheetView>
  </sheetViews>
  <sheetFormatPr defaultRowHeight="15" x14ac:dyDescent="0.25"/>
  <cols>
    <col min="1" max="1" width="20.7109375" bestFit="1" customWidth="1"/>
    <col min="12" max="12" width="19" bestFit="1" customWidth="1"/>
    <col min="15" max="15" width="27.42578125" bestFit="1" customWidth="1"/>
    <col min="16" max="16" width="51.7109375" bestFit="1" customWidth="1"/>
  </cols>
  <sheetData>
    <row r="1" spans="1:17" x14ac:dyDescent="0.25">
      <c r="B1" t="s">
        <v>2713</v>
      </c>
      <c r="C1" t="s">
        <v>2714</v>
      </c>
      <c r="G1" t="s">
        <v>2711</v>
      </c>
      <c r="H1">
        <v>100</v>
      </c>
      <c r="I1" t="s">
        <v>2712</v>
      </c>
      <c r="L1" t="s">
        <v>2667</v>
      </c>
      <c r="M1">
        <v>2</v>
      </c>
      <c r="O1" t="s">
        <v>2671</v>
      </c>
      <c r="P1">
        <v>1</v>
      </c>
      <c r="Q1">
        <v>1</v>
      </c>
    </row>
    <row r="2" spans="1:17" x14ac:dyDescent="0.25">
      <c r="A2" s="24" t="s">
        <v>2698</v>
      </c>
      <c r="B2">
        <f>(MAC_HDR_ACK_LEN + EPOCH_TICK_LEN +  DLL_CRC_LEN + DLC_CLI_TLV_LEN + (3 * MAC_TLV_HDR_LEN))</f>
        <v>24</v>
      </c>
      <c r="C2">
        <f t="shared" ref="C2:C7" si="0">(B2+MRFSK_GENX_PHR_LENGTH+LEN_CRC_32)*8/H$1</f>
        <v>4.16</v>
      </c>
      <c r="F2" s="25" t="s">
        <v>2715</v>
      </c>
      <c r="G2" s="25">
        <v>106</v>
      </c>
      <c r="H2" s="25" t="s">
        <v>2717</v>
      </c>
      <c r="L2" t="s">
        <v>2668</v>
      </c>
      <c r="M2">
        <f>M1</f>
        <v>2</v>
      </c>
      <c r="O2" t="s">
        <v>2672</v>
      </c>
      <c r="P2" t="s">
        <v>2671</v>
      </c>
      <c r="Q2">
        <f>DLC_CLI_PRI_LEN</f>
        <v>1</v>
      </c>
    </row>
    <row r="3" spans="1:17" x14ac:dyDescent="0.25">
      <c r="A3" s="23" t="s">
        <v>2706</v>
      </c>
      <c r="B3">
        <f>(MAC_HDR_POLL_LEN + EPOCH_TICK_LEN +  DLL_CRC_LEN + DLC_CLI_TLV_LEN + (3 * MAC_TLV_HDR_LEN))</f>
        <v>32</v>
      </c>
      <c r="C3">
        <f t="shared" si="0"/>
        <v>4.8</v>
      </c>
      <c r="F3" s="25" t="s">
        <v>2716</v>
      </c>
      <c r="G3" s="25">
        <f>(G2+MRFSK_GENX_PHR_LENGTH+LEN_CRC_32)*8/H1</f>
        <v>10.72</v>
      </c>
      <c r="H3" s="25" t="s">
        <v>2718</v>
      </c>
      <c r="L3" t="s">
        <v>2669</v>
      </c>
      <c r="M3">
        <v>2047</v>
      </c>
      <c r="O3" t="s">
        <v>2673</v>
      </c>
      <c r="P3">
        <v>1</v>
      </c>
      <c r="Q3">
        <v>1</v>
      </c>
    </row>
    <row r="4" spans="1:17" x14ac:dyDescent="0.25">
      <c r="A4" s="23" t="s">
        <v>2707</v>
      </c>
      <c r="B4">
        <f>(MAC_HDR_DPOLL_LEN + EPOCH_TICK_LEN +  DLL_CRC_LEN + DLC_SEQCTRL_LEN + DLC_CLI_TLV_LEN + (5 * MAC_TLV_HDR_LEN))</f>
        <v>38</v>
      </c>
      <c r="C4">
        <f t="shared" si="0"/>
        <v>5.28</v>
      </c>
      <c r="L4" t="s">
        <v>2670</v>
      </c>
      <c r="M4">
        <v>127</v>
      </c>
      <c r="O4" t="s">
        <v>2674</v>
      </c>
      <c r="P4" t="s">
        <v>2690</v>
      </c>
      <c r="Q4">
        <f>DLC_CLI_TX_TIME_OFF+DLC_CLI_TX_TIME_LEN</f>
        <v>2</v>
      </c>
    </row>
    <row r="5" spans="1:17" x14ac:dyDescent="0.25">
      <c r="A5" s="23" t="s">
        <v>2708</v>
      </c>
      <c r="B5">
        <f>(MAC_HDR_INFO_LEN + DLC_SEQCTRL_LEN +  DLL_CRC_LEN + DLC_CLI_TLV_LEN + (4 * MAC_TLV_HDR_LEN))</f>
        <v>26</v>
      </c>
      <c r="C5">
        <f t="shared" si="0"/>
        <v>4.32</v>
      </c>
      <c r="L5" t="s">
        <v>2704</v>
      </c>
      <c r="M5">
        <v>1</v>
      </c>
      <c r="O5" t="s">
        <v>2675</v>
      </c>
      <c r="P5">
        <v>1</v>
      </c>
      <c r="Q5">
        <v>1</v>
      </c>
    </row>
    <row r="6" spans="1:17" x14ac:dyDescent="0.25">
      <c r="A6" t="s">
        <v>2709</v>
      </c>
      <c r="B6">
        <f>(MAC_HDR_BCAST_LEN + EPOCH_TICK_LEN +  DLL_CRC_LEN + (2 * MAC_TLV_HDR_LEN))</f>
        <v>19</v>
      </c>
      <c r="C6">
        <f t="shared" si="0"/>
        <v>3.76</v>
      </c>
      <c r="L6" t="s">
        <v>2705</v>
      </c>
      <c r="M6">
        <v>8</v>
      </c>
      <c r="O6" t="s">
        <v>2676</v>
      </c>
      <c r="P6" t="s">
        <v>2691</v>
      </c>
      <c r="Q6">
        <f>DLC_CLI_RX_TIME_LEN+DLC_CLI_RX_TIME_OFF</f>
        <v>3</v>
      </c>
    </row>
    <row r="7" spans="1:17" x14ac:dyDescent="0.25">
      <c r="A7" t="s">
        <v>2710</v>
      </c>
      <c r="B7" cm="1">
        <f t="array" ref="B7">(DLC_INFO_LEN_BYTES + EPOCH_TICK_LEN + DLC_HDR_CRC_LEN +  (2 * MAC_TLV_HDR_LEN))</f>
        <v>34</v>
      </c>
      <c r="C7">
        <f t="shared" si="0"/>
        <v>4.96</v>
      </c>
      <c r="L7" t="s">
        <v>2699</v>
      </c>
      <c r="M7" cm="1">
        <f t="array" ref="M7">(MAC_HDR_FCTRL_LEN + (2 * MAC_ADDR_LEN))</f>
        <v>17</v>
      </c>
      <c r="O7" t="s">
        <v>2677</v>
      </c>
      <c r="P7">
        <v>5</v>
      </c>
      <c r="Q7">
        <v>5</v>
      </c>
    </row>
    <row r="8" spans="1:17" x14ac:dyDescent="0.25">
      <c r="L8" t="s">
        <v>2664</v>
      </c>
      <c r="M8" cm="1">
        <f t="array" ref="M8">(MAC_HDR_FCTRL_LEN + MAC_ADDR_LEN)</f>
        <v>9</v>
      </c>
      <c r="O8" t="s">
        <v>2666</v>
      </c>
      <c r="P8" t="s">
        <v>2692</v>
      </c>
      <c r="Q8">
        <v>4</v>
      </c>
    </row>
    <row r="9" spans="1:17" x14ac:dyDescent="0.25">
      <c r="L9" t="s">
        <v>2700</v>
      </c>
      <c r="M9" cm="1">
        <f t="array" ref="M9">(MAC_HDR_FCTRL_LEN + MAC_ADDR_LEN)</f>
        <v>9</v>
      </c>
      <c r="O9" t="s">
        <v>2678</v>
      </c>
      <c r="P9" t="s">
        <v>2667</v>
      </c>
      <c r="Q9">
        <f>MAC_TLV_HDR_LEN</f>
        <v>2</v>
      </c>
    </row>
    <row r="10" spans="1:17" x14ac:dyDescent="0.25">
      <c r="L10" t="s">
        <v>2701</v>
      </c>
      <c r="M10" cm="1">
        <f t="array" ref="M10">(MAC_HDR_MAX_LEN)</f>
        <v>17</v>
      </c>
      <c r="O10" t="s">
        <v>2679</v>
      </c>
      <c r="P10" t="s">
        <v>2693</v>
      </c>
      <c r="Q10">
        <v>2</v>
      </c>
    </row>
    <row r="11" spans="1:17" x14ac:dyDescent="0.25">
      <c r="L11" t="s">
        <v>2702</v>
      </c>
      <c r="M11" cm="1">
        <f t="array" ref="M11">(MAC_HDR_MAX_LEN)</f>
        <v>17</v>
      </c>
      <c r="O11" t="s">
        <v>2680</v>
      </c>
      <c r="P11" t="s">
        <v>2667</v>
      </c>
      <c r="Q11">
        <f>MAC_TLV_HDR_LEN</f>
        <v>2</v>
      </c>
    </row>
    <row r="12" spans="1:17" x14ac:dyDescent="0.25">
      <c r="L12" t="s">
        <v>2703</v>
      </c>
      <c r="M12" cm="1">
        <f t="array" ref="M12">(MAC_HDR_FCTRL_LEN + MAC_ADDR_LEN)</f>
        <v>9</v>
      </c>
      <c r="O12" t="s">
        <v>2665</v>
      </c>
      <c r="P12" t="s">
        <v>2693</v>
      </c>
      <c r="Q12">
        <v>2</v>
      </c>
    </row>
    <row r="13" spans="1:17" x14ac:dyDescent="0.25">
      <c r="L13" t="s">
        <v>2719</v>
      </c>
      <c r="M13">
        <v>24</v>
      </c>
      <c r="O13" t="s">
        <v>2681</v>
      </c>
      <c r="P13" t="s">
        <v>2694</v>
      </c>
      <c r="Q13">
        <f>MAC_TLV_HDR_LEN+EPOCH_TICK_LEN</f>
        <v>4</v>
      </c>
    </row>
    <row r="14" spans="1:17" x14ac:dyDescent="0.25">
      <c r="L14" t="s">
        <v>2720</v>
      </c>
      <c r="M14">
        <v>16</v>
      </c>
      <c r="O14" t="s">
        <v>2682</v>
      </c>
      <c r="P14" t="s">
        <v>2693</v>
      </c>
      <c r="Q14">
        <v>2</v>
      </c>
    </row>
    <row r="15" spans="1:17" x14ac:dyDescent="0.25">
      <c r="L15" t="s">
        <v>2721</v>
      </c>
      <c r="M15">
        <v>4</v>
      </c>
      <c r="O15" t="s">
        <v>2683</v>
      </c>
      <c r="P15" t="s">
        <v>2695</v>
      </c>
      <c r="Q15">
        <v>2</v>
      </c>
    </row>
    <row r="16" spans="1:17" x14ac:dyDescent="0.25">
      <c r="O16" t="s">
        <v>2684</v>
      </c>
      <c r="P16">
        <v>128</v>
      </c>
      <c r="Q16">
        <v>128</v>
      </c>
    </row>
    <row r="17" spans="1:17" x14ac:dyDescent="0.25">
      <c r="O17" t="s">
        <v>2685</v>
      </c>
      <c r="P17" t="s">
        <v>2695</v>
      </c>
      <c r="Q17">
        <v>1</v>
      </c>
    </row>
    <row r="18" spans="1:17" x14ac:dyDescent="0.25">
      <c r="A18" t="s">
        <v>2658</v>
      </c>
      <c r="O18" t="s">
        <v>2686</v>
      </c>
      <c r="P18" t="s">
        <v>2696</v>
      </c>
      <c r="Q18">
        <f>MAC_TLV_HDR_LEN+ DLC_TX_RX_TIME_LEN</f>
        <v>3</v>
      </c>
    </row>
    <row r="19" spans="1:17" x14ac:dyDescent="0.25">
      <c r="A19" t="s">
        <v>2659</v>
      </c>
      <c r="O19" t="s">
        <v>2687</v>
      </c>
      <c r="P19">
        <v>1</v>
      </c>
      <c r="Q19">
        <v>1</v>
      </c>
    </row>
    <row r="20" spans="1:17" x14ac:dyDescent="0.25">
      <c r="A20" t="s">
        <v>2660</v>
      </c>
      <c r="O20" t="s">
        <v>2688</v>
      </c>
      <c r="P20">
        <v>4</v>
      </c>
      <c r="Q20">
        <v>4</v>
      </c>
    </row>
    <row r="21" spans="1:17" x14ac:dyDescent="0.25">
      <c r="A21" t="s">
        <v>2661</v>
      </c>
      <c r="O21" t="s">
        <v>2689</v>
      </c>
      <c r="P21" t="s">
        <v>2697</v>
      </c>
      <c r="Q21">
        <f>DLC_AUX_SEC_CTRL_LEN+DLC_AUX_SEC_COUNTER_LEN</f>
        <v>5</v>
      </c>
    </row>
    <row r="22" spans="1:17" x14ac:dyDescent="0.25">
      <c r="A22" t="s">
        <v>2662</v>
      </c>
    </row>
    <row r="23" spans="1:17" x14ac:dyDescent="0.25">
      <c r="A23" t="s">
        <v>2663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50E4-6CAE-4E21-BF80-C97B43E7CD15}">
  <dimension ref="A1:AG587"/>
  <sheetViews>
    <sheetView topLeftCell="A97" zoomScaleNormal="100" workbookViewId="0">
      <selection activeCell="E29" sqref="E29"/>
    </sheetView>
  </sheetViews>
  <sheetFormatPr defaultRowHeight="15" x14ac:dyDescent="0.25"/>
  <cols>
    <col min="1" max="1" width="10" bestFit="1" customWidth="1"/>
    <col min="2" max="2" width="11" bestFit="1" customWidth="1"/>
    <col min="3" max="3" width="11.42578125" bestFit="1" customWidth="1"/>
    <col min="4" max="4" width="13.5703125" bestFit="1" customWidth="1"/>
    <col min="5" max="5" width="60.140625" bestFit="1" customWidth="1"/>
    <col min="6" max="6" width="7.5703125" bestFit="1" customWidth="1"/>
    <col min="7" max="7" width="8.42578125" bestFit="1" customWidth="1"/>
    <col min="8" max="8" width="4.85546875" bestFit="1" customWidth="1"/>
    <col min="9" max="9" width="15" bestFit="1" customWidth="1"/>
    <col min="10" max="10" width="18" bestFit="1" customWidth="1"/>
    <col min="11" max="11" width="21.140625" bestFit="1" customWidth="1"/>
    <col min="12" max="12" width="13.140625" bestFit="1" customWidth="1"/>
    <col min="13" max="13" width="23.28515625" bestFit="1" customWidth="1"/>
    <col min="14" max="15" width="13.140625" bestFit="1" customWidth="1"/>
    <col min="16" max="16" width="23.28515625" bestFit="1" customWidth="1"/>
    <col min="17" max="18" width="19" bestFit="1" customWidth="1"/>
    <col min="19" max="19" width="19" customWidth="1"/>
    <col min="20" max="20" width="13.140625" bestFit="1" customWidth="1"/>
    <col min="21" max="21" width="26.28515625" bestFit="1" customWidth="1"/>
    <col min="22" max="23" width="22" bestFit="1" customWidth="1"/>
    <col min="24" max="24" width="3" bestFit="1" customWidth="1"/>
    <col min="25" max="25" width="13.140625" bestFit="1" customWidth="1"/>
    <col min="26" max="26" width="29.42578125" bestFit="1" customWidth="1"/>
    <col min="27" max="28" width="25.140625" bestFit="1" customWidth="1"/>
    <col min="29" max="31" width="3" bestFit="1" customWidth="1"/>
    <col min="32" max="32" width="8" bestFit="1" customWidth="1"/>
    <col min="33" max="35" width="5" bestFit="1" customWidth="1"/>
    <col min="36" max="36" width="4.85546875" bestFit="1" customWidth="1"/>
    <col min="37" max="37" width="7.28515625" bestFit="1" customWidth="1"/>
    <col min="38" max="38" width="11.28515625" bestFit="1" customWidth="1"/>
    <col min="39" max="39" width="7.85546875" bestFit="1" customWidth="1"/>
    <col min="40" max="40" width="4.85546875" bestFit="1" customWidth="1"/>
    <col min="41" max="41" width="7.85546875" bestFit="1" customWidth="1"/>
    <col min="42" max="42" width="6.85546875" bestFit="1" customWidth="1"/>
    <col min="43" max="43" width="9.85546875" bestFit="1" customWidth="1"/>
    <col min="44" max="44" width="6.85546875" bestFit="1" customWidth="1"/>
    <col min="45" max="45" width="9.85546875" bestFit="1" customWidth="1"/>
    <col min="46" max="46" width="6.85546875" bestFit="1" customWidth="1"/>
    <col min="47" max="47" width="9.85546875" bestFit="1" customWidth="1"/>
    <col min="48" max="48" width="6.85546875" bestFit="1" customWidth="1"/>
    <col min="49" max="49" width="9.85546875" bestFit="1" customWidth="1"/>
    <col min="50" max="56" width="3" bestFit="1" customWidth="1"/>
    <col min="57" max="58" width="5" bestFit="1" customWidth="1"/>
    <col min="59" max="60" width="5.85546875" bestFit="1" customWidth="1"/>
    <col min="61" max="61" width="11.28515625" bestFit="1" customWidth="1"/>
  </cols>
  <sheetData>
    <row r="1" spans="1:33" x14ac:dyDescent="0.25">
      <c r="A1" t="s">
        <v>1</v>
      </c>
      <c r="B1" t="s">
        <v>2</v>
      </c>
      <c r="C1" t="s">
        <v>7</v>
      </c>
      <c r="D1" t="s">
        <v>3</v>
      </c>
      <c r="E1" t="s">
        <v>0</v>
      </c>
      <c r="F1" t="s">
        <v>2636</v>
      </c>
      <c r="G1" t="s">
        <v>2635</v>
      </c>
      <c r="H1" t="s">
        <v>5693</v>
      </c>
      <c r="I1" t="s">
        <v>2637</v>
      </c>
      <c r="J1" t="s">
        <v>5694</v>
      </c>
      <c r="K1" t="s">
        <v>5696</v>
      </c>
      <c r="O1" s="15" t="s">
        <v>1096</v>
      </c>
      <c r="P1" t="s">
        <v>2639</v>
      </c>
      <c r="Q1" t="s">
        <v>5725</v>
      </c>
      <c r="R1" t="s">
        <v>5750</v>
      </c>
      <c r="T1" s="15" t="s">
        <v>1096</v>
      </c>
      <c r="U1" t="s">
        <v>5695</v>
      </c>
      <c r="V1" t="s">
        <v>5726</v>
      </c>
      <c r="W1" t="s">
        <v>5751</v>
      </c>
      <c r="Y1" s="15" t="s">
        <v>1096</v>
      </c>
      <c r="Z1" t="s">
        <v>5697</v>
      </c>
      <c r="AA1" t="s">
        <v>5727</v>
      </c>
      <c r="AB1" t="s">
        <v>5752</v>
      </c>
    </row>
    <row r="2" spans="1:33" x14ac:dyDescent="0.25">
      <c r="A2" s="14" t="s">
        <v>817</v>
      </c>
      <c r="B2">
        <v>2050478786</v>
      </c>
      <c r="C2" s="14" t="s">
        <v>5956</v>
      </c>
      <c r="D2" s="14" t="s">
        <v>4649</v>
      </c>
      <c r="E2" s="14" t="s">
        <v>5957</v>
      </c>
      <c r="F2" s="14" t="str">
        <f>IF(fastLink[[#This Row],['[TRACECODE']:]]="148 (0x94)","req")</f>
        <v>req</v>
      </c>
      <c r="G2" s="14" t="str">
        <f>IF(fastLink[[#This Row],['[TRACECODE']:]]="149 (0x95)","res","")</f>
        <v/>
      </c>
      <c r="H2" s="14" t="str">
        <f>IF(AND(fastLink[[#This Row],['[TRACECODE']:]]="149 (0x95)",RIGHT(fastLink[[#This Row],[TRACE INFO]],4)&lt;&gt;"0000"),"YES","NO")</f>
        <v>NO</v>
      </c>
      <c r="I2" s="14" t="str">
        <f>IF(AND(F1="req",fastLink[[#This Row],[resp_col]]="res"),fastLink[[#This Row],[FRT_DEC]]-B1,"EMPTY")</f>
        <v>EMPTY</v>
      </c>
      <c r="J2" s="14" t="str">
        <f>IF(AND(fastLink[[#This Row],[resp_col]]="res",fastLink[[#This Row],[data]]="YES"),fastLink[[#This Row],[data req to resp]],"EMPTY")</f>
        <v>EMPTY</v>
      </c>
      <c r="K2" s="14" t="str">
        <f>IF(AND(fastLink[[#This Row],[resp_col]]="res",fastLink[[#This Row],[data]]="NO"),fastLink[[#This Row],[data req to resp]],"EMPTY")</f>
        <v>EMPTY</v>
      </c>
      <c r="O2" s="16">
        <v>333</v>
      </c>
      <c r="P2" s="14">
        <v>1</v>
      </c>
      <c r="Q2" s="26">
        <v>1.7543859649122806E-2</v>
      </c>
      <c r="R2" s="26">
        <v>1.7543859649122806E-2</v>
      </c>
      <c r="S2" s="26"/>
      <c r="T2" s="16">
        <v>373</v>
      </c>
      <c r="U2" s="14">
        <v>1</v>
      </c>
      <c r="V2" s="26">
        <v>0.1111111111111111</v>
      </c>
      <c r="W2" s="26">
        <v>0.1111111111111111</v>
      </c>
      <c r="Y2" s="16">
        <v>333</v>
      </c>
      <c r="Z2" s="14">
        <v>1</v>
      </c>
      <c r="AA2" s="26">
        <v>2.0833333333333332E-2</v>
      </c>
      <c r="AB2" s="26">
        <v>2.0833333333333332E-2</v>
      </c>
      <c r="AF2" s="16"/>
      <c r="AG2" s="14"/>
    </row>
    <row r="3" spans="1:33" x14ac:dyDescent="0.25">
      <c r="A3" s="14" t="s">
        <v>161</v>
      </c>
      <c r="B3">
        <v>2050480216</v>
      </c>
      <c r="C3" s="14" t="s">
        <v>5986</v>
      </c>
      <c r="D3" s="14" t="s">
        <v>4651</v>
      </c>
      <c r="E3" s="14" t="s">
        <v>4653</v>
      </c>
      <c r="F3" s="14" t="b">
        <f>IF(fastLink[[#This Row],['[TRACECODE']:]]="148 (0x94)","req")</f>
        <v>0</v>
      </c>
      <c r="G3" s="14" t="str">
        <f>IF(fastLink[[#This Row],['[TRACECODE']:]]="149 (0x95)","res","")</f>
        <v>res</v>
      </c>
      <c r="H3" s="14" t="str">
        <f>IF(AND(fastLink[[#This Row],['[TRACECODE']:]]="149 (0x95)",RIGHT(fastLink[[#This Row],[TRACE INFO]],4)&lt;&gt;"0000"),"YES","NO")</f>
        <v>NO</v>
      </c>
      <c r="I3" s="14">
        <f>IF(AND(F2="req",fastLink[[#This Row],[resp_col]]="res"),fastLink[[#This Row],[FRT_DEC]]-B2,"EMPTY")</f>
        <v>1430</v>
      </c>
      <c r="J3" s="14" t="str">
        <f>IF(AND(fastLink[[#This Row],[resp_col]]="res",fastLink[[#This Row],[data]]="YES"),fastLink[[#This Row],[data req to resp]],"EMPTY")</f>
        <v>EMPTY</v>
      </c>
      <c r="K3" s="14">
        <f>IF(AND(fastLink[[#This Row],[resp_col]]="res",fastLink[[#This Row],[data]]="NO"),fastLink[[#This Row],[data req to resp]],"EMPTY")</f>
        <v>1430</v>
      </c>
      <c r="O3" s="16">
        <v>337</v>
      </c>
      <c r="P3" s="14">
        <v>1</v>
      </c>
      <c r="Q3" s="26">
        <v>3.5087719298245612E-2</v>
      </c>
      <c r="R3" s="26">
        <v>1.7543859649122806E-2</v>
      </c>
      <c r="S3" s="26"/>
      <c r="T3" s="16">
        <v>387</v>
      </c>
      <c r="U3" s="14">
        <v>1</v>
      </c>
      <c r="V3" s="26">
        <v>0.22222222222222221</v>
      </c>
      <c r="W3" s="26">
        <v>0.1111111111111111</v>
      </c>
      <c r="Y3" s="16">
        <v>337</v>
      </c>
      <c r="Z3" s="14">
        <v>1</v>
      </c>
      <c r="AA3" s="26">
        <v>4.1666666666666664E-2</v>
      </c>
      <c r="AB3" s="26">
        <v>2.0833333333333332E-2</v>
      </c>
      <c r="AF3" s="16"/>
      <c r="AG3" s="14"/>
    </row>
    <row r="4" spans="1:33" x14ac:dyDescent="0.25">
      <c r="A4" s="14" t="s">
        <v>624</v>
      </c>
      <c r="B4">
        <v>2050485431</v>
      </c>
      <c r="C4" s="14" t="s">
        <v>6032</v>
      </c>
      <c r="D4" s="14" t="s">
        <v>4649</v>
      </c>
      <c r="E4" s="14" t="s">
        <v>5957</v>
      </c>
      <c r="F4" s="14" t="str">
        <f>IF(fastLink[[#This Row],['[TRACECODE']:]]="148 (0x94)","req")</f>
        <v>req</v>
      </c>
      <c r="G4" s="14" t="str">
        <f>IF(fastLink[[#This Row],['[TRACECODE']:]]="149 (0x95)","res","")</f>
        <v/>
      </c>
      <c r="H4" s="14" t="str">
        <f>IF(AND(fastLink[[#This Row],['[TRACECODE']:]]="149 (0x95)",RIGHT(fastLink[[#This Row],[TRACE INFO]],4)&lt;&gt;"0000"),"YES","NO")</f>
        <v>NO</v>
      </c>
      <c r="I4" s="14" t="str">
        <f>IF(AND(F3="req",fastLink[[#This Row],[resp_col]]="res"),fastLink[[#This Row],[FRT_DEC]]-B3,"EMPTY")</f>
        <v>EMPTY</v>
      </c>
      <c r="J4" s="14" t="str">
        <f>IF(AND(fastLink[[#This Row],[resp_col]]="res",fastLink[[#This Row],[data]]="YES"),fastLink[[#This Row],[data req to resp]],"EMPTY")</f>
        <v>EMPTY</v>
      </c>
      <c r="K4" s="14" t="str">
        <f>IF(AND(fastLink[[#This Row],[resp_col]]="res",fastLink[[#This Row],[data]]="NO"),fastLink[[#This Row],[data req to resp]],"EMPTY")</f>
        <v>EMPTY</v>
      </c>
      <c r="O4" s="16">
        <v>371</v>
      </c>
      <c r="P4" s="14">
        <v>1</v>
      </c>
      <c r="Q4" s="26">
        <v>5.2631578947368418E-2</v>
      </c>
      <c r="R4" s="26">
        <v>1.7543859649122806E-2</v>
      </c>
      <c r="S4" s="26"/>
      <c r="T4" s="16">
        <v>388</v>
      </c>
      <c r="U4" s="14">
        <v>1</v>
      </c>
      <c r="V4" s="26">
        <v>0.33333333333333331</v>
      </c>
      <c r="W4" s="26">
        <v>0.1111111111111111</v>
      </c>
      <c r="Y4" s="16">
        <v>371</v>
      </c>
      <c r="Z4" s="14">
        <v>1</v>
      </c>
      <c r="AA4" s="26">
        <v>6.25E-2</v>
      </c>
      <c r="AB4" s="26">
        <v>2.0833333333333332E-2</v>
      </c>
      <c r="AF4" s="16"/>
      <c r="AG4" s="14"/>
    </row>
    <row r="5" spans="1:33" x14ac:dyDescent="0.25">
      <c r="A5" s="14" t="s">
        <v>632</v>
      </c>
      <c r="B5">
        <v>2050485919</v>
      </c>
      <c r="C5" s="14" t="s">
        <v>6041</v>
      </c>
      <c r="D5" s="14" t="s">
        <v>4651</v>
      </c>
      <c r="E5" s="14" t="s">
        <v>4653</v>
      </c>
      <c r="F5" s="14" t="b">
        <f>IF(fastLink[[#This Row],['[TRACECODE']:]]="148 (0x94)","req")</f>
        <v>0</v>
      </c>
      <c r="G5" s="14" t="str">
        <f>IF(fastLink[[#This Row],['[TRACECODE']:]]="149 (0x95)","res","")</f>
        <v>res</v>
      </c>
      <c r="H5" s="14" t="str">
        <f>IF(AND(fastLink[[#This Row],['[TRACECODE']:]]="149 (0x95)",RIGHT(fastLink[[#This Row],[TRACE INFO]],4)&lt;&gt;"0000"),"YES","NO")</f>
        <v>NO</v>
      </c>
      <c r="I5" s="14">
        <f>IF(AND(F4="req",fastLink[[#This Row],[resp_col]]="res"),fastLink[[#This Row],[FRT_DEC]]-B4,"EMPTY")</f>
        <v>488</v>
      </c>
      <c r="J5" s="14" t="str">
        <f>IF(AND(fastLink[[#This Row],[resp_col]]="res",fastLink[[#This Row],[data]]="YES"),fastLink[[#This Row],[data req to resp]],"EMPTY")</f>
        <v>EMPTY</v>
      </c>
      <c r="K5" s="14">
        <f>IF(AND(fastLink[[#This Row],[resp_col]]="res",fastLink[[#This Row],[data]]="NO"),fastLink[[#This Row],[data req to resp]],"EMPTY")</f>
        <v>488</v>
      </c>
      <c r="O5" s="16">
        <v>373</v>
      </c>
      <c r="P5" s="14">
        <v>1</v>
      </c>
      <c r="Q5" s="26">
        <v>7.0175438596491224E-2</v>
      </c>
      <c r="R5" s="26">
        <v>1.7543859649122806E-2</v>
      </c>
      <c r="S5" s="26"/>
      <c r="T5" s="16">
        <v>401</v>
      </c>
      <c r="U5" s="14">
        <v>2</v>
      </c>
      <c r="V5" s="26">
        <v>0.55555555555555558</v>
      </c>
      <c r="W5" s="26">
        <v>0.22222222222222221</v>
      </c>
      <c r="Y5" s="16">
        <v>376</v>
      </c>
      <c r="Z5" s="14">
        <v>1</v>
      </c>
      <c r="AA5" s="26">
        <v>8.3333333333333329E-2</v>
      </c>
      <c r="AB5" s="26">
        <v>2.0833333333333332E-2</v>
      </c>
      <c r="AF5" s="16"/>
      <c r="AG5" s="14"/>
    </row>
    <row r="6" spans="1:33" x14ac:dyDescent="0.25">
      <c r="A6" s="14" t="s">
        <v>228</v>
      </c>
      <c r="B6">
        <v>2050530348</v>
      </c>
      <c r="C6" s="14" t="s">
        <v>6138</v>
      </c>
      <c r="D6" s="14" t="s">
        <v>4649</v>
      </c>
      <c r="E6" s="14" t="s">
        <v>6139</v>
      </c>
      <c r="F6" s="14" t="str">
        <f>IF(fastLink[[#This Row],['[TRACECODE']:]]="148 (0x94)","req")</f>
        <v>req</v>
      </c>
      <c r="G6" s="14" t="str">
        <f>IF(fastLink[[#This Row],['[TRACECODE']:]]="149 (0x95)","res","")</f>
        <v/>
      </c>
      <c r="H6" s="14" t="str">
        <f>IF(AND(fastLink[[#This Row],['[TRACECODE']:]]="149 (0x95)",RIGHT(fastLink[[#This Row],[TRACE INFO]],4)&lt;&gt;"0000"),"YES","NO")</f>
        <v>NO</v>
      </c>
      <c r="I6" s="14" t="str">
        <f>IF(AND(F5="req",fastLink[[#This Row],[resp_col]]="res"),fastLink[[#This Row],[FRT_DEC]]-B5,"EMPTY")</f>
        <v>EMPTY</v>
      </c>
      <c r="J6" s="14" t="str">
        <f>IF(AND(fastLink[[#This Row],[resp_col]]="res",fastLink[[#This Row],[data]]="YES"),fastLink[[#This Row],[data req to resp]],"EMPTY")</f>
        <v>EMPTY</v>
      </c>
      <c r="K6" s="14" t="str">
        <f>IF(AND(fastLink[[#This Row],[resp_col]]="res",fastLink[[#This Row],[data]]="NO"),fastLink[[#This Row],[data req to resp]],"EMPTY")</f>
        <v>EMPTY</v>
      </c>
      <c r="O6" s="16">
        <v>376</v>
      </c>
      <c r="P6" s="14">
        <v>1</v>
      </c>
      <c r="Q6" s="26">
        <v>8.771929824561403E-2</v>
      </c>
      <c r="R6" s="26">
        <v>1.7543859649122806E-2</v>
      </c>
      <c r="S6" s="26"/>
      <c r="T6" s="16">
        <v>415</v>
      </c>
      <c r="U6" s="14">
        <v>1</v>
      </c>
      <c r="V6" s="26">
        <v>0.66666666666666663</v>
      </c>
      <c r="W6" s="26">
        <v>0.1111111111111111</v>
      </c>
      <c r="Y6" s="16">
        <v>380</v>
      </c>
      <c r="Z6" s="14">
        <v>1</v>
      </c>
      <c r="AA6" s="26">
        <v>0.10416666666666667</v>
      </c>
      <c r="AB6" s="26">
        <v>2.0833333333333332E-2</v>
      </c>
      <c r="AF6" s="16"/>
      <c r="AG6" s="14"/>
    </row>
    <row r="7" spans="1:33" x14ac:dyDescent="0.25">
      <c r="A7" s="14" t="s">
        <v>316</v>
      </c>
      <c r="B7">
        <v>2050562272</v>
      </c>
      <c r="C7" s="14" t="s">
        <v>6265</v>
      </c>
      <c r="D7" s="14" t="s">
        <v>4649</v>
      </c>
      <c r="E7" s="14" t="s">
        <v>6266</v>
      </c>
      <c r="F7" s="14" t="str">
        <f>IF(fastLink[[#This Row],['[TRACECODE']:]]="148 (0x94)","req")</f>
        <v>req</v>
      </c>
      <c r="G7" s="14" t="str">
        <f>IF(fastLink[[#This Row],['[TRACECODE']:]]="149 (0x95)","res","")</f>
        <v/>
      </c>
      <c r="H7" s="14" t="str">
        <f>IF(AND(fastLink[[#This Row],['[TRACECODE']:]]="149 (0x95)",RIGHT(fastLink[[#This Row],[TRACE INFO]],4)&lt;&gt;"0000"),"YES","NO")</f>
        <v>NO</v>
      </c>
      <c r="I7" s="14" t="str">
        <f>IF(AND(F6="req",fastLink[[#This Row],[resp_col]]="res"),fastLink[[#This Row],[FRT_DEC]]-B6,"EMPTY")</f>
        <v>EMPTY</v>
      </c>
      <c r="J7" s="14" t="str">
        <f>IF(AND(fastLink[[#This Row],[resp_col]]="res",fastLink[[#This Row],[data]]="YES"),fastLink[[#This Row],[data req to resp]],"EMPTY")</f>
        <v>EMPTY</v>
      </c>
      <c r="K7" s="14" t="str">
        <f>IF(AND(fastLink[[#This Row],[resp_col]]="res",fastLink[[#This Row],[data]]="NO"),fastLink[[#This Row],[data req to resp]],"EMPTY")</f>
        <v>EMPTY</v>
      </c>
      <c r="O7" s="16">
        <v>380</v>
      </c>
      <c r="P7" s="14">
        <v>1</v>
      </c>
      <c r="Q7" s="26">
        <v>0.10526315789473684</v>
      </c>
      <c r="R7" s="26">
        <v>1.7543859649122806E-2</v>
      </c>
      <c r="S7" s="26"/>
      <c r="T7" s="16">
        <v>494</v>
      </c>
      <c r="U7" s="14">
        <v>1</v>
      </c>
      <c r="V7" s="26">
        <v>0.77777777777777779</v>
      </c>
      <c r="W7" s="26">
        <v>0.1111111111111111</v>
      </c>
      <c r="Y7" s="16">
        <v>386</v>
      </c>
      <c r="Z7" s="14">
        <v>1</v>
      </c>
      <c r="AA7" s="26">
        <v>0.125</v>
      </c>
      <c r="AB7" s="26">
        <v>2.0833333333333332E-2</v>
      </c>
      <c r="AF7" s="16"/>
      <c r="AG7" s="14"/>
    </row>
    <row r="8" spans="1:33" x14ac:dyDescent="0.25">
      <c r="A8" s="14" t="s">
        <v>324</v>
      </c>
      <c r="B8">
        <v>2050562659</v>
      </c>
      <c r="C8" s="14" t="s">
        <v>6275</v>
      </c>
      <c r="D8" s="14" t="s">
        <v>4651</v>
      </c>
      <c r="E8" s="14" t="s">
        <v>4679</v>
      </c>
      <c r="F8" s="14" t="b">
        <f>IF(fastLink[[#This Row],['[TRACECODE']:]]="148 (0x94)","req")</f>
        <v>0</v>
      </c>
      <c r="G8" s="14" t="str">
        <f>IF(fastLink[[#This Row],['[TRACECODE']:]]="149 (0x95)","res","")</f>
        <v>res</v>
      </c>
      <c r="H8" s="14" t="str">
        <f>IF(AND(fastLink[[#This Row],['[TRACECODE']:]]="149 (0x95)",RIGHT(fastLink[[#This Row],[TRACE INFO]],4)&lt;&gt;"0000"),"YES","NO")</f>
        <v>YES</v>
      </c>
      <c r="I8" s="14">
        <f>IF(AND(F7="req",fastLink[[#This Row],[resp_col]]="res"),fastLink[[#This Row],[FRT_DEC]]-B7,"EMPTY")</f>
        <v>387</v>
      </c>
      <c r="J8" s="14">
        <f>IF(AND(fastLink[[#This Row],[resp_col]]="res",fastLink[[#This Row],[data]]="YES"),fastLink[[#This Row],[data req to resp]],"EMPTY")</f>
        <v>387</v>
      </c>
      <c r="K8" s="14" t="str">
        <f>IF(AND(fastLink[[#This Row],[resp_col]]="res",fastLink[[#This Row],[data]]="NO"),fastLink[[#This Row],[data req to resp]],"EMPTY")</f>
        <v>EMPTY</v>
      </c>
      <c r="O8" s="16">
        <v>386</v>
      </c>
      <c r="P8" s="14">
        <v>1</v>
      </c>
      <c r="Q8" s="26">
        <v>0.12280701754385964</v>
      </c>
      <c r="R8" s="26">
        <v>1.7543859649122806E-2</v>
      </c>
      <c r="S8" s="26"/>
      <c r="T8" s="16">
        <v>822</v>
      </c>
      <c r="U8" s="14">
        <v>1</v>
      </c>
      <c r="V8" s="26">
        <v>0.88888888888888884</v>
      </c>
      <c r="W8" s="26">
        <v>0.1111111111111111</v>
      </c>
      <c r="Y8" s="16">
        <v>393</v>
      </c>
      <c r="Z8" s="14">
        <v>1</v>
      </c>
      <c r="AA8" s="26">
        <v>0.14583333333333334</v>
      </c>
      <c r="AB8" s="26">
        <v>2.0833333333333332E-2</v>
      </c>
      <c r="AF8" s="16"/>
      <c r="AG8" s="14"/>
    </row>
    <row r="9" spans="1:33" x14ac:dyDescent="0.25">
      <c r="A9" s="14" t="s">
        <v>738</v>
      </c>
      <c r="B9">
        <v>2050575651</v>
      </c>
      <c r="C9" s="14" t="s">
        <v>6331</v>
      </c>
      <c r="D9" s="14" t="s">
        <v>4649</v>
      </c>
      <c r="E9" s="14" t="s">
        <v>6266</v>
      </c>
      <c r="F9" s="14" t="str">
        <f>IF(fastLink[[#This Row],['[TRACECODE']:]]="148 (0x94)","req")</f>
        <v>req</v>
      </c>
      <c r="G9" s="14" t="str">
        <f>IF(fastLink[[#This Row],['[TRACECODE']:]]="149 (0x95)","res","")</f>
        <v/>
      </c>
      <c r="H9" s="14" t="str">
        <f>IF(AND(fastLink[[#This Row],['[TRACECODE']:]]="149 (0x95)",RIGHT(fastLink[[#This Row],[TRACE INFO]],4)&lt;&gt;"0000"),"YES","NO")</f>
        <v>NO</v>
      </c>
      <c r="I9" s="14" t="str">
        <f>IF(AND(F8="req",fastLink[[#This Row],[resp_col]]="res"),fastLink[[#This Row],[FRT_DEC]]-B8,"EMPTY")</f>
        <v>EMPTY</v>
      </c>
      <c r="J9" s="14" t="str">
        <f>IF(AND(fastLink[[#This Row],[resp_col]]="res",fastLink[[#This Row],[data]]="YES"),fastLink[[#This Row],[data req to resp]],"EMPTY")</f>
        <v>EMPTY</v>
      </c>
      <c r="K9" s="14" t="str">
        <f>IF(AND(fastLink[[#This Row],[resp_col]]="res",fastLink[[#This Row],[data]]="NO"),fastLink[[#This Row],[data req to resp]],"EMPTY")</f>
        <v>EMPTY</v>
      </c>
      <c r="O9" s="16">
        <v>387</v>
      </c>
      <c r="P9" s="14">
        <v>1</v>
      </c>
      <c r="Q9" s="26">
        <v>0.14035087719298245</v>
      </c>
      <c r="R9" s="26">
        <v>1.7543859649122806E-2</v>
      </c>
      <c r="S9" s="26"/>
      <c r="T9" s="16">
        <v>1565</v>
      </c>
      <c r="U9" s="14">
        <v>1</v>
      </c>
      <c r="V9" s="26">
        <v>1</v>
      </c>
      <c r="W9" s="26">
        <v>0.1111111111111111</v>
      </c>
      <c r="Y9" s="16">
        <v>397</v>
      </c>
      <c r="Z9" s="14">
        <v>2</v>
      </c>
      <c r="AA9" s="26">
        <v>0.1875</v>
      </c>
      <c r="AB9" s="26">
        <v>4.1666666666666664E-2</v>
      </c>
      <c r="AF9" s="16"/>
      <c r="AG9" s="14"/>
    </row>
    <row r="10" spans="1:33" x14ac:dyDescent="0.25">
      <c r="A10" s="14" t="s">
        <v>343</v>
      </c>
      <c r="B10">
        <v>2050576466</v>
      </c>
      <c r="C10" s="14" t="s">
        <v>6342</v>
      </c>
      <c r="D10" s="14" t="s">
        <v>4651</v>
      </c>
      <c r="E10" s="14" t="s">
        <v>4653</v>
      </c>
      <c r="F10" s="14" t="b">
        <f>IF(fastLink[[#This Row],['[TRACECODE']:]]="148 (0x94)","req")</f>
        <v>0</v>
      </c>
      <c r="G10" s="14" t="str">
        <f>IF(fastLink[[#This Row],['[TRACECODE']:]]="149 (0x95)","res","")</f>
        <v>res</v>
      </c>
      <c r="H10" s="14" t="str">
        <f>IF(AND(fastLink[[#This Row],['[TRACECODE']:]]="149 (0x95)",RIGHT(fastLink[[#This Row],[TRACE INFO]],4)&lt;&gt;"0000"),"YES","NO")</f>
        <v>NO</v>
      </c>
      <c r="I10" s="14">
        <f>IF(AND(F9="req",fastLink[[#This Row],[resp_col]]="res"),fastLink[[#This Row],[FRT_DEC]]-B9,"EMPTY")</f>
        <v>815</v>
      </c>
      <c r="J10" s="14" t="str">
        <f>IF(AND(fastLink[[#This Row],[resp_col]]="res",fastLink[[#This Row],[data]]="YES"),fastLink[[#This Row],[data req to resp]],"EMPTY")</f>
        <v>EMPTY</v>
      </c>
      <c r="K10" s="14">
        <f>IF(AND(fastLink[[#This Row],[resp_col]]="res",fastLink[[#This Row],[data]]="NO"),fastLink[[#This Row],[data req to resp]],"EMPTY")</f>
        <v>815</v>
      </c>
      <c r="O10" s="16">
        <v>388</v>
      </c>
      <c r="P10" s="14">
        <v>1</v>
      </c>
      <c r="Q10" s="26">
        <v>0.15789473684210525</v>
      </c>
      <c r="R10" s="26">
        <v>1.7543859649122806E-2</v>
      </c>
      <c r="S10" s="26"/>
      <c r="T10" s="16" t="s">
        <v>2638</v>
      </c>
      <c r="U10" s="14"/>
      <c r="V10" s="26">
        <v>1</v>
      </c>
      <c r="W10" s="26">
        <v>0</v>
      </c>
      <c r="Y10" s="16">
        <v>399</v>
      </c>
      <c r="Z10" s="14">
        <v>1</v>
      </c>
      <c r="AA10" s="26">
        <v>0.20833333333333334</v>
      </c>
      <c r="AB10" s="26">
        <v>2.0833333333333332E-2</v>
      </c>
      <c r="AF10" s="16"/>
      <c r="AG10" s="14"/>
    </row>
    <row r="11" spans="1:33" x14ac:dyDescent="0.25">
      <c r="A11" s="14" t="s">
        <v>390</v>
      </c>
      <c r="B11">
        <v>2050588959</v>
      </c>
      <c r="C11" s="14" t="s">
        <v>6396</v>
      </c>
      <c r="D11" s="14" t="s">
        <v>4649</v>
      </c>
      <c r="E11" s="14" t="s">
        <v>6266</v>
      </c>
      <c r="F11" s="14" t="str">
        <f>IF(fastLink[[#This Row],['[TRACECODE']:]]="148 (0x94)","req")</f>
        <v>req</v>
      </c>
      <c r="G11" s="14" t="str">
        <f>IF(fastLink[[#This Row],['[TRACECODE']:]]="149 (0x95)","res","")</f>
        <v/>
      </c>
      <c r="H11" s="14" t="str">
        <f>IF(AND(fastLink[[#This Row],['[TRACECODE']:]]="149 (0x95)",RIGHT(fastLink[[#This Row],[TRACE INFO]],4)&lt;&gt;"0000"),"YES","NO")</f>
        <v>NO</v>
      </c>
      <c r="I11" s="14" t="str">
        <f>IF(AND(F10="req",fastLink[[#This Row],[resp_col]]="res"),fastLink[[#This Row],[FRT_DEC]]-B10,"EMPTY")</f>
        <v>EMPTY</v>
      </c>
      <c r="J11" s="14" t="str">
        <f>IF(AND(fastLink[[#This Row],[resp_col]]="res",fastLink[[#This Row],[data]]="YES"),fastLink[[#This Row],[data req to resp]],"EMPTY")</f>
        <v>EMPTY</v>
      </c>
      <c r="K11" s="14" t="str">
        <f>IF(AND(fastLink[[#This Row],[resp_col]]="res",fastLink[[#This Row],[data]]="NO"),fastLink[[#This Row],[data req to resp]],"EMPTY")</f>
        <v>EMPTY</v>
      </c>
      <c r="O11" s="16">
        <v>393</v>
      </c>
      <c r="P11" s="14">
        <v>1</v>
      </c>
      <c r="Q11" s="26">
        <v>0.17543859649122806</v>
      </c>
      <c r="R11" s="26">
        <v>1.7543859649122806E-2</v>
      </c>
      <c r="S11" s="26"/>
      <c r="T11" s="16" t="s">
        <v>1095</v>
      </c>
      <c r="U11" s="14">
        <v>9</v>
      </c>
      <c r="V11" s="26"/>
      <c r="W11" s="26">
        <v>1</v>
      </c>
      <c r="Y11" s="16">
        <v>400</v>
      </c>
      <c r="Z11" s="14">
        <v>1</v>
      </c>
      <c r="AA11" s="26">
        <v>0.22916666666666666</v>
      </c>
      <c r="AB11" s="26">
        <v>2.0833333333333332E-2</v>
      </c>
      <c r="AF11" s="16"/>
      <c r="AG11" s="14"/>
    </row>
    <row r="12" spans="1:33" x14ac:dyDescent="0.25">
      <c r="A12" s="14" t="s">
        <v>424</v>
      </c>
      <c r="B12">
        <v>2050591612</v>
      </c>
      <c r="C12" s="14" t="s">
        <v>6445</v>
      </c>
      <c r="D12" s="14" t="s">
        <v>4651</v>
      </c>
      <c r="E12" s="14" t="s">
        <v>4714</v>
      </c>
      <c r="F12" s="14" t="b">
        <f>IF(fastLink[[#This Row],['[TRACECODE']:]]="148 (0x94)","req")</f>
        <v>0</v>
      </c>
      <c r="G12" s="14" t="str">
        <f>IF(fastLink[[#This Row],['[TRACECODE']:]]="149 (0x95)","res","")</f>
        <v>res</v>
      </c>
      <c r="H12" s="14" t="str">
        <f>IF(AND(fastLink[[#This Row],['[TRACECODE']:]]="149 (0x95)",RIGHT(fastLink[[#This Row],[TRACE INFO]],4)&lt;&gt;"0000"),"YES","NO")</f>
        <v>NO</v>
      </c>
      <c r="I12" s="14">
        <f>IF(AND(F11="req",fastLink[[#This Row],[resp_col]]="res"),fastLink[[#This Row],[FRT_DEC]]-B11,"EMPTY")</f>
        <v>2653</v>
      </c>
      <c r="J12" s="14" t="str">
        <f>IF(AND(fastLink[[#This Row],[resp_col]]="res",fastLink[[#This Row],[data]]="YES"),fastLink[[#This Row],[data req to resp]],"EMPTY")</f>
        <v>EMPTY</v>
      </c>
      <c r="K12" s="14">
        <f>IF(AND(fastLink[[#This Row],[resp_col]]="res",fastLink[[#This Row],[data]]="NO"),fastLink[[#This Row],[data req to resp]],"EMPTY")</f>
        <v>2653</v>
      </c>
      <c r="O12" s="16">
        <v>397</v>
      </c>
      <c r="P12" s="14">
        <v>2</v>
      </c>
      <c r="Q12" s="26">
        <v>0.21052631578947367</v>
      </c>
      <c r="R12" s="26">
        <v>3.5087719298245612E-2</v>
      </c>
      <c r="S12" s="26"/>
      <c r="Y12" s="16">
        <v>402</v>
      </c>
      <c r="Z12" s="14">
        <v>1</v>
      </c>
      <c r="AA12" s="26">
        <v>0.25</v>
      </c>
      <c r="AB12" s="26">
        <v>2.0833333333333332E-2</v>
      </c>
      <c r="AF12" s="16"/>
      <c r="AG12" s="14"/>
    </row>
    <row r="13" spans="1:33" x14ac:dyDescent="0.25">
      <c r="A13" s="14" t="s">
        <v>448</v>
      </c>
      <c r="B13">
        <v>2050630346</v>
      </c>
      <c r="C13" s="14" t="s">
        <v>6487</v>
      </c>
      <c r="D13" s="14" t="s">
        <v>4649</v>
      </c>
      <c r="E13" s="14" t="s">
        <v>6488</v>
      </c>
      <c r="F13" s="14" t="str">
        <f>IF(fastLink[[#This Row],['[TRACECODE']:]]="148 (0x94)","req")</f>
        <v>req</v>
      </c>
      <c r="G13" s="14" t="str">
        <f>IF(fastLink[[#This Row],['[TRACECODE']:]]="149 (0x95)","res","")</f>
        <v/>
      </c>
      <c r="H13" s="14" t="str">
        <f>IF(AND(fastLink[[#This Row],['[TRACECODE']:]]="149 (0x95)",RIGHT(fastLink[[#This Row],[TRACE INFO]],4)&lt;&gt;"0000"),"YES","NO")</f>
        <v>NO</v>
      </c>
      <c r="I13" s="14" t="str">
        <f>IF(AND(F12="req",fastLink[[#This Row],[resp_col]]="res"),fastLink[[#This Row],[FRT_DEC]]-B12,"EMPTY")</f>
        <v>EMPTY</v>
      </c>
      <c r="J13" s="14" t="str">
        <f>IF(AND(fastLink[[#This Row],[resp_col]]="res",fastLink[[#This Row],[data]]="YES"),fastLink[[#This Row],[data req to resp]],"EMPTY")</f>
        <v>EMPTY</v>
      </c>
      <c r="K13" s="14" t="str">
        <f>IF(AND(fastLink[[#This Row],[resp_col]]="res",fastLink[[#This Row],[data]]="NO"),fastLink[[#This Row],[data req to resp]],"EMPTY")</f>
        <v>EMPTY</v>
      </c>
      <c r="O13" s="16">
        <v>399</v>
      </c>
      <c r="P13" s="14">
        <v>1</v>
      </c>
      <c r="Q13" s="26">
        <v>0.22807017543859648</v>
      </c>
      <c r="R13" s="26">
        <v>1.7543859649122806E-2</v>
      </c>
      <c r="S13" s="26"/>
      <c r="Y13" s="16">
        <v>429</v>
      </c>
      <c r="Z13" s="14">
        <v>1</v>
      </c>
      <c r="AA13" s="26">
        <v>0.27083333333333331</v>
      </c>
      <c r="AB13" s="26">
        <v>2.0833333333333332E-2</v>
      </c>
      <c r="AF13" s="16"/>
      <c r="AG13" s="14"/>
    </row>
    <row r="14" spans="1:33" x14ac:dyDescent="0.25">
      <c r="A14" s="14" t="s">
        <v>455</v>
      </c>
      <c r="B14">
        <v>2050631772</v>
      </c>
      <c r="C14" s="14" t="s">
        <v>6513</v>
      </c>
      <c r="D14" s="14" t="s">
        <v>4651</v>
      </c>
      <c r="E14" s="14" t="s">
        <v>4653</v>
      </c>
      <c r="F14" s="14" t="b">
        <f>IF(fastLink[[#This Row],['[TRACECODE']:]]="148 (0x94)","req")</f>
        <v>0</v>
      </c>
      <c r="G14" s="14" t="str">
        <f>IF(fastLink[[#This Row],['[TRACECODE']:]]="149 (0x95)","res","")</f>
        <v>res</v>
      </c>
      <c r="H14" s="14" t="str">
        <f>IF(AND(fastLink[[#This Row],['[TRACECODE']:]]="149 (0x95)",RIGHT(fastLink[[#This Row],[TRACE INFO]],4)&lt;&gt;"0000"),"YES","NO")</f>
        <v>NO</v>
      </c>
      <c r="I14" s="14">
        <f>IF(AND(F13="req",fastLink[[#This Row],[resp_col]]="res"),fastLink[[#This Row],[FRT_DEC]]-B13,"EMPTY")</f>
        <v>1426</v>
      </c>
      <c r="J14" s="14" t="str">
        <f>IF(AND(fastLink[[#This Row],[resp_col]]="res",fastLink[[#This Row],[data]]="YES"),fastLink[[#This Row],[data req to resp]],"EMPTY")</f>
        <v>EMPTY</v>
      </c>
      <c r="K14" s="14">
        <f>IF(AND(fastLink[[#This Row],[resp_col]]="res",fastLink[[#This Row],[data]]="NO"),fastLink[[#This Row],[data req to resp]],"EMPTY")</f>
        <v>1426</v>
      </c>
      <c r="O14" s="16">
        <v>400</v>
      </c>
      <c r="P14" s="14">
        <v>1</v>
      </c>
      <c r="Q14" s="26">
        <v>0.24561403508771928</v>
      </c>
      <c r="R14" s="26">
        <v>1.7543859649122806E-2</v>
      </c>
      <c r="S14" s="26"/>
      <c r="Y14" s="16">
        <v>445</v>
      </c>
      <c r="Z14" s="14">
        <v>1</v>
      </c>
      <c r="AA14" s="26">
        <v>0.29166666666666669</v>
      </c>
      <c r="AB14" s="26">
        <v>2.0833333333333332E-2</v>
      </c>
      <c r="AF14" s="16"/>
      <c r="AG14" s="14"/>
    </row>
    <row r="15" spans="1:33" x14ac:dyDescent="0.25">
      <c r="A15" s="14" t="s">
        <v>482</v>
      </c>
      <c r="B15">
        <v>2050636992</v>
      </c>
      <c r="C15" s="14" t="s">
        <v>6544</v>
      </c>
      <c r="D15" s="14" t="s">
        <v>4649</v>
      </c>
      <c r="E15" s="14" t="s">
        <v>6488</v>
      </c>
      <c r="F15" s="14" t="str">
        <f>IF(fastLink[[#This Row],['[TRACECODE']:]]="148 (0x94)","req")</f>
        <v>req</v>
      </c>
      <c r="G15" s="14" t="str">
        <f>IF(fastLink[[#This Row],['[TRACECODE']:]]="149 (0x95)","res","")</f>
        <v/>
      </c>
      <c r="H15" s="14" t="str">
        <f>IF(AND(fastLink[[#This Row],['[TRACECODE']:]]="149 (0x95)",RIGHT(fastLink[[#This Row],[TRACE INFO]],4)&lt;&gt;"0000"),"YES","NO")</f>
        <v>NO</v>
      </c>
      <c r="I15" s="14" t="str">
        <f>IF(AND(F14="req",fastLink[[#This Row],[resp_col]]="res"),fastLink[[#This Row],[FRT_DEC]]-B14,"EMPTY")</f>
        <v>EMPTY</v>
      </c>
      <c r="J15" s="14" t="str">
        <f>IF(AND(fastLink[[#This Row],[resp_col]]="res",fastLink[[#This Row],[data]]="YES"),fastLink[[#This Row],[data req to resp]],"EMPTY")</f>
        <v>EMPTY</v>
      </c>
      <c r="K15" s="14" t="str">
        <f>IF(AND(fastLink[[#This Row],[resp_col]]="res",fastLink[[#This Row],[data]]="NO"),fastLink[[#This Row],[data req to resp]],"EMPTY")</f>
        <v>EMPTY</v>
      </c>
      <c r="O15" s="16">
        <v>401</v>
      </c>
      <c r="P15" s="14">
        <v>2</v>
      </c>
      <c r="Q15" s="26">
        <v>0.2807017543859649</v>
      </c>
      <c r="R15" s="26">
        <v>3.5087719298245612E-2</v>
      </c>
      <c r="S15" s="26"/>
      <c r="Y15" s="16">
        <v>465</v>
      </c>
      <c r="Z15" s="14">
        <v>1</v>
      </c>
      <c r="AA15" s="26">
        <v>0.3125</v>
      </c>
      <c r="AB15" s="26">
        <v>2.0833333333333332E-2</v>
      </c>
      <c r="AF15" s="16"/>
      <c r="AG15" s="14"/>
    </row>
    <row r="16" spans="1:33" x14ac:dyDescent="0.25">
      <c r="A16" s="14" t="s">
        <v>491</v>
      </c>
      <c r="B16">
        <v>2050637504</v>
      </c>
      <c r="C16" s="14" t="s">
        <v>6553</v>
      </c>
      <c r="D16" s="14" t="s">
        <v>4651</v>
      </c>
      <c r="E16" s="14" t="s">
        <v>4653</v>
      </c>
      <c r="F16" s="14" t="b">
        <f>IF(fastLink[[#This Row],['[TRACECODE']:]]="148 (0x94)","req")</f>
        <v>0</v>
      </c>
      <c r="G16" s="14" t="str">
        <f>IF(fastLink[[#This Row],['[TRACECODE']:]]="149 (0x95)","res","")</f>
        <v>res</v>
      </c>
      <c r="H16" s="14" t="str">
        <f>IF(AND(fastLink[[#This Row],['[TRACECODE']:]]="149 (0x95)",RIGHT(fastLink[[#This Row],[TRACE INFO]],4)&lt;&gt;"0000"),"YES","NO")</f>
        <v>NO</v>
      </c>
      <c r="I16" s="14">
        <f>IF(AND(F15="req",fastLink[[#This Row],[resp_col]]="res"),fastLink[[#This Row],[FRT_DEC]]-B15,"EMPTY")</f>
        <v>512</v>
      </c>
      <c r="J16" s="14" t="str">
        <f>IF(AND(fastLink[[#This Row],[resp_col]]="res",fastLink[[#This Row],[data]]="YES"),fastLink[[#This Row],[data req to resp]],"EMPTY")</f>
        <v>EMPTY</v>
      </c>
      <c r="K16" s="14">
        <f>IF(AND(fastLink[[#This Row],[resp_col]]="res",fastLink[[#This Row],[data]]="NO"),fastLink[[#This Row],[data req to resp]],"EMPTY")</f>
        <v>512</v>
      </c>
      <c r="O16" s="16">
        <v>402</v>
      </c>
      <c r="P16" s="14">
        <v>1</v>
      </c>
      <c r="Q16" s="26">
        <v>0.2982456140350877</v>
      </c>
      <c r="R16" s="26">
        <v>1.7543859649122806E-2</v>
      </c>
      <c r="S16" s="26"/>
      <c r="Y16" s="16">
        <v>466</v>
      </c>
      <c r="Z16" s="14">
        <v>1</v>
      </c>
      <c r="AA16" s="26">
        <v>0.33333333333333331</v>
      </c>
      <c r="AB16" s="26">
        <v>2.0833333333333332E-2</v>
      </c>
      <c r="AF16" s="16"/>
      <c r="AG16" s="14"/>
    </row>
    <row r="17" spans="1:33" x14ac:dyDescent="0.25">
      <c r="A17" s="14" t="s">
        <v>676</v>
      </c>
      <c r="B17">
        <v>2050655351</v>
      </c>
      <c r="C17" s="14" t="s">
        <v>6603</v>
      </c>
      <c r="D17" s="14" t="s">
        <v>4649</v>
      </c>
      <c r="E17" s="14" t="s">
        <v>6488</v>
      </c>
      <c r="F17" s="14" t="str">
        <f>IF(fastLink[[#This Row],['[TRACECODE']:]]="148 (0x94)","req")</f>
        <v>req</v>
      </c>
      <c r="G17" s="14" t="str">
        <f>IF(fastLink[[#This Row],['[TRACECODE']:]]="149 (0x95)","res","")</f>
        <v/>
      </c>
      <c r="H17" s="14" t="str">
        <f>IF(AND(fastLink[[#This Row],['[TRACECODE']:]]="149 (0x95)",RIGHT(fastLink[[#This Row],[TRACE INFO]],4)&lt;&gt;"0000"),"YES","NO")</f>
        <v>NO</v>
      </c>
      <c r="I17" s="14" t="str">
        <f>IF(AND(F16="req",fastLink[[#This Row],[resp_col]]="res"),fastLink[[#This Row],[FRT_DEC]]-B16,"EMPTY")</f>
        <v>EMPTY</v>
      </c>
      <c r="J17" s="14" t="str">
        <f>IF(AND(fastLink[[#This Row],[resp_col]]="res",fastLink[[#This Row],[data]]="YES"),fastLink[[#This Row],[data req to resp]],"EMPTY")</f>
        <v>EMPTY</v>
      </c>
      <c r="K17" s="14" t="str">
        <f>IF(AND(fastLink[[#This Row],[resp_col]]="res",fastLink[[#This Row],[data]]="NO"),fastLink[[#This Row],[data req to resp]],"EMPTY")</f>
        <v>EMPTY</v>
      </c>
      <c r="O17" s="16">
        <v>415</v>
      </c>
      <c r="P17" s="14">
        <v>1</v>
      </c>
      <c r="Q17" s="26">
        <v>0.31578947368421051</v>
      </c>
      <c r="R17" s="26">
        <v>1.7543859649122806E-2</v>
      </c>
      <c r="S17" s="26"/>
      <c r="Y17" s="16">
        <v>488</v>
      </c>
      <c r="Z17" s="14">
        <v>1</v>
      </c>
      <c r="AA17" s="26">
        <v>0.35416666666666669</v>
      </c>
      <c r="AB17" s="26">
        <v>2.0833333333333332E-2</v>
      </c>
      <c r="AF17" s="16"/>
      <c r="AG17" s="14"/>
    </row>
    <row r="18" spans="1:33" x14ac:dyDescent="0.25">
      <c r="A18" s="14" t="s">
        <v>542</v>
      </c>
      <c r="B18">
        <v>2050665454</v>
      </c>
      <c r="C18" s="14" t="s">
        <v>6630</v>
      </c>
      <c r="D18" s="14" t="s">
        <v>4651</v>
      </c>
      <c r="E18" s="14" t="s">
        <v>4653</v>
      </c>
      <c r="F18" s="14" t="b">
        <f>IF(fastLink[[#This Row],['[TRACECODE']:]]="148 (0x94)","req")</f>
        <v>0</v>
      </c>
      <c r="G18" s="14" t="str">
        <f>IF(fastLink[[#This Row],['[TRACECODE']:]]="149 (0x95)","res","")</f>
        <v>res</v>
      </c>
      <c r="H18" s="14" t="str">
        <f>IF(AND(fastLink[[#This Row],['[TRACECODE']:]]="149 (0x95)",RIGHT(fastLink[[#This Row],[TRACE INFO]],4)&lt;&gt;"0000"),"YES","NO")</f>
        <v>NO</v>
      </c>
      <c r="I18" s="14">
        <f>IF(AND(F17="req",fastLink[[#This Row],[resp_col]]="res"),fastLink[[#This Row],[FRT_DEC]]-B17,"EMPTY")</f>
        <v>10103</v>
      </c>
      <c r="J18" s="14" t="str">
        <f>IF(AND(fastLink[[#This Row],[resp_col]]="res",fastLink[[#This Row],[data]]="YES"),fastLink[[#This Row],[data req to resp]],"EMPTY")</f>
        <v>EMPTY</v>
      </c>
      <c r="K18" s="14">
        <f>IF(AND(fastLink[[#This Row],[resp_col]]="res",fastLink[[#This Row],[data]]="NO"),fastLink[[#This Row],[data req to resp]],"EMPTY")</f>
        <v>10103</v>
      </c>
      <c r="O18" s="16">
        <v>429</v>
      </c>
      <c r="P18" s="14">
        <v>1</v>
      </c>
      <c r="Q18" s="26">
        <v>0.33333333333333331</v>
      </c>
      <c r="R18" s="26">
        <v>1.7543859649122806E-2</v>
      </c>
      <c r="S18" s="26"/>
      <c r="Y18" s="16">
        <v>495</v>
      </c>
      <c r="Z18" s="14">
        <v>1</v>
      </c>
      <c r="AA18" s="26">
        <v>0.375</v>
      </c>
      <c r="AB18" s="26">
        <v>2.0833333333333332E-2</v>
      </c>
      <c r="AF18" s="16"/>
      <c r="AG18" s="14"/>
    </row>
    <row r="19" spans="1:33" x14ac:dyDescent="0.25">
      <c r="A19" s="14" t="s">
        <v>1161</v>
      </c>
      <c r="B19">
        <v>2050677673</v>
      </c>
      <c r="C19" s="14" t="s">
        <v>6733</v>
      </c>
      <c r="D19" s="14" t="s">
        <v>4649</v>
      </c>
      <c r="E19" s="14" t="s">
        <v>6734</v>
      </c>
      <c r="F19" s="14" t="str">
        <f>IF(fastLink[[#This Row],['[TRACECODE']:]]="148 (0x94)","req")</f>
        <v>req</v>
      </c>
      <c r="G19" s="14" t="str">
        <f>IF(fastLink[[#This Row],['[TRACECODE']:]]="149 (0x95)","res","")</f>
        <v/>
      </c>
      <c r="H19" s="14" t="str">
        <f>IF(AND(fastLink[[#This Row],['[TRACECODE']:]]="149 (0x95)",RIGHT(fastLink[[#This Row],[TRACE INFO]],4)&lt;&gt;"0000"),"YES","NO")</f>
        <v>NO</v>
      </c>
      <c r="I19" s="14" t="str">
        <f>IF(AND(F18="req",fastLink[[#This Row],[resp_col]]="res"),fastLink[[#This Row],[FRT_DEC]]-B18,"EMPTY")</f>
        <v>EMPTY</v>
      </c>
      <c r="J19" s="14" t="str">
        <f>IF(AND(fastLink[[#This Row],[resp_col]]="res",fastLink[[#This Row],[data]]="YES"),fastLink[[#This Row],[data req to resp]],"EMPTY")</f>
        <v>EMPTY</v>
      </c>
      <c r="K19" s="14" t="str">
        <f>IF(AND(fastLink[[#This Row],[resp_col]]="res",fastLink[[#This Row],[data]]="NO"),fastLink[[#This Row],[data req to resp]],"EMPTY")</f>
        <v>EMPTY</v>
      </c>
      <c r="O19" s="16">
        <v>445</v>
      </c>
      <c r="P19" s="14">
        <v>1</v>
      </c>
      <c r="Q19" s="26">
        <v>0.35087719298245612</v>
      </c>
      <c r="R19" s="26">
        <v>1.7543859649122806E-2</v>
      </c>
      <c r="S19" s="26"/>
      <c r="Y19" s="16">
        <v>499</v>
      </c>
      <c r="Z19" s="14">
        <v>1</v>
      </c>
      <c r="AA19" s="26">
        <v>0.39583333333333331</v>
      </c>
      <c r="AB19" s="26">
        <v>2.0833333333333332E-2</v>
      </c>
      <c r="AF19" s="16"/>
      <c r="AG19" s="14"/>
    </row>
    <row r="20" spans="1:33" x14ac:dyDescent="0.25">
      <c r="A20" s="14" t="s">
        <v>604</v>
      </c>
      <c r="B20">
        <v>2050678088</v>
      </c>
      <c r="C20" s="14" t="s">
        <v>6743</v>
      </c>
      <c r="D20" s="14" t="s">
        <v>4651</v>
      </c>
      <c r="E20" s="14" t="s">
        <v>4672</v>
      </c>
      <c r="F20" s="14" t="b">
        <f>IF(fastLink[[#This Row],['[TRACECODE']:]]="148 (0x94)","req")</f>
        <v>0</v>
      </c>
      <c r="G20" s="14" t="str">
        <f>IF(fastLink[[#This Row],['[TRACECODE']:]]="149 (0x95)","res","")</f>
        <v>res</v>
      </c>
      <c r="H20" s="14" t="str">
        <f>IF(AND(fastLink[[#This Row],['[TRACECODE']:]]="149 (0x95)",RIGHT(fastLink[[#This Row],[TRACE INFO]],4)&lt;&gt;"0000"),"YES","NO")</f>
        <v>YES</v>
      </c>
      <c r="I20" s="14">
        <f>IF(AND(F19="req",fastLink[[#This Row],[resp_col]]="res"),fastLink[[#This Row],[FRT_DEC]]-B19,"EMPTY")</f>
        <v>415</v>
      </c>
      <c r="J20" s="14">
        <f>IF(AND(fastLink[[#This Row],[resp_col]]="res",fastLink[[#This Row],[data]]="YES"),fastLink[[#This Row],[data req to resp]],"EMPTY")</f>
        <v>415</v>
      </c>
      <c r="K20" s="14" t="str">
        <f>IF(AND(fastLink[[#This Row],[resp_col]]="res",fastLink[[#This Row],[data]]="NO"),fastLink[[#This Row],[data req to resp]],"EMPTY")</f>
        <v>EMPTY</v>
      </c>
      <c r="O20" s="16">
        <v>465</v>
      </c>
      <c r="P20" s="14">
        <v>1</v>
      </c>
      <c r="Q20" s="26">
        <v>0.36842105263157893</v>
      </c>
      <c r="R20" s="26">
        <v>1.7543859649122806E-2</v>
      </c>
      <c r="S20" s="26"/>
      <c r="Y20" s="16">
        <v>512</v>
      </c>
      <c r="Z20" s="14">
        <v>1</v>
      </c>
      <c r="AA20" s="26">
        <v>0.41666666666666669</v>
      </c>
      <c r="AB20" s="26">
        <v>2.0833333333333332E-2</v>
      </c>
      <c r="AF20" s="16"/>
      <c r="AG20" s="14"/>
    </row>
    <row r="21" spans="1:33" x14ac:dyDescent="0.25">
      <c r="A21" s="14" t="s">
        <v>907</v>
      </c>
      <c r="B21">
        <v>2050691050</v>
      </c>
      <c r="C21" s="14" t="s">
        <v>6799</v>
      </c>
      <c r="D21" s="14" t="s">
        <v>4649</v>
      </c>
      <c r="E21" s="14" t="s">
        <v>6734</v>
      </c>
      <c r="F21" s="14" t="str">
        <f>IF(fastLink[[#This Row],['[TRACECODE']:]]="148 (0x94)","req")</f>
        <v>req</v>
      </c>
      <c r="G21" s="14" t="str">
        <f>IF(fastLink[[#This Row],['[TRACECODE']:]]="149 (0x95)","res","")</f>
        <v/>
      </c>
      <c r="H21" s="14" t="str">
        <f>IF(AND(fastLink[[#This Row],['[TRACECODE']:]]="149 (0x95)",RIGHT(fastLink[[#This Row],[TRACE INFO]],4)&lt;&gt;"0000"),"YES","NO")</f>
        <v>NO</v>
      </c>
      <c r="I21" s="14" t="str">
        <f>IF(AND(F20="req",fastLink[[#This Row],[resp_col]]="res"),fastLink[[#This Row],[FRT_DEC]]-B20,"EMPTY")</f>
        <v>EMPTY</v>
      </c>
      <c r="J21" s="14" t="str">
        <f>IF(AND(fastLink[[#This Row],[resp_col]]="res",fastLink[[#This Row],[data]]="YES"),fastLink[[#This Row],[data req to resp]],"EMPTY")</f>
        <v>EMPTY</v>
      </c>
      <c r="K21" s="14" t="str">
        <f>IF(AND(fastLink[[#This Row],[resp_col]]="res",fastLink[[#This Row],[data]]="NO"),fastLink[[#This Row],[data req to resp]],"EMPTY")</f>
        <v>EMPTY</v>
      </c>
      <c r="O21" s="16">
        <v>466</v>
      </c>
      <c r="P21" s="14">
        <v>1</v>
      </c>
      <c r="Q21" s="26">
        <v>0.38596491228070173</v>
      </c>
      <c r="R21" s="26">
        <v>1.7543859649122806E-2</v>
      </c>
      <c r="S21" s="26"/>
      <c r="Y21" s="16">
        <v>760</v>
      </c>
      <c r="Z21" s="14">
        <v>1</v>
      </c>
      <c r="AA21" s="26">
        <v>0.4375</v>
      </c>
      <c r="AB21" s="26">
        <v>2.0833333333333332E-2</v>
      </c>
      <c r="AF21" s="16"/>
      <c r="AG21" s="14"/>
    </row>
    <row r="22" spans="1:33" x14ac:dyDescent="0.25">
      <c r="A22" s="14" t="s">
        <v>918</v>
      </c>
      <c r="B22">
        <v>2050691889</v>
      </c>
      <c r="C22" s="14" t="s">
        <v>6810</v>
      </c>
      <c r="D22" s="14" t="s">
        <v>4651</v>
      </c>
      <c r="E22" s="14" t="s">
        <v>4653</v>
      </c>
      <c r="F22" s="14" t="b">
        <f>IF(fastLink[[#This Row],['[TRACECODE']:]]="148 (0x94)","req")</f>
        <v>0</v>
      </c>
      <c r="G22" s="14" t="str">
        <f>IF(fastLink[[#This Row],['[TRACECODE']:]]="149 (0x95)","res","")</f>
        <v>res</v>
      </c>
      <c r="H22" s="14" t="str">
        <f>IF(AND(fastLink[[#This Row],['[TRACECODE']:]]="149 (0x95)",RIGHT(fastLink[[#This Row],[TRACE INFO]],4)&lt;&gt;"0000"),"YES","NO")</f>
        <v>NO</v>
      </c>
      <c r="I22" s="14">
        <f>IF(AND(F21="req",fastLink[[#This Row],[resp_col]]="res"),fastLink[[#This Row],[FRT_DEC]]-B21,"EMPTY")</f>
        <v>839</v>
      </c>
      <c r="J22" s="14" t="str">
        <f>IF(AND(fastLink[[#This Row],[resp_col]]="res",fastLink[[#This Row],[data]]="YES"),fastLink[[#This Row],[data req to resp]],"EMPTY")</f>
        <v>EMPTY</v>
      </c>
      <c r="K22" s="14">
        <f>IF(AND(fastLink[[#This Row],[resp_col]]="res",fastLink[[#This Row],[data]]="NO"),fastLink[[#This Row],[data req to resp]],"EMPTY")</f>
        <v>839</v>
      </c>
      <c r="O22" s="16">
        <v>488</v>
      </c>
      <c r="P22" s="14">
        <v>1</v>
      </c>
      <c r="Q22" s="26">
        <v>0.40350877192982454</v>
      </c>
      <c r="R22" s="26">
        <v>1.7543859649122806E-2</v>
      </c>
      <c r="S22" s="26"/>
      <c r="Y22" s="16">
        <v>772</v>
      </c>
      <c r="Z22" s="14">
        <v>1</v>
      </c>
      <c r="AA22" s="26">
        <v>0.45833333333333331</v>
      </c>
      <c r="AB22" s="26">
        <v>2.0833333333333332E-2</v>
      </c>
      <c r="AF22" s="16"/>
      <c r="AG22" s="14"/>
    </row>
    <row r="23" spans="1:33" x14ac:dyDescent="0.25">
      <c r="A23" s="14" t="s">
        <v>964</v>
      </c>
      <c r="B23">
        <v>2050713640</v>
      </c>
      <c r="C23" s="14" t="s">
        <v>6863</v>
      </c>
      <c r="D23" s="14" t="s">
        <v>4649</v>
      </c>
      <c r="E23" s="14" t="s">
        <v>6734</v>
      </c>
      <c r="F23" s="14" t="str">
        <f>IF(fastLink[[#This Row],['[TRACECODE']:]]="148 (0x94)","req")</f>
        <v>req</v>
      </c>
      <c r="G23" s="14" t="str">
        <f>IF(fastLink[[#This Row],['[TRACECODE']:]]="149 (0x95)","res","")</f>
        <v/>
      </c>
      <c r="H23" s="14" t="str">
        <f>IF(AND(fastLink[[#This Row],['[TRACECODE']:]]="149 (0x95)",RIGHT(fastLink[[#This Row],[TRACE INFO]],4)&lt;&gt;"0000"),"YES","NO")</f>
        <v>NO</v>
      </c>
      <c r="I23" s="14" t="str">
        <f>IF(AND(F22="req",fastLink[[#This Row],[resp_col]]="res"),fastLink[[#This Row],[FRT_DEC]]-B22,"EMPTY")</f>
        <v>EMPTY</v>
      </c>
      <c r="J23" s="14" t="str">
        <f>IF(AND(fastLink[[#This Row],[resp_col]]="res",fastLink[[#This Row],[data]]="YES"),fastLink[[#This Row],[data req to resp]],"EMPTY")</f>
        <v>EMPTY</v>
      </c>
      <c r="K23" s="14" t="str">
        <f>IF(AND(fastLink[[#This Row],[resp_col]]="res",fastLink[[#This Row],[data]]="NO"),fastLink[[#This Row],[data req to resp]],"EMPTY")</f>
        <v>EMPTY</v>
      </c>
      <c r="O23" s="16">
        <v>494</v>
      </c>
      <c r="P23" s="14">
        <v>1</v>
      </c>
      <c r="Q23" s="26">
        <v>0.42105263157894735</v>
      </c>
      <c r="R23" s="26">
        <v>1.7543859649122806E-2</v>
      </c>
      <c r="S23" s="26"/>
      <c r="Y23" s="16">
        <v>808</v>
      </c>
      <c r="Z23" s="14">
        <v>1</v>
      </c>
      <c r="AA23" s="26">
        <v>0.47916666666666669</v>
      </c>
      <c r="AB23" s="26">
        <v>2.0833333333333332E-2</v>
      </c>
      <c r="AF23" s="16"/>
      <c r="AG23" s="14"/>
    </row>
    <row r="24" spans="1:33" x14ac:dyDescent="0.25">
      <c r="A24" s="14" t="s">
        <v>1057</v>
      </c>
      <c r="B24">
        <v>2050716304</v>
      </c>
      <c r="C24" s="14" t="s">
        <v>6911</v>
      </c>
      <c r="D24" s="14" t="s">
        <v>4651</v>
      </c>
      <c r="E24" s="14" t="s">
        <v>4714</v>
      </c>
      <c r="F24" s="14" t="b">
        <f>IF(fastLink[[#This Row],['[TRACECODE']:]]="148 (0x94)","req")</f>
        <v>0</v>
      </c>
      <c r="G24" s="14" t="str">
        <f>IF(fastLink[[#This Row],['[TRACECODE']:]]="149 (0x95)","res","")</f>
        <v>res</v>
      </c>
      <c r="H24" s="14" t="str">
        <f>IF(AND(fastLink[[#This Row],['[TRACECODE']:]]="149 (0x95)",RIGHT(fastLink[[#This Row],[TRACE INFO]],4)&lt;&gt;"0000"),"YES","NO")</f>
        <v>NO</v>
      </c>
      <c r="I24" s="14">
        <f>IF(AND(F23="req",fastLink[[#This Row],[resp_col]]="res"),fastLink[[#This Row],[FRT_DEC]]-B23,"EMPTY")</f>
        <v>2664</v>
      </c>
      <c r="J24" s="14" t="str">
        <f>IF(AND(fastLink[[#This Row],[resp_col]]="res",fastLink[[#This Row],[data]]="YES"),fastLink[[#This Row],[data req to resp]],"EMPTY")</f>
        <v>EMPTY</v>
      </c>
      <c r="K24" s="14">
        <f>IF(AND(fastLink[[#This Row],[resp_col]]="res",fastLink[[#This Row],[data]]="NO"),fastLink[[#This Row],[data req to resp]],"EMPTY")</f>
        <v>2664</v>
      </c>
      <c r="O24" s="16">
        <v>495</v>
      </c>
      <c r="P24" s="14">
        <v>1</v>
      </c>
      <c r="Q24" s="26">
        <v>0.43859649122807015</v>
      </c>
      <c r="R24" s="26">
        <v>1.7543859649122806E-2</v>
      </c>
      <c r="S24" s="26"/>
      <c r="Y24" s="16">
        <v>815</v>
      </c>
      <c r="Z24" s="14">
        <v>1</v>
      </c>
      <c r="AA24" s="26">
        <v>0.5</v>
      </c>
      <c r="AB24" s="26">
        <v>2.0833333333333332E-2</v>
      </c>
      <c r="AF24" s="16"/>
      <c r="AG24" s="14"/>
    </row>
    <row r="25" spans="1:33" x14ac:dyDescent="0.25">
      <c r="A25" s="14" t="s">
        <v>1062</v>
      </c>
      <c r="B25">
        <v>2050778747</v>
      </c>
      <c r="C25" s="14" t="s">
        <v>6951</v>
      </c>
      <c r="D25" s="14" t="s">
        <v>4649</v>
      </c>
      <c r="E25" s="14" t="s">
        <v>6952</v>
      </c>
      <c r="F25" s="14" t="str">
        <f>IF(fastLink[[#This Row],['[TRACECODE']:]]="148 (0x94)","req")</f>
        <v>req</v>
      </c>
      <c r="G25" s="14" t="str">
        <f>IF(fastLink[[#This Row],['[TRACECODE']:]]="149 (0x95)","res","")</f>
        <v/>
      </c>
      <c r="H25" s="14" t="str">
        <f>IF(AND(fastLink[[#This Row],['[TRACECODE']:]]="149 (0x95)",RIGHT(fastLink[[#This Row],[TRACE INFO]],4)&lt;&gt;"0000"),"YES","NO")</f>
        <v>NO</v>
      </c>
      <c r="I25" s="14" t="str">
        <f>IF(AND(F24="req",fastLink[[#This Row],[resp_col]]="res"),fastLink[[#This Row],[FRT_DEC]]-B24,"EMPTY")</f>
        <v>EMPTY</v>
      </c>
      <c r="J25" s="14" t="str">
        <f>IF(AND(fastLink[[#This Row],[resp_col]]="res",fastLink[[#This Row],[data]]="YES"),fastLink[[#This Row],[data req to resp]],"EMPTY")</f>
        <v>EMPTY</v>
      </c>
      <c r="K25" s="14" t="str">
        <f>IF(AND(fastLink[[#This Row],[resp_col]]="res",fastLink[[#This Row],[data]]="NO"),fastLink[[#This Row],[data req to resp]],"EMPTY")</f>
        <v>EMPTY</v>
      </c>
      <c r="O25" s="16">
        <v>499</v>
      </c>
      <c r="P25" s="14">
        <v>1</v>
      </c>
      <c r="Q25" s="26">
        <v>0.45614035087719296</v>
      </c>
      <c r="R25" s="26">
        <v>1.7543859649122806E-2</v>
      </c>
      <c r="S25" s="26"/>
      <c r="Y25" s="16">
        <v>838</v>
      </c>
      <c r="Z25" s="14">
        <v>1</v>
      </c>
      <c r="AA25" s="26">
        <v>0.52083333333333337</v>
      </c>
      <c r="AB25" s="26">
        <v>2.0833333333333332E-2</v>
      </c>
      <c r="AF25" s="16"/>
      <c r="AG25" s="14"/>
    </row>
    <row r="26" spans="1:33" x14ac:dyDescent="0.25">
      <c r="A26" s="14" t="s">
        <v>1023</v>
      </c>
      <c r="B26">
        <v>2050780172</v>
      </c>
      <c r="C26" s="14" t="s">
        <v>6977</v>
      </c>
      <c r="D26" s="14" t="s">
        <v>4651</v>
      </c>
      <c r="E26" s="14" t="s">
        <v>4653</v>
      </c>
      <c r="F26" s="14" t="b">
        <f>IF(fastLink[[#This Row],['[TRACECODE']:]]="148 (0x94)","req")</f>
        <v>0</v>
      </c>
      <c r="G26" s="14" t="str">
        <f>IF(fastLink[[#This Row],['[TRACECODE']:]]="149 (0x95)","res","")</f>
        <v>res</v>
      </c>
      <c r="H26" s="14" t="str">
        <f>IF(AND(fastLink[[#This Row],['[TRACECODE']:]]="149 (0x95)",RIGHT(fastLink[[#This Row],[TRACE INFO]],4)&lt;&gt;"0000"),"YES","NO")</f>
        <v>NO</v>
      </c>
      <c r="I26" s="14">
        <f>IF(AND(F25="req",fastLink[[#This Row],[resp_col]]="res"),fastLink[[#This Row],[FRT_DEC]]-B25,"EMPTY")</f>
        <v>1425</v>
      </c>
      <c r="J26" s="14" t="str">
        <f>IF(AND(fastLink[[#This Row],[resp_col]]="res",fastLink[[#This Row],[data]]="YES"),fastLink[[#This Row],[data req to resp]],"EMPTY")</f>
        <v>EMPTY</v>
      </c>
      <c r="K26" s="14">
        <f>IF(AND(fastLink[[#This Row],[resp_col]]="res",fastLink[[#This Row],[data]]="NO"),fastLink[[#This Row],[data req to resp]],"EMPTY")</f>
        <v>1425</v>
      </c>
      <c r="O26" s="16">
        <v>512</v>
      </c>
      <c r="P26" s="14">
        <v>1</v>
      </c>
      <c r="Q26" s="26">
        <v>0.47368421052631576</v>
      </c>
      <c r="R26" s="26">
        <v>1.7543859649122806E-2</v>
      </c>
      <c r="S26" s="26"/>
      <c r="Y26" s="16">
        <v>839</v>
      </c>
      <c r="Z26" s="14">
        <v>1</v>
      </c>
      <c r="AA26" s="26">
        <v>0.54166666666666663</v>
      </c>
      <c r="AB26" s="26">
        <v>2.0833333333333332E-2</v>
      </c>
      <c r="AF26" s="16"/>
      <c r="AG26" s="14"/>
    </row>
    <row r="27" spans="1:33" x14ac:dyDescent="0.25">
      <c r="A27" s="14" t="s">
        <v>1189</v>
      </c>
      <c r="B27">
        <v>2050785391</v>
      </c>
      <c r="C27" s="14" t="s">
        <v>7008</v>
      </c>
      <c r="D27" s="14" t="s">
        <v>4649</v>
      </c>
      <c r="E27" s="14" t="s">
        <v>6952</v>
      </c>
      <c r="F27" s="14" t="str">
        <f>IF(fastLink[[#This Row],['[TRACECODE']:]]="148 (0x94)","req")</f>
        <v>req</v>
      </c>
      <c r="G27" s="14" t="str">
        <f>IF(fastLink[[#This Row],['[TRACECODE']:]]="149 (0x95)","res","")</f>
        <v/>
      </c>
      <c r="H27" s="14" t="str">
        <f>IF(AND(fastLink[[#This Row],['[TRACECODE']:]]="149 (0x95)",RIGHT(fastLink[[#This Row],[TRACE INFO]],4)&lt;&gt;"0000"),"YES","NO")</f>
        <v>NO</v>
      </c>
      <c r="I27" s="14" t="str">
        <f>IF(AND(F26="req",fastLink[[#This Row],[resp_col]]="res"),fastLink[[#This Row],[FRT_DEC]]-B26,"EMPTY")</f>
        <v>EMPTY</v>
      </c>
      <c r="J27" s="14" t="str">
        <f>IF(AND(fastLink[[#This Row],[resp_col]]="res",fastLink[[#This Row],[data]]="YES"),fastLink[[#This Row],[data req to resp]],"EMPTY")</f>
        <v>EMPTY</v>
      </c>
      <c r="K27" s="14" t="str">
        <f>IF(AND(fastLink[[#This Row],[resp_col]]="res",fastLink[[#This Row],[data]]="NO"),fastLink[[#This Row],[data req to resp]],"EMPTY")</f>
        <v>EMPTY</v>
      </c>
      <c r="O27" s="16">
        <v>760</v>
      </c>
      <c r="P27" s="14">
        <v>1</v>
      </c>
      <c r="Q27" s="26">
        <v>0.49122807017543857</v>
      </c>
      <c r="R27" s="26">
        <v>1.7543859649122806E-2</v>
      </c>
      <c r="S27" s="26"/>
      <c r="Y27" s="16">
        <v>840</v>
      </c>
      <c r="Z27" s="14">
        <v>1</v>
      </c>
      <c r="AA27" s="26">
        <v>0.5625</v>
      </c>
      <c r="AB27" s="26">
        <v>2.0833333333333332E-2</v>
      </c>
      <c r="AF27" s="16"/>
      <c r="AG27" s="14"/>
    </row>
    <row r="28" spans="1:33" x14ac:dyDescent="0.25">
      <c r="A28" s="14" t="s">
        <v>1198</v>
      </c>
      <c r="B28">
        <v>2050785762</v>
      </c>
      <c r="C28" s="14" t="s">
        <v>7017</v>
      </c>
      <c r="D28" s="14" t="s">
        <v>4651</v>
      </c>
      <c r="E28" s="14" t="s">
        <v>4653</v>
      </c>
      <c r="F28" s="14" t="b">
        <f>IF(fastLink[[#This Row],['[TRACECODE']:]]="148 (0x94)","req")</f>
        <v>0</v>
      </c>
      <c r="G28" s="14" t="str">
        <f>IF(fastLink[[#This Row],['[TRACECODE']:]]="149 (0x95)","res","")</f>
        <v>res</v>
      </c>
      <c r="H28" s="14" t="str">
        <f>IF(AND(fastLink[[#This Row],['[TRACECODE']:]]="149 (0x95)",RIGHT(fastLink[[#This Row],[TRACE INFO]],4)&lt;&gt;"0000"),"YES","NO")</f>
        <v>NO</v>
      </c>
      <c r="I28" s="14">
        <f>IF(AND(F27="req",fastLink[[#This Row],[resp_col]]="res"),fastLink[[#This Row],[FRT_DEC]]-B27,"EMPTY")</f>
        <v>371</v>
      </c>
      <c r="J28" s="14" t="str">
        <f>IF(AND(fastLink[[#This Row],[resp_col]]="res",fastLink[[#This Row],[data]]="YES"),fastLink[[#This Row],[data req to resp]],"EMPTY")</f>
        <v>EMPTY</v>
      </c>
      <c r="K28" s="14">
        <f>IF(AND(fastLink[[#This Row],[resp_col]]="res",fastLink[[#This Row],[data]]="NO"),fastLink[[#This Row],[data req to resp]],"EMPTY")</f>
        <v>371</v>
      </c>
      <c r="O28" s="16">
        <v>772</v>
      </c>
      <c r="P28" s="14">
        <v>1</v>
      </c>
      <c r="Q28" s="26">
        <v>0.50877192982456143</v>
      </c>
      <c r="R28" s="26">
        <v>1.7543859649122806E-2</v>
      </c>
      <c r="S28" s="26"/>
      <c r="Y28" s="16">
        <v>1005</v>
      </c>
      <c r="Z28" s="14">
        <v>1</v>
      </c>
      <c r="AA28" s="26">
        <v>0.58333333333333337</v>
      </c>
      <c r="AB28" s="26">
        <v>2.0833333333333332E-2</v>
      </c>
      <c r="AF28" s="16"/>
      <c r="AG28" s="14"/>
    </row>
    <row r="29" spans="1:33" x14ac:dyDescent="0.25">
      <c r="A29" s="14" t="s">
        <v>1297</v>
      </c>
      <c r="B29">
        <v>2050810751</v>
      </c>
      <c r="C29" s="14" t="s">
        <v>7135</v>
      </c>
      <c r="D29" s="14" t="s">
        <v>4649</v>
      </c>
      <c r="E29" s="14" t="s">
        <v>7136</v>
      </c>
      <c r="F29" s="14" t="str">
        <f>IF(fastLink[[#This Row],['[TRACECODE']:]]="148 (0x94)","req")</f>
        <v>req</v>
      </c>
      <c r="G29" s="14" t="str">
        <f>IF(fastLink[[#This Row],['[TRACECODE']:]]="149 (0x95)","res","")</f>
        <v/>
      </c>
      <c r="H29" s="14" t="str">
        <f>IF(AND(fastLink[[#This Row],['[TRACECODE']:]]="149 (0x95)",RIGHT(fastLink[[#This Row],[TRACE INFO]],4)&lt;&gt;"0000"),"YES","NO")</f>
        <v>NO</v>
      </c>
      <c r="I29" s="14" t="str">
        <f>IF(AND(F28="req",fastLink[[#This Row],[resp_col]]="res"),fastLink[[#This Row],[FRT_DEC]]-B28,"EMPTY")</f>
        <v>EMPTY</v>
      </c>
      <c r="J29" s="14" t="str">
        <f>IF(AND(fastLink[[#This Row],[resp_col]]="res",fastLink[[#This Row],[data]]="YES"),fastLink[[#This Row],[data req to resp]],"EMPTY")</f>
        <v>EMPTY</v>
      </c>
      <c r="K29" s="14" t="str">
        <f>IF(AND(fastLink[[#This Row],[resp_col]]="res",fastLink[[#This Row],[data]]="NO"),fastLink[[#This Row],[data req to resp]],"EMPTY")</f>
        <v>EMPTY</v>
      </c>
      <c r="O29" s="16">
        <v>808</v>
      </c>
      <c r="P29" s="14">
        <v>1</v>
      </c>
      <c r="Q29" s="26">
        <v>0.52631578947368418</v>
      </c>
      <c r="R29" s="26">
        <v>1.7543859649122806E-2</v>
      </c>
      <c r="S29" s="26"/>
      <c r="Y29" s="16">
        <v>1177</v>
      </c>
      <c r="Z29" s="14">
        <v>1</v>
      </c>
      <c r="AA29" s="26">
        <v>0.60416666666666663</v>
      </c>
      <c r="AB29" s="26">
        <v>2.0833333333333332E-2</v>
      </c>
      <c r="AF29" s="16"/>
      <c r="AG29" s="14"/>
    </row>
    <row r="30" spans="1:33" x14ac:dyDescent="0.25">
      <c r="A30" s="14" t="s">
        <v>1306</v>
      </c>
      <c r="B30">
        <v>2050811250</v>
      </c>
      <c r="C30" s="14" t="s">
        <v>7145</v>
      </c>
      <c r="D30" s="14" t="s">
        <v>4651</v>
      </c>
      <c r="E30" s="14" t="s">
        <v>4653</v>
      </c>
      <c r="F30" s="14" t="b">
        <f>IF(fastLink[[#This Row],['[TRACECODE']:]]="148 (0x94)","req")</f>
        <v>0</v>
      </c>
      <c r="G30" s="14" t="str">
        <f>IF(fastLink[[#This Row],['[TRACECODE']:]]="149 (0x95)","res","")</f>
        <v>res</v>
      </c>
      <c r="H30" s="14" t="str">
        <f>IF(AND(fastLink[[#This Row],['[TRACECODE']:]]="149 (0x95)",RIGHT(fastLink[[#This Row],[TRACE INFO]],4)&lt;&gt;"0000"),"YES","NO")</f>
        <v>NO</v>
      </c>
      <c r="I30" s="14">
        <f>IF(AND(F29="req",fastLink[[#This Row],[resp_col]]="res"),fastLink[[#This Row],[FRT_DEC]]-B29,"EMPTY")</f>
        <v>499</v>
      </c>
      <c r="J30" s="14" t="str">
        <f>IF(AND(fastLink[[#This Row],[resp_col]]="res",fastLink[[#This Row],[data]]="YES"),fastLink[[#This Row],[data req to resp]],"EMPTY")</f>
        <v>EMPTY</v>
      </c>
      <c r="K30" s="14">
        <f>IF(AND(fastLink[[#This Row],[resp_col]]="res",fastLink[[#This Row],[data]]="NO"),fastLink[[#This Row],[data req to resp]],"EMPTY")</f>
        <v>499</v>
      </c>
      <c r="O30" s="16">
        <v>815</v>
      </c>
      <c r="P30" s="14">
        <v>1</v>
      </c>
      <c r="Q30" s="26">
        <v>0.54385964912280704</v>
      </c>
      <c r="R30" s="26">
        <v>1.7543859649122806E-2</v>
      </c>
      <c r="S30" s="26"/>
      <c r="Y30" s="16">
        <v>1425</v>
      </c>
      <c r="Z30" s="14">
        <v>2</v>
      </c>
      <c r="AA30" s="26">
        <v>0.64583333333333337</v>
      </c>
      <c r="AB30" s="26">
        <v>4.1666666666666664E-2</v>
      </c>
      <c r="AF30" s="16"/>
      <c r="AG30" s="14"/>
    </row>
    <row r="31" spans="1:33" x14ac:dyDescent="0.25">
      <c r="A31" s="14" t="s">
        <v>1352</v>
      </c>
      <c r="B31">
        <v>2050824118</v>
      </c>
      <c r="C31" s="14" t="s">
        <v>7199</v>
      </c>
      <c r="D31" s="14" t="s">
        <v>4649</v>
      </c>
      <c r="E31" s="14" t="s">
        <v>7136</v>
      </c>
      <c r="F31" s="14" t="str">
        <f>IF(fastLink[[#This Row],['[TRACECODE']:]]="148 (0x94)","req")</f>
        <v>req</v>
      </c>
      <c r="G31" s="14" t="str">
        <f>IF(fastLink[[#This Row],['[TRACECODE']:]]="149 (0x95)","res","")</f>
        <v/>
      </c>
      <c r="H31" s="14" t="str">
        <f>IF(AND(fastLink[[#This Row],['[TRACECODE']:]]="149 (0x95)",RIGHT(fastLink[[#This Row],[TRACE INFO]],4)&lt;&gt;"0000"),"YES","NO")</f>
        <v>NO</v>
      </c>
      <c r="I31" s="14" t="str">
        <f>IF(AND(F30="req",fastLink[[#This Row],[resp_col]]="res"),fastLink[[#This Row],[FRT_DEC]]-B30,"EMPTY")</f>
        <v>EMPTY</v>
      </c>
      <c r="J31" s="14" t="str">
        <f>IF(AND(fastLink[[#This Row],[resp_col]]="res",fastLink[[#This Row],[data]]="YES"),fastLink[[#This Row],[data req to resp]],"EMPTY")</f>
        <v>EMPTY</v>
      </c>
      <c r="K31" s="14" t="str">
        <f>IF(AND(fastLink[[#This Row],[resp_col]]="res",fastLink[[#This Row],[data]]="NO"),fastLink[[#This Row],[data req to resp]],"EMPTY")</f>
        <v>EMPTY</v>
      </c>
      <c r="O31" s="16">
        <v>822</v>
      </c>
      <c r="P31" s="14">
        <v>1</v>
      </c>
      <c r="Q31" s="26">
        <v>0.56140350877192979</v>
      </c>
      <c r="R31" s="26">
        <v>1.7543859649122806E-2</v>
      </c>
      <c r="S31" s="26"/>
      <c r="Y31" s="16">
        <v>1426</v>
      </c>
      <c r="Z31" s="14">
        <v>2</v>
      </c>
      <c r="AA31" s="26">
        <v>0.6875</v>
      </c>
      <c r="AB31" s="26">
        <v>4.1666666666666664E-2</v>
      </c>
      <c r="AF31" s="16"/>
      <c r="AG31" s="14"/>
    </row>
    <row r="32" spans="1:33" x14ac:dyDescent="0.25">
      <c r="A32" s="14" t="s">
        <v>1357</v>
      </c>
      <c r="B32">
        <v>2050826882</v>
      </c>
      <c r="C32" s="14" t="s">
        <v>7204</v>
      </c>
      <c r="D32" s="14" t="s">
        <v>4651</v>
      </c>
      <c r="E32" s="14" t="s">
        <v>4714</v>
      </c>
      <c r="F32" s="14" t="b">
        <f>IF(fastLink[[#This Row],['[TRACECODE']:]]="148 (0x94)","req")</f>
        <v>0</v>
      </c>
      <c r="G32" s="14" t="str">
        <f>IF(fastLink[[#This Row],['[TRACECODE']:]]="149 (0x95)","res","")</f>
        <v>res</v>
      </c>
      <c r="H32" s="14" t="str">
        <f>IF(AND(fastLink[[#This Row],['[TRACECODE']:]]="149 (0x95)",RIGHT(fastLink[[#This Row],[TRACE INFO]],4)&lt;&gt;"0000"),"YES","NO")</f>
        <v>NO</v>
      </c>
      <c r="I32" s="14">
        <f>IF(AND(F31="req",fastLink[[#This Row],[resp_col]]="res"),fastLink[[#This Row],[FRT_DEC]]-B31,"EMPTY")</f>
        <v>2764</v>
      </c>
      <c r="J32" s="14" t="str">
        <f>IF(AND(fastLink[[#This Row],[resp_col]]="res",fastLink[[#This Row],[data]]="YES"),fastLink[[#This Row],[data req to resp]],"EMPTY")</f>
        <v>EMPTY</v>
      </c>
      <c r="K32" s="14">
        <f>IF(AND(fastLink[[#This Row],[resp_col]]="res",fastLink[[#This Row],[data]]="NO"),fastLink[[#This Row],[data req to resp]],"EMPTY")</f>
        <v>2764</v>
      </c>
      <c r="O32" s="16">
        <v>838</v>
      </c>
      <c r="P32" s="14">
        <v>1</v>
      </c>
      <c r="Q32" s="26">
        <v>0.57894736842105265</v>
      </c>
      <c r="R32" s="26">
        <v>1.7543859649122806E-2</v>
      </c>
      <c r="S32" s="26"/>
      <c r="Y32" s="16">
        <v>1427</v>
      </c>
      <c r="Z32" s="14">
        <v>1</v>
      </c>
      <c r="AA32" s="26">
        <v>0.70833333333333337</v>
      </c>
      <c r="AB32" s="26">
        <v>2.0833333333333332E-2</v>
      </c>
      <c r="AF32" s="16"/>
      <c r="AG32" s="14"/>
    </row>
    <row r="33" spans="1:33" x14ac:dyDescent="0.25">
      <c r="A33" s="14" t="s">
        <v>1398</v>
      </c>
      <c r="B33">
        <v>2050858824</v>
      </c>
      <c r="C33" s="14" t="s">
        <v>7251</v>
      </c>
      <c r="D33" s="14" t="s">
        <v>4649</v>
      </c>
      <c r="E33" s="14" t="s">
        <v>7252</v>
      </c>
      <c r="F33" s="14" t="str">
        <f>IF(fastLink[[#This Row],['[TRACECODE']:]]="148 (0x94)","req")</f>
        <v>req</v>
      </c>
      <c r="G33" s="14" t="str">
        <f>IF(fastLink[[#This Row],['[TRACECODE']:]]="149 (0x95)","res","")</f>
        <v/>
      </c>
      <c r="H33" s="14" t="str">
        <f>IF(AND(fastLink[[#This Row],['[TRACECODE']:]]="149 (0x95)",RIGHT(fastLink[[#This Row],[TRACE INFO]],4)&lt;&gt;"0000"),"YES","NO")</f>
        <v>NO</v>
      </c>
      <c r="I33" s="14" t="str">
        <f>IF(AND(F32="req",fastLink[[#This Row],[resp_col]]="res"),fastLink[[#This Row],[FRT_DEC]]-B32,"EMPTY")</f>
        <v>EMPTY</v>
      </c>
      <c r="J33" s="14" t="str">
        <f>IF(AND(fastLink[[#This Row],[resp_col]]="res",fastLink[[#This Row],[data]]="YES"),fastLink[[#This Row],[data req to resp]],"EMPTY")</f>
        <v>EMPTY</v>
      </c>
      <c r="K33" s="14" t="str">
        <f>IF(AND(fastLink[[#This Row],[resp_col]]="res",fastLink[[#This Row],[data]]="NO"),fastLink[[#This Row],[data req to resp]],"EMPTY")</f>
        <v>EMPTY</v>
      </c>
      <c r="O33" s="16">
        <v>839</v>
      </c>
      <c r="P33" s="14">
        <v>1</v>
      </c>
      <c r="Q33" s="26">
        <v>0.59649122807017541</v>
      </c>
      <c r="R33" s="26">
        <v>1.7543859649122806E-2</v>
      </c>
      <c r="S33" s="26"/>
      <c r="Y33" s="16">
        <v>1428</v>
      </c>
      <c r="Z33" s="14">
        <v>2</v>
      </c>
      <c r="AA33" s="26">
        <v>0.75</v>
      </c>
      <c r="AB33" s="26">
        <v>4.1666666666666664E-2</v>
      </c>
      <c r="AF33" s="16"/>
      <c r="AG33" s="14"/>
    </row>
    <row r="34" spans="1:33" x14ac:dyDescent="0.25">
      <c r="A34" s="14" t="s">
        <v>1420</v>
      </c>
      <c r="B34">
        <v>2050860252</v>
      </c>
      <c r="C34" s="14" t="s">
        <v>7277</v>
      </c>
      <c r="D34" s="14" t="s">
        <v>4651</v>
      </c>
      <c r="E34" s="14" t="s">
        <v>4653</v>
      </c>
      <c r="F34" s="14" t="b">
        <f>IF(fastLink[[#This Row],['[TRACECODE']:]]="148 (0x94)","req")</f>
        <v>0</v>
      </c>
      <c r="G34" s="14" t="str">
        <f>IF(fastLink[[#This Row],['[TRACECODE']:]]="149 (0x95)","res","")</f>
        <v>res</v>
      </c>
      <c r="H34" s="14" t="str">
        <f>IF(AND(fastLink[[#This Row],['[TRACECODE']:]]="149 (0x95)",RIGHT(fastLink[[#This Row],[TRACE INFO]],4)&lt;&gt;"0000"),"YES","NO")</f>
        <v>NO</v>
      </c>
      <c r="I34" s="14">
        <f>IF(AND(F33="req",fastLink[[#This Row],[resp_col]]="res"),fastLink[[#This Row],[FRT_DEC]]-B33,"EMPTY")</f>
        <v>1428</v>
      </c>
      <c r="J34" s="14" t="str">
        <f>IF(AND(fastLink[[#This Row],[resp_col]]="res",fastLink[[#This Row],[data]]="YES"),fastLink[[#This Row],[data req to resp]],"EMPTY")</f>
        <v>EMPTY</v>
      </c>
      <c r="K34" s="14">
        <f>IF(AND(fastLink[[#This Row],[resp_col]]="res",fastLink[[#This Row],[data]]="NO"),fastLink[[#This Row],[data req to resp]],"EMPTY")</f>
        <v>1428</v>
      </c>
      <c r="O34" s="16">
        <v>840</v>
      </c>
      <c r="P34" s="14">
        <v>1</v>
      </c>
      <c r="Q34" s="26">
        <v>0.61403508771929827</v>
      </c>
      <c r="R34" s="26">
        <v>1.7543859649122806E-2</v>
      </c>
      <c r="S34" s="26"/>
      <c r="Y34" s="16">
        <v>1429</v>
      </c>
      <c r="Z34" s="14">
        <v>3</v>
      </c>
      <c r="AA34" s="26">
        <v>0.8125</v>
      </c>
      <c r="AB34" s="26">
        <v>6.25E-2</v>
      </c>
      <c r="AF34" s="16"/>
      <c r="AG34" s="14"/>
    </row>
    <row r="35" spans="1:33" x14ac:dyDescent="0.25">
      <c r="A35" s="14" t="s">
        <v>1448</v>
      </c>
      <c r="B35">
        <v>2050865468</v>
      </c>
      <c r="C35" s="14" t="s">
        <v>7308</v>
      </c>
      <c r="D35" s="14" t="s">
        <v>4649</v>
      </c>
      <c r="E35" s="14" t="s">
        <v>7252</v>
      </c>
      <c r="F35" s="14" t="str">
        <f>IF(fastLink[[#This Row],['[TRACECODE']:]]="148 (0x94)","req")</f>
        <v>req</v>
      </c>
      <c r="G35" s="14" t="str">
        <f>IF(fastLink[[#This Row],['[TRACECODE']:]]="149 (0x95)","res","")</f>
        <v/>
      </c>
      <c r="H35" s="14" t="str">
        <f>IF(AND(fastLink[[#This Row],['[TRACECODE']:]]="149 (0x95)",RIGHT(fastLink[[#This Row],[TRACE INFO]],4)&lt;&gt;"0000"),"YES","NO")</f>
        <v>NO</v>
      </c>
      <c r="I35" s="14" t="str">
        <f>IF(AND(F34="req",fastLink[[#This Row],[resp_col]]="res"),fastLink[[#This Row],[FRT_DEC]]-B34,"EMPTY")</f>
        <v>EMPTY</v>
      </c>
      <c r="J35" s="14" t="str">
        <f>IF(AND(fastLink[[#This Row],[resp_col]]="res",fastLink[[#This Row],[data]]="YES"),fastLink[[#This Row],[data req to resp]],"EMPTY")</f>
        <v>EMPTY</v>
      </c>
      <c r="K35" s="14" t="str">
        <f>IF(AND(fastLink[[#This Row],[resp_col]]="res",fastLink[[#This Row],[data]]="NO"),fastLink[[#This Row],[data req to resp]],"EMPTY")</f>
        <v>EMPTY</v>
      </c>
      <c r="O35" s="16">
        <v>1005</v>
      </c>
      <c r="P35" s="14">
        <v>1</v>
      </c>
      <c r="Q35" s="26">
        <v>0.63157894736842102</v>
      </c>
      <c r="R35" s="26">
        <v>1.7543859649122806E-2</v>
      </c>
      <c r="S35" s="26"/>
      <c r="Y35" s="16">
        <v>1430</v>
      </c>
      <c r="Z35" s="14">
        <v>1</v>
      </c>
      <c r="AA35" s="26">
        <v>0.83333333333333337</v>
      </c>
      <c r="AB35" s="26">
        <v>2.0833333333333332E-2</v>
      </c>
      <c r="AF35" s="16"/>
      <c r="AG35" s="14"/>
    </row>
    <row r="36" spans="1:33" x14ac:dyDescent="0.25">
      <c r="A36" s="14" t="s">
        <v>1457</v>
      </c>
      <c r="B36">
        <v>2050865861</v>
      </c>
      <c r="C36" s="14" t="s">
        <v>7317</v>
      </c>
      <c r="D36" s="14" t="s">
        <v>4651</v>
      </c>
      <c r="E36" s="14" t="s">
        <v>4653</v>
      </c>
      <c r="F36" s="14" t="b">
        <f>IF(fastLink[[#This Row],['[TRACECODE']:]]="148 (0x94)","req")</f>
        <v>0</v>
      </c>
      <c r="G36" s="14" t="str">
        <f>IF(fastLink[[#This Row],['[TRACECODE']:]]="149 (0x95)","res","")</f>
        <v>res</v>
      </c>
      <c r="H36" s="14" t="str">
        <f>IF(AND(fastLink[[#This Row],['[TRACECODE']:]]="149 (0x95)",RIGHT(fastLink[[#This Row],[TRACE INFO]],4)&lt;&gt;"0000"),"YES","NO")</f>
        <v>NO</v>
      </c>
      <c r="I36" s="14">
        <f>IF(AND(F35="req",fastLink[[#This Row],[resp_col]]="res"),fastLink[[#This Row],[FRT_DEC]]-B35,"EMPTY")</f>
        <v>393</v>
      </c>
      <c r="J36" s="14" t="str">
        <f>IF(AND(fastLink[[#This Row],[resp_col]]="res",fastLink[[#This Row],[data]]="YES"),fastLink[[#This Row],[data req to resp]],"EMPTY")</f>
        <v>EMPTY</v>
      </c>
      <c r="K36" s="14">
        <f>IF(AND(fastLink[[#This Row],[resp_col]]="res",fastLink[[#This Row],[data]]="NO"),fastLink[[#This Row],[data req to resp]],"EMPTY")</f>
        <v>393</v>
      </c>
      <c r="O36" s="16">
        <v>1177</v>
      </c>
      <c r="P36" s="14">
        <v>1</v>
      </c>
      <c r="Q36" s="26">
        <v>0.64912280701754388</v>
      </c>
      <c r="R36" s="26">
        <v>1.7543859649122806E-2</v>
      </c>
      <c r="S36" s="26"/>
      <c r="Y36" s="16">
        <v>2124</v>
      </c>
      <c r="Z36" s="14">
        <v>1</v>
      </c>
      <c r="AA36" s="26">
        <v>0.85416666666666663</v>
      </c>
      <c r="AB36" s="26">
        <v>2.0833333333333332E-2</v>
      </c>
      <c r="AF36" s="16"/>
      <c r="AG36" s="14"/>
    </row>
    <row r="37" spans="1:33" x14ac:dyDescent="0.25">
      <c r="A37" s="14" t="s">
        <v>1556</v>
      </c>
      <c r="B37">
        <v>2050889711</v>
      </c>
      <c r="C37" s="14" t="s">
        <v>7436</v>
      </c>
      <c r="D37" s="14" t="s">
        <v>4649</v>
      </c>
      <c r="E37" s="14" t="s">
        <v>7437</v>
      </c>
      <c r="F37" s="14" t="str">
        <f>IF(fastLink[[#This Row],['[TRACECODE']:]]="148 (0x94)","req")</f>
        <v>req</v>
      </c>
      <c r="G37" s="14" t="str">
        <f>IF(fastLink[[#This Row],['[TRACECODE']:]]="149 (0x95)","res","")</f>
        <v/>
      </c>
      <c r="H37" s="14" t="str">
        <f>IF(AND(fastLink[[#This Row],['[TRACECODE']:]]="149 (0x95)",RIGHT(fastLink[[#This Row],[TRACE INFO]],4)&lt;&gt;"0000"),"YES","NO")</f>
        <v>NO</v>
      </c>
      <c r="I37" s="14" t="str">
        <f>IF(AND(F36="req",fastLink[[#This Row],[resp_col]]="res"),fastLink[[#This Row],[FRT_DEC]]-B36,"EMPTY")</f>
        <v>EMPTY</v>
      </c>
      <c r="J37" s="14" t="str">
        <f>IF(AND(fastLink[[#This Row],[resp_col]]="res",fastLink[[#This Row],[data]]="YES"),fastLink[[#This Row],[data req to resp]],"EMPTY")</f>
        <v>EMPTY</v>
      </c>
      <c r="K37" s="14" t="str">
        <f>IF(AND(fastLink[[#This Row],[resp_col]]="res",fastLink[[#This Row],[data]]="NO"),fastLink[[#This Row],[data req to resp]],"EMPTY")</f>
        <v>EMPTY</v>
      </c>
      <c r="O37" s="16">
        <v>1425</v>
      </c>
      <c r="P37" s="14">
        <v>2</v>
      </c>
      <c r="Q37" s="26">
        <v>0.68421052631578949</v>
      </c>
      <c r="R37" s="26">
        <v>3.5087719298245612E-2</v>
      </c>
      <c r="S37" s="26"/>
      <c r="Y37" s="16">
        <v>2129</v>
      </c>
      <c r="Z37" s="14">
        <v>1</v>
      </c>
      <c r="AA37" s="26">
        <v>0.875</v>
      </c>
      <c r="AB37" s="26">
        <v>2.0833333333333332E-2</v>
      </c>
      <c r="AF37" s="16"/>
      <c r="AG37" s="14"/>
    </row>
    <row r="38" spans="1:33" x14ac:dyDescent="0.25">
      <c r="A38" s="14" t="s">
        <v>1565</v>
      </c>
      <c r="B38">
        <v>2050890110</v>
      </c>
      <c r="C38" s="14" t="s">
        <v>7446</v>
      </c>
      <c r="D38" s="14" t="s">
        <v>4651</v>
      </c>
      <c r="E38" s="14" t="s">
        <v>4653</v>
      </c>
      <c r="F38" s="14" t="b">
        <f>IF(fastLink[[#This Row],['[TRACECODE']:]]="148 (0x94)","req")</f>
        <v>0</v>
      </c>
      <c r="G38" s="14" t="str">
        <f>IF(fastLink[[#This Row],['[TRACECODE']:]]="149 (0x95)","res","")</f>
        <v>res</v>
      </c>
      <c r="H38" s="14" t="str">
        <f>IF(AND(fastLink[[#This Row],['[TRACECODE']:]]="149 (0x95)",RIGHT(fastLink[[#This Row],[TRACE INFO]],4)&lt;&gt;"0000"),"YES","NO")</f>
        <v>NO</v>
      </c>
      <c r="I38" s="14">
        <f>IF(AND(F37="req",fastLink[[#This Row],[resp_col]]="res"),fastLink[[#This Row],[FRT_DEC]]-B37,"EMPTY")</f>
        <v>399</v>
      </c>
      <c r="J38" s="14" t="str">
        <f>IF(AND(fastLink[[#This Row],[resp_col]]="res",fastLink[[#This Row],[data]]="YES"),fastLink[[#This Row],[data req to resp]],"EMPTY")</f>
        <v>EMPTY</v>
      </c>
      <c r="K38" s="14">
        <f>IF(AND(fastLink[[#This Row],[resp_col]]="res",fastLink[[#This Row],[data]]="NO"),fastLink[[#This Row],[data req to resp]],"EMPTY")</f>
        <v>399</v>
      </c>
      <c r="O38" s="16">
        <v>1426</v>
      </c>
      <c r="P38" s="14">
        <v>2</v>
      </c>
      <c r="Q38" s="26">
        <v>0.7192982456140351</v>
      </c>
      <c r="R38" s="26">
        <v>3.5087719298245612E-2</v>
      </c>
      <c r="S38" s="26"/>
      <c r="Y38" s="16">
        <v>2653</v>
      </c>
      <c r="Z38" s="14">
        <v>1</v>
      </c>
      <c r="AA38" s="26">
        <v>0.89583333333333337</v>
      </c>
      <c r="AB38" s="26">
        <v>2.0833333333333332E-2</v>
      </c>
      <c r="AF38" s="16"/>
      <c r="AG38" s="14"/>
    </row>
    <row r="39" spans="1:33" x14ac:dyDescent="0.25">
      <c r="A39" s="14" t="s">
        <v>1611</v>
      </c>
      <c r="B39">
        <v>2050912361</v>
      </c>
      <c r="C39" s="14" t="s">
        <v>7500</v>
      </c>
      <c r="D39" s="14" t="s">
        <v>4649</v>
      </c>
      <c r="E39" s="14" t="s">
        <v>7437</v>
      </c>
      <c r="F39" s="14" t="str">
        <f>IF(fastLink[[#This Row],['[TRACECODE']:]]="148 (0x94)","req")</f>
        <v>req</v>
      </c>
      <c r="G39" s="14" t="str">
        <f>IF(fastLink[[#This Row],['[TRACECODE']:]]="149 (0x95)","res","")</f>
        <v/>
      </c>
      <c r="H39" s="14" t="str">
        <f>IF(AND(fastLink[[#This Row],['[TRACECODE']:]]="149 (0x95)",RIGHT(fastLink[[#This Row],[TRACE INFO]],4)&lt;&gt;"0000"),"YES","NO")</f>
        <v>NO</v>
      </c>
      <c r="I39" s="14" t="str">
        <f>IF(AND(F38="req",fastLink[[#This Row],[resp_col]]="res"),fastLink[[#This Row],[FRT_DEC]]-B38,"EMPTY")</f>
        <v>EMPTY</v>
      </c>
      <c r="J39" s="14" t="str">
        <f>IF(AND(fastLink[[#This Row],[resp_col]]="res",fastLink[[#This Row],[data]]="YES"),fastLink[[#This Row],[data req to resp]],"EMPTY")</f>
        <v>EMPTY</v>
      </c>
      <c r="K39" s="14" t="str">
        <f>IF(AND(fastLink[[#This Row],[resp_col]]="res",fastLink[[#This Row],[data]]="NO"),fastLink[[#This Row],[data req to resp]],"EMPTY")</f>
        <v>EMPTY</v>
      </c>
      <c r="O39" s="16">
        <v>1427</v>
      </c>
      <c r="P39" s="14">
        <v>1</v>
      </c>
      <c r="Q39" s="26">
        <v>0.73684210526315785</v>
      </c>
      <c r="R39" s="26">
        <v>1.7543859649122806E-2</v>
      </c>
      <c r="S39" s="26"/>
      <c r="Y39" s="16">
        <v>2655</v>
      </c>
      <c r="Z39" s="14">
        <v>1</v>
      </c>
      <c r="AA39" s="26">
        <v>0.91666666666666663</v>
      </c>
      <c r="AB39" s="26">
        <v>2.0833333333333332E-2</v>
      </c>
      <c r="AF39" s="16"/>
      <c r="AG39" s="14"/>
    </row>
    <row r="40" spans="1:33" x14ac:dyDescent="0.25">
      <c r="A40" s="14" t="s">
        <v>1623</v>
      </c>
      <c r="B40">
        <v>2050913169</v>
      </c>
      <c r="C40" s="14" t="s">
        <v>7512</v>
      </c>
      <c r="D40" s="14" t="s">
        <v>4651</v>
      </c>
      <c r="E40" s="14" t="s">
        <v>4653</v>
      </c>
      <c r="F40" s="14" t="b">
        <f>IF(fastLink[[#This Row],['[TRACECODE']:]]="148 (0x94)","req")</f>
        <v>0</v>
      </c>
      <c r="G40" s="14" t="str">
        <f>IF(fastLink[[#This Row],['[TRACECODE']:]]="149 (0x95)","res","")</f>
        <v>res</v>
      </c>
      <c r="H40" s="14" t="str">
        <f>IF(AND(fastLink[[#This Row],['[TRACECODE']:]]="149 (0x95)",RIGHT(fastLink[[#This Row],[TRACE INFO]],4)&lt;&gt;"0000"),"YES","NO")</f>
        <v>NO</v>
      </c>
      <c r="I40" s="14">
        <f>IF(AND(F39="req",fastLink[[#This Row],[resp_col]]="res"),fastLink[[#This Row],[FRT_DEC]]-B39,"EMPTY")</f>
        <v>808</v>
      </c>
      <c r="J40" s="14" t="str">
        <f>IF(AND(fastLink[[#This Row],[resp_col]]="res",fastLink[[#This Row],[data]]="YES"),fastLink[[#This Row],[data req to resp]],"EMPTY")</f>
        <v>EMPTY</v>
      </c>
      <c r="K40" s="14">
        <f>IF(AND(fastLink[[#This Row],[resp_col]]="res",fastLink[[#This Row],[data]]="NO"),fastLink[[#This Row],[data req to resp]],"EMPTY")</f>
        <v>808</v>
      </c>
      <c r="O40" s="16">
        <v>1428</v>
      </c>
      <c r="P40" s="14">
        <v>2</v>
      </c>
      <c r="Q40" s="26">
        <v>0.77192982456140347</v>
      </c>
      <c r="R40" s="26">
        <v>3.5087719298245612E-2</v>
      </c>
      <c r="S40" s="26"/>
      <c r="Y40" s="16">
        <v>2664</v>
      </c>
      <c r="Z40" s="14">
        <v>1</v>
      </c>
      <c r="AA40" s="26">
        <v>0.9375</v>
      </c>
      <c r="AB40" s="26">
        <v>2.0833333333333332E-2</v>
      </c>
      <c r="AF40" s="16"/>
      <c r="AG40" s="14"/>
    </row>
    <row r="41" spans="1:33" x14ac:dyDescent="0.25">
      <c r="A41" s="14" t="s">
        <v>1690</v>
      </c>
      <c r="B41">
        <v>2050930347</v>
      </c>
      <c r="C41" s="14" t="s">
        <v>7588</v>
      </c>
      <c r="D41" s="14" t="s">
        <v>4649</v>
      </c>
      <c r="E41" s="14" t="s">
        <v>7589</v>
      </c>
      <c r="F41" s="14" t="str">
        <f>IF(fastLink[[#This Row],['[TRACECODE']:]]="148 (0x94)","req")</f>
        <v>req</v>
      </c>
      <c r="G41" s="14" t="str">
        <f>IF(fastLink[[#This Row],['[TRACECODE']:]]="149 (0x95)","res","")</f>
        <v/>
      </c>
      <c r="H41" s="14" t="str">
        <f>IF(AND(fastLink[[#This Row],['[TRACECODE']:]]="149 (0x95)",RIGHT(fastLink[[#This Row],[TRACE INFO]],4)&lt;&gt;"0000"),"YES","NO")</f>
        <v>NO</v>
      </c>
      <c r="I41" s="14" t="str">
        <f>IF(AND(F40="req",fastLink[[#This Row],[resp_col]]="res"),fastLink[[#This Row],[FRT_DEC]]-B40,"EMPTY")</f>
        <v>EMPTY</v>
      </c>
      <c r="J41" s="14" t="str">
        <f>IF(AND(fastLink[[#This Row],[resp_col]]="res",fastLink[[#This Row],[data]]="YES"),fastLink[[#This Row],[data req to resp]],"EMPTY")</f>
        <v>EMPTY</v>
      </c>
      <c r="K41" s="14" t="str">
        <f>IF(AND(fastLink[[#This Row],[resp_col]]="res",fastLink[[#This Row],[data]]="NO"),fastLink[[#This Row],[data req to resp]],"EMPTY")</f>
        <v>EMPTY</v>
      </c>
      <c r="O41" s="16">
        <v>1429</v>
      </c>
      <c r="P41" s="14">
        <v>3</v>
      </c>
      <c r="Q41" s="26">
        <v>0.82456140350877194</v>
      </c>
      <c r="R41" s="26">
        <v>5.2631578947368418E-2</v>
      </c>
      <c r="S41" s="26"/>
      <c r="Y41" s="16">
        <v>2718</v>
      </c>
      <c r="Z41" s="14">
        <v>1</v>
      </c>
      <c r="AA41" s="26">
        <v>0.95833333333333337</v>
      </c>
      <c r="AB41" s="26">
        <v>2.0833333333333332E-2</v>
      </c>
      <c r="AF41" s="16"/>
      <c r="AG41" s="14"/>
    </row>
    <row r="42" spans="1:33" x14ac:dyDescent="0.25">
      <c r="A42" s="14" t="s">
        <v>1710</v>
      </c>
      <c r="B42">
        <v>2050931774</v>
      </c>
      <c r="C42" s="14" t="s">
        <v>7613</v>
      </c>
      <c r="D42" s="14" t="s">
        <v>4651</v>
      </c>
      <c r="E42" s="14" t="s">
        <v>4653</v>
      </c>
      <c r="F42" s="14" t="b">
        <f>IF(fastLink[[#This Row],['[TRACECODE']:]]="148 (0x94)","req")</f>
        <v>0</v>
      </c>
      <c r="G42" s="14" t="str">
        <f>IF(fastLink[[#This Row],['[TRACECODE']:]]="149 (0x95)","res","")</f>
        <v>res</v>
      </c>
      <c r="H42" s="14" t="str">
        <f>IF(AND(fastLink[[#This Row],['[TRACECODE']:]]="149 (0x95)",RIGHT(fastLink[[#This Row],[TRACE INFO]],4)&lt;&gt;"0000"),"YES","NO")</f>
        <v>NO</v>
      </c>
      <c r="I42" s="14">
        <f>IF(AND(F41="req",fastLink[[#This Row],[resp_col]]="res"),fastLink[[#This Row],[FRT_DEC]]-B41,"EMPTY")</f>
        <v>1427</v>
      </c>
      <c r="J42" s="14" t="str">
        <f>IF(AND(fastLink[[#This Row],[resp_col]]="res",fastLink[[#This Row],[data]]="YES"),fastLink[[#This Row],[data req to resp]],"EMPTY")</f>
        <v>EMPTY</v>
      </c>
      <c r="K42" s="14">
        <f>IF(AND(fastLink[[#This Row],[resp_col]]="res",fastLink[[#This Row],[data]]="NO"),fastLink[[#This Row],[data req to resp]],"EMPTY")</f>
        <v>1427</v>
      </c>
      <c r="O42" s="16">
        <v>1430</v>
      </c>
      <c r="P42" s="14">
        <v>1</v>
      </c>
      <c r="Q42" s="26">
        <v>0.84210526315789469</v>
      </c>
      <c r="R42" s="26">
        <v>1.7543859649122806E-2</v>
      </c>
      <c r="S42" s="26"/>
      <c r="Y42" s="16">
        <v>2764</v>
      </c>
      <c r="Z42" s="14">
        <v>1</v>
      </c>
      <c r="AA42" s="26">
        <v>0.97916666666666663</v>
      </c>
      <c r="AB42" s="26">
        <v>2.0833333333333332E-2</v>
      </c>
      <c r="AF42" s="16"/>
      <c r="AG42" s="14"/>
    </row>
    <row r="43" spans="1:33" x14ac:dyDescent="0.25">
      <c r="A43" s="14" t="s">
        <v>1727</v>
      </c>
      <c r="B43">
        <v>2050936993</v>
      </c>
      <c r="C43" s="14" t="s">
        <v>7644</v>
      </c>
      <c r="D43" s="14" t="s">
        <v>4649</v>
      </c>
      <c r="E43" s="14" t="s">
        <v>7589</v>
      </c>
      <c r="F43" s="14" t="str">
        <f>IF(fastLink[[#This Row],['[TRACECODE']:]]="148 (0x94)","req")</f>
        <v>req</v>
      </c>
      <c r="G43" s="14" t="str">
        <f>IF(fastLink[[#This Row],['[TRACECODE']:]]="149 (0x95)","res","")</f>
        <v/>
      </c>
      <c r="H43" s="14" t="str">
        <f>IF(AND(fastLink[[#This Row],['[TRACECODE']:]]="149 (0x95)",RIGHT(fastLink[[#This Row],[TRACE INFO]],4)&lt;&gt;"0000"),"YES","NO")</f>
        <v>NO</v>
      </c>
      <c r="I43" s="14" t="str">
        <f>IF(AND(F42="req",fastLink[[#This Row],[resp_col]]="res"),fastLink[[#This Row],[FRT_DEC]]-B42,"EMPTY")</f>
        <v>EMPTY</v>
      </c>
      <c r="J43" s="14" t="str">
        <f>IF(AND(fastLink[[#This Row],[resp_col]]="res",fastLink[[#This Row],[data]]="YES"),fastLink[[#This Row],[data req to resp]],"EMPTY")</f>
        <v>EMPTY</v>
      </c>
      <c r="K43" s="14" t="str">
        <f>IF(AND(fastLink[[#This Row],[resp_col]]="res",fastLink[[#This Row],[data]]="NO"),fastLink[[#This Row],[data req to resp]],"EMPTY")</f>
        <v>EMPTY</v>
      </c>
      <c r="O43" s="16">
        <v>1565</v>
      </c>
      <c r="P43" s="14">
        <v>1</v>
      </c>
      <c r="Q43" s="26">
        <v>0.85964912280701755</v>
      </c>
      <c r="R43" s="26">
        <v>1.7543859649122806E-2</v>
      </c>
      <c r="S43" s="26"/>
      <c r="Y43" s="16">
        <v>10103</v>
      </c>
      <c r="Z43" s="14">
        <v>1</v>
      </c>
      <c r="AA43" s="26">
        <v>1</v>
      </c>
      <c r="AB43" s="26">
        <v>2.0833333333333332E-2</v>
      </c>
      <c r="AF43" s="16"/>
      <c r="AG43" s="14"/>
    </row>
    <row r="44" spans="1:33" x14ac:dyDescent="0.25">
      <c r="A44" s="14" t="s">
        <v>1736</v>
      </c>
      <c r="B44">
        <v>2050937373</v>
      </c>
      <c r="C44" s="14" t="s">
        <v>7653</v>
      </c>
      <c r="D44" s="14" t="s">
        <v>4651</v>
      </c>
      <c r="E44" s="14" t="s">
        <v>4653</v>
      </c>
      <c r="F44" s="14" t="b">
        <f>IF(fastLink[[#This Row],['[TRACECODE']:]]="148 (0x94)","req")</f>
        <v>0</v>
      </c>
      <c r="G44" s="14" t="str">
        <f>IF(fastLink[[#This Row],['[TRACECODE']:]]="149 (0x95)","res","")</f>
        <v>res</v>
      </c>
      <c r="H44" s="14" t="str">
        <f>IF(AND(fastLink[[#This Row],['[TRACECODE']:]]="149 (0x95)",RIGHT(fastLink[[#This Row],[TRACE INFO]],4)&lt;&gt;"0000"),"YES","NO")</f>
        <v>NO</v>
      </c>
      <c r="I44" s="14">
        <f>IF(AND(F43="req",fastLink[[#This Row],[resp_col]]="res"),fastLink[[#This Row],[FRT_DEC]]-B43,"EMPTY")</f>
        <v>380</v>
      </c>
      <c r="J44" s="14" t="str">
        <f>IF(AND(fastLink[[#This Row],[resp_col]]="res",fastLink[[#This Row],[data]]="YES"),fastLink[[#This Row],[data req to resp]],"EMPTY")</f>
        <v>EMPTY</v>
      </c>
      <c r="K44" s="14">
        <f>IF(AND(fastLink[[#This Row],[resp_col]]="res",fastLink[[#This Row],[data]]="NO"),fastLink[[#This Row],[data req to resp]],"EMPTY")</f>
        <v>380</v>
      </c>
      <c r="O44" s="16">
        <v>2124</v>
      </c>
      <c r="P44" s="14">
        <v>1</v>
      </c>
      <c r="Q44" s="26">
        <v>0.8771929824561403</v>
      </c>
      <c r="R44" s="26">
        <v>1.7543859649122806E-2</v>
      </c>
      <c r="S44" s="26"/>
      <c r="Y44" s="16" t="s">
        <v>1095</v>
      </c>
      <c r="Z44" s="14">
        <v>48</v>
      </c>
      <c r="AA44" s="26"/>
      <c r="AB44" s="26">
        <v>1</v>
      </c>
      <c r="AF44" s="16"/>
      <c r="AG44" s="14"/>
    </row>
    <row r="45" spans="1:33" x14ac:dyDescent="0.25">
      <c r="A45" s="14" t="s">
        <v>1822</v>
      </c>
      <c r="B45">
        <v>2050967351</v>
      </c>
      <c r="C45" s="14" t="s">
        <v>7771</v>
      </c>
      <c r="D45" s="14" t="s">
        <v>4649</v>
      </c>
      <c r="E45" s="14" t="s">
        <v>7772</v>
      </c>
      <c r="F45" s="14" t="str">
        <f>IF(fastLink[[#This Row],['[TRACECODE']:]]="148 (0x94)","req")</f>
        <v>req</v>
      </c>
      <c r="G45" s="14" t="str">
        <f>IF(fastLink[[#This Row],['[TRACECODE']:]]="149 (0x95)","res","")</f>
        <v/>
      </c>
      <c r="H45" s="14" t="str">
        <f>IF(AND(fastLink[[#This Row],['[TRACECODE']:]]="149 (0x95)",RIGHT(fastLink[[#This Row],[TRACE INFO]],4)&lt;&gt;"0000"),"YES","NO")</f>
        <v>NO</v>
      </c>
      <c r="I45" s="14" t="str">
        <f>IF(AND(F44="req",fastLink[[#This Row],[resp_col]]="res"),fastLink[[#This Row],[FRT_DEC]]-B44,"EMPTY")</f>
        <v>EMPTY</v>
      </c>
      <c r="J45" s="14" t="str">
        <f>IF(AND(fastLink[[#This Row],[resp_col]]="res",fastLink[[#This Row],[data]]="YES"),fastLink[[#This Row],[data req to resp]],"EMPTY")</f>
        <v>EMPTY</v>
      </c>
      <c r="K45" s="14" t="str">
        <f>IF(AND(fastLink[[#This Row],[resp_col]]="res",fastLink[[#This Row],[data]]="NO"),fastLink[[#This Row],[data req to resp]],"EMPTY")</f>
        <v>EMPTY</v>
      </c>
      <c r="O45" s="16">
        <v>2129</v>
      </c>
      <c r="P45" s="14">
        <v>1</v>
      </c>
      <c r="Q45" s="26">
        <v>0.89473684210526316</v>
      </c>
      <c r="R45" s="26">
        <v>1.7543859649122806E-2</v>
      </c>
      <c r="S45" s="26"/>
      <c r="AF45" s="16"/>
      <c r="AG45" s="14"/>
    </row>
    <row r="46" spans="1:33" x14ac:dyDescent="0.25">
      <c r="A46" s="14" t="s">
        <v>1831</v>
      </c>
      <c r="B46">
        <v>2050967816</v>
      </c>
      <c r="C46" s="14" t="s">
        <v>7781</v>
      </c>
      <c r="D46" s="14" t="s">
        <v>4651</v>
      </c>
      <c r="E46" s="14" t="s">
        <v>4653</v>
      </c>
      <c r="F46" s="14" t="b">
        <f>IF(fastLink[[#This Row],['[TRACECODE']:]]="148 (0x94)","req")</f>
        <v>0</v>
      </c>
      <c r="G46" s="14" t="str">
        <f>IF(fastLink[[#This Row],['[TRACECODE']:]]="149 (0x95)","res","")</f>
        <v>res</v>
      </c>
      <c r="H46" s="14" t="str">
        <f>IF(AND(fastLink[[#This Row],['[TRACECODE']:]]="149 (0x95)",RIGHT(fastLink[[#This Row],[TRACE INFO]],4)&lt;&gt;"0000"),"YES","NO")</f>
        <v>NO</v>
      </c>
      <c r="I46" s="14">
        <f>IF(AND(F45="req",fastLink[[#This Row],[resp_col]]="res"),fastLink[[#This Row],[FRT_DEC]]-B45,"EMPTY")</f>
        <v>465</v>
      </c>
      <c r="J46" s="14" t="str">
        <f>IF(AND(fastLink[[#This Row],[resp_col]]="res",fastLink[[#This Row],[data]]="YES"),fastLink[[#This Row],[data req to resp]],"EMPTY")</f>
        <v>EMPTY</v>
      </c>
      <c r="K46" s="14">
        <f>IF(AND(fastLink[[#This Row],[resp_col]]="res",fastLink[[#This Row],[data]]="NO"),fastLink[[#This Row],[data req to resp]],"EMPTY")</f>
        <v>465</v>
      </c>
      <c r="O46" s="16">
        <v>2653</v>
      </c>
      <c r="P46" s="14">
        <v>1</v>
      </c>
      <c r="Q46" s="26">
        <v>0.91228070175438591</v>
      </c>
      <c r="R46" s="26">
        <v>1.7543859649122806E-2</v>
      </c>
      <c r="S46" s="26"/>
      <c r="AF46" s="16"/>
      <c r="AG46" s="14"/>
    </row>
    <row r="47" spans="1:33" x14ac:dyDescent="0.25">
      <c r="A47" s="14" t="s">
        <v>2265</v>
      </c>
      <c r="B47">
        <v>2050980721</v>
      </c>
      <c r="C47" s="14" t="s">
        <v>7835</v>
      </c>
      <c r="D47" s="14" t="s">
        <v>4649</v>
      </c>
      <c r="E47" s="14" t="s">
        <v>7772</v>
      </c>
      <c r="F47" s="14" t="str">
        <f>IF(fastLink[[#This Row],['[TRACECODE']:]]="148 (0x94)","req")</f>
        <v>req</v>
      </c>
      <c r="G47" s="14" t="str">
        <f>IF(fastLink[[#This Row],['[TRACECODE']:]]="149 (0x95)","res","")</f>
        <v/>
      </c>
      <c r="H47" s="14" t="str">
        <f>IF(AND(fastLink[[#This Row],['[TRACECODE']:]]="149 (0x95)",RIGHT(fastLink[[#This Row],[TRACE INFO]],4)&lt;&gt;"0000"),"YES","NO")</f>
        <v>NO</v>
      </c>
      <c r="I47" s="14" t="str">
        <f>IF(AND(F46="req",fastLink[[#This Row],[resp_col]]="res"),fastLink[[#This Row],[FRT_DEC]]-B46,"EMPTY")</f>
        <v>EMPTY</v>
      </c>
      <c r="J47" s="14" t="str">
        <f>IF(AND(fastLink[[#This Row],[resp_col]]="res",fastLink[[#This Row],[data]]="YES"),fastLink[[#This Row],[data req to resp]],"EMPTY")</f>
        <v>EMPTY</v>
      </c>
      <c r="K47" s="14" t="str">
        <f>IF(AND(fastLink[[#This Row],[resp_col]]="res",fastLink[[#This Row],[data]]="NO"),fastLink[[#This Row],[data req to resp]],"EMPTY")</f>
        <v>EMPTY</v>
      </c>
      <c r="O47" s="16">
        <v>2655</v>
      </c>
      <c r="P47" s="14">
        <v>1</v>
      </c>
      <c r="Q47" s="26">
        <v>0.92982456140350878</v>
      </c>
      <c r="R47" s="26">
        <v>1.7543859649122806E-2</v>
      </c>
      <c r="S47" s="26"/>
      <c r="AF47" s="16"/>
      <c r="AG47" s="14"/>
    </row>
    <row r="48" spans="1:33" x14ac:dyDescent="0.25">
      <c r="A48" s="14" t="s">
        <v>1876</v>
      </c>
      <c r="B48">
        <v>2050981898</v>
      </c>
      <c r="C48" s="14" t="s">
        <v>7846</v>
      </c>
      <c r="D48" s="14" t="s">
        <v>4651</v>
      </c>
      <c r="E48" s="14" t="s">
        <v>4653</v>
      </c>
      <c r="F48" s="14" t="b">
        <f>IF(fastLink[[#This Row],['[TRACECODE']:]]="148 (0x94)","req")</f>
        <v>0</v>
      </c>
      <c r="G48" s="14" t="str">
        <f>IF(fastLink[[#This Row],['[TRACECODE']:]]="149 (0x95)","res","")</f>
        <v>res</v>
      </c>
      <c r="H48" s="14" t="str">
        <f>IF(AND(fastLink[[#This Row],['[TRACECODE']:]]="149 (0x95)",RIGHT(fastLink[[#This Row],[TRACE INFO]],4)&lt;&gt;"0000"),"YES","NO")</f>
        <v>NO</v>
      </c>
      <c r="I48" s="14">
        <f>IF(AND(F47="req",fastLink[[#This Row],[resp_col]]="res"),fastLink[[#This Row],[FRT_DEC]]-B47,"EMPTY")</f>
        <v>1177</v>
      </c>
      <c r="J48" s="14" t="str">
        <f>IF(AND(fastLink[[#This Row],[resp_col]]="res",fastLink[[#This Row],[data]]="YES"),fastLink[[#This Row],[data req to resp]],"EMPTY")</f>
        <v>EMPTY</v>
      </c>
      <c r="K48" s="14">
        <f>IF(AND(fastLink[[#This Row],[resp_col]]="res",fastLink[[#This Row],[data]]="NO"),fastLink[[#This Row],[data req to resp]],"EMPTY")</f>
        <v>1177</v>
      </c>
      <c r="O48" s="16">
        <v>2664</v>
      </c>
      <c r="P48" s="14">
        <v>1</v>
      </c>
      <c r="Q48" s="26">
        <v>0.94736842105263153</v>
      </c>
      <c r="R48" s="26">
        <v>1.7543859649122806E-2</v>
      </c>
      <c r="S48" s="26"/>
      <c r="AF48" s="16"/>
      <c r="AG48" s="14"/>
    </row>
    <row r="49" spans="1:33" x14ac:dyDescent="0.25">
      <c r="A49" s="14" t="s">
        <v>1930</v>
      </c>
      <c r="B49">
        <v>2051030345</v>
      </c>
      <c r="C49" s="14" t="s">
        <v>7937</v>
      </c>
      <c r="D49" s="14" t="s">
        <v>4649</v>
      </c>
      <c r="E49" s="14" t="s">
        <v>7938</v>
      </c>
      <c r="F49" s="14" t="str">
        <f>IF(fastLink[[#This Row],['[TRACECODE']:]]="148 (0x94)","req")</f>
        <v>req</v>
      </c>
      <c r="G49" s="14" t="str">
        <f>IF(fastLink[[#This Row],['[TRACECODE']:]]="149 (0x95)","res","")</f>
        <v/>
      </c>
      <c r="H49" s="14" t="str">
        <f>IF(AND(fastLink[[#This Row],['[TRACECODE']:]]="149 (0x95)",RIGHT(fastLink[[#This Row],[TRACE INFO]],4)&lt;&gt;"0000"),"YES","NO")</f>
        <v>NO</v>
      </c>
      <c r="I49" s="14" t="str">
        <f>IF(AND(F48="req",fastLink[[#This Row],[resp_col]]="res"),fastLink[[#This Row],[FRT_DEC]]-B48,"EMPTY")</f>
        <v>EMPTY</v>
      </c>
      <c r="J49" s="14" t="str">
        <f>IF(AND(fastLink[[#This Row],[resp_col]]="res",fastLink[[#This Row],[data]]="YES"),fastLink[[#This Row],[data req to resp]],"EMPTY")</f>
        <v>EMPTY</v>
      </c>
      <c r="K49" s="14" t="str">
        <f>IF(AND(fastLink[[#This Row],[resp_col]]="res",fastLink[[#This Row],[data]]="NO"),fastLink[[#This Row],[data req to resp]],"EMPTY")</f>
        <v>EMPTY</v>
      </c>
      <c r="O49" s="16">
        <v>2718</v>
      </c>
      <c r="P49" s="14">
        <v>1</v>
      </c>
      <c r="Q49" s="26">
        <v>0.96491228070175439</v>
      </c>
      <c r="R49" s="26">
        <v>1.7543859649122806E-2</v>
      </c>
      <c r="S49" s="26"/>
      <c r="AF49" s="16"/>
      <c r="AG49" s="14"/>
    </row>
    <row r="50" spans="1:33" x14ac:dyDescent="0.25">
      <c r="A50" s="14" t="s">
        <v>1951</v>
      </c>
      <c r="B50">
        <v>2051031774</v>
      </c>
      <c r="C50" s="14" t="s">
        <v>7963</v>
      </c>
      <c r="D50" s="14" t="s">
        <v>4651</v>
      </c>
      <c r="E50" s="14" t="s">
        <v>4653</v>
      </c>
      <c r="F50" s="14" t="b">
        <f>IF(fastLink[[#This Row],['[TRACECODE']:]]="148 (0x94)","req")</f>
        <v>0</v>
      </c>
      <c r="G50" s="14" t="str">
        <f>IF(fastLink[[#This Row],['[TRACECODE']:]]="149 (0x95)","res","")</f>
        <v>res</v>
      </c>
      <c r="H50" s="14" t="str">
        <f>IF(AND(fastLink[[#This Row],['[TRACECODE']:]]="149 (0x95)",RIGHT(fastLink[[#This Row],[TRACE INFO]],4)&lt;&gt;"0000"),"YES","NO")</f>
        <v>NO</v>
      </c>
      <c r="I50" s="14">
        <f>IF(AND(F49="req",fastLink[[#This Row],[resp_col]]="res"),fastLink[[#This Row],[FRT_DEC]]-B49,"EMPTY")</f>
        <v>1429</v>
      </c>
      <c r="J50" s="14" t="str">
        <f>IF(AND(fastLink[[#This Row],[resp_col]]="res",fastLink[[#This Row],[data]]="YES"),fastLink[[#This Row],[data req to resp]],"EMPTY")</f>
        <v>EMPTY</v>
      </c>
      <c r="K50" s="14">
        <f>IF(AND(fastLink[[#This Row],[resp_col]]="res",fastLink[[#This Row],[data]]="NO"),fastLink[[#This Row],[data req to resp]],"EMPTY")</f>
        <v>1429</v>
      </c>
      <c r="O50" s="16">
        <v>2764</v>
      </c>
      <c r="P50" s="14">
        <v>1</v>
      </c>
      <c r="Q50" s="26">
        <v>0.98245614035087714</v>
      </c>
      <c r="R50" s="26">
        <v>1.7543859649122806E-2</v>
      </c>
      <c r="S50" s="26"/>
      <c r="AF50" s="16"/>
      <c r="AG50" s="14"/>
    </row>
    <row r="51" spans="1:33" x14ac:dyDescent="0.25">
      <c r="A51" s="14" t="s">
        <v>1968</v>
      </c>
      <c r="B51">
        <v>2051036994</v>
      </c>
      <c r="C51" s="14" t="s">
        <v>7994</v>
      </c>
      <c r="D51" s="14" t="s">
        <v>4649</v>
      </c>
      <c r="E51" s="14" t="s">
        <v>7938</v>
      </c>
      <c r="F51" s="14" t="str">
        <f>IF(fastLink[[#This Row],['[TRACECODE']:]]="148 (0x94)","req")</f>
        <v>req</v>
      </c>
      <c r="G51" s="14" t="str">
        <f>IF(fastLink[[#This Row],['[TRACECODE']:]]="149 (0x95)","res","")</f>
        <v/>
      </c>
      <c r="H51" s="14" t="str">
        <f>IF(AND(fastLink[[#This Row],['[TRACECODE']:]]="149 (0x95)",RIGHT(fastLink[[#This Row],[TRACE INFO]],4)&lt;&gt;"0000"),"YES","NO")</f>
        <v>NO</v>
      </c>
      <c r="I51" s="14" t="str">
        <f>IF(AND(F50="req",fastLink[[#This Row],[resp_col]]="res"),fastLink[[#This Row],[FRT_DEC]]-B50,"EMPTY")</f>
        <v>EMPTY</v>
      </c>
      <c r="J51" s="14" t="str">
        <f>IF(AND(fastLink[[#This Row],[resp_col]]="res",fastLink[[#This Row],[data]]="YES"),fastLink[[#This Row],[data req to resp]],"EMPTY")</f>
        <v>EMPTY</v>
      </c>
      <c r="K51" s="14" t="str">
        <f>IF(AND(fastLink[[#This Row],[resp_col]]="res",fastLink[[#This Row],[data]]="NO"),fastLink[[#This Row],[data req to resp]],"EMPTY")</f>
        <v>EMPTY</v>
      </c>
      <c r="O51" s="16">
        <v>10103</v>
      </c>
      <c r="P51" s="14">
        <v>1</v>
      </c>
      <c r="Q51" s="26">
        <v>1</v>
      </c>
      <c r="R51" s="26">
        <v>1.7543859649122806E-2</v>
      </c>
      <c r="S51" s="26"/>
      <c r="AF51" s="16"/>
      <c r="AG51" s="14"/>
    </row>
    <row r="52" spans="1:33" x14ac:dyDescent="0.25">
      <c r="A52" s="14" t="s">
        <v>1977</v>
      </c>
      <c r="B52">
        <v>2051037370</v>
      </c>
      <c r="C52" s="14" t="s">
        <v>8003</v>
      </c>
      <c r="D52" s="14" t="s">
        <v>4651</v>
      </c>
      <c r="E52" s="14" t="s">
        <v>4653</v>
      </c>
      <c r="F52" s="14" t="b">
        <f>IF(fastLink[[#This Row],['[TRACECODE']:]]="148 (0x94)","req")</f>
        <v>0</v>
      </c>
      <c r="G52" s="14" t="str">
        <f>IF(fastLink[[#This Row],['[TRACECODE']:]]="149 (0x95)","res","")</f>
        <v>res</v>
      </c>
      <c r="H52" s="14" t="str">
        <f>IF(AND(fastLink[[#This Row],['[TRACECODE']:]]="149 (0x95)",RIGHT(fastLink[[#This Row],[TRACE INFO]],4)&lt;&gt;"0000"),"YES","NO")</f>
        <v>NO</v>
      </c>
      <c r="I52" s="14">
        <f>IF(AND(F51="req",fastLink[[#This Row],[resp_col]]="res"),fastLink[[#This Row],[FRT_DEC]]-B51,"EMPTY")</f>
        <v>376</v>
      </c>
      <c r="J52" s="14" t="str">
        <f>IF(AND(fastLink[[#This Row],[resp_col]]="res",fastLink[[#This Row],[data]]="YES"),fastLink[[#This Row],[data req to resp]],"EMPTY")</f>
        <v>EMPTY</v>
      </c>
      <c r="K52" s="14">
        <f>IF(AND(fastLink[[#This Row],[resp_col]]="res",fastLink[[#This Row],[data]]="NO"),fastLink[[#This Row],[data req to resp]],"EMPTY")</f>
        <v>376</v>
      </c>
      <c r="O52" s="16" t="s">
        <v>2638</v>
      </c>
      <c r="P52" s="14"/>
      <c r="Q52" s="26">
        <v>1</v>
      </c>
      <c r="R52" s="26">
        <v>0</v>
      </c>
      <c r="S52" s="26"/>
      <c r="AF52" s="16"/>
      <c r="AG52" s="14"/>
    </row>
    <row r="53" spans="1:33" x14ac:dyDescent="0.25">
      <c r="A53" s="14" t="s">
        <v>2060</v>
      </c>
      <c r="B53">
        <v>2051062350</v>
      </c>
      <c r="C53" s="14" t="s">
        <v>8121</v>
      </c>
      <c r="D53" s="14" t="s">
        <v>4649</v>
      </c>
      <c r="E53" s="14" t="s">
        <v>8122</v>
      </c>
      <c r="F53" s="14" t="str">
        <f>IF(fastLink[[#This Row],['[TRACECODE']:]]="148 (0x94)","req")</f>
        <v>req</v>
      </c>
      <c r="G53" s="14" t="str">
        <f>IF(fastLink[[#This Row],['[TRACECODE']:]]="149 (0x95)","res","")</f>
        <v/>
      </c>
      <c r="H53" s="14" t="str">
        <f>IF(AND(fastLink[[#This Row],['[TRACECODE']:]]="149 (0x95)",RIGHT(fastLink[[#This Row],[TRACE INFO]],4)&lt;&gt;"0000"),"YES","NO")</f>
        <v>NO</v>
      </c>
      <c r="I53" s="14" t="str">
        <f>IF(AND(F52="req",fastLink[[#This Row],[resp_col]]="res"),fastLink[[#This Row],[FRT_DEC]]-B52,"EMPTY")</f>
        <v>EMPTY</v>
      </c>
      <c r="J53" s="14" t="str">
        <f>IF(AND(fastLink[[#This Row],[resp_col]]="res",fastLink[[#This Row],[data]]="YES"),fastLink[[#This Row],[data req to resp]],"EMPTY")</f>
        <v>EMPTY</v>
      </c>
      <c r="K53" s="14" t="str">
        <f>IF(AND(fastLink[[#This Row],[resp_col]]="res",fastLink[[#This Row],[data]]="NO"),fastLink[[#This Row],[data req to resp]],"EMPTY")</f>
        <v>EMPTY</v>
      </c>
      <c r="O53" s="16" t="s">
        <v>1095</v>
      </c>
      <c r="P53" s="14">
        <v>57</v>
      </c>
      <c r="Q53" s="26"/>
      <c r="R53" s="26">
        <v>1</v>
      </c>
      <c r="S53" s="26"/>
      <c r="AF53" s="16"/>
      <c r="AG53" s="14"/>
    </row>
    <row r="54" spans="1:33" x14ac:dyDescent="0.25">
      <c r="A54" s="14" t="s">
        <v>2068</v>
      </c>
      <c r="B54">
        <v>2051062751</v>
      </c>
      <c r="C54" s="14" t="s">
        <v>8131</v>
      </c>
      <c r="D54" s="14" t="s">
        <v>4651</v>
      </c>
      <c r="E54" s="14" t="s">
        <v>4672</v>
      </c>
      <c r="F54" s="14" t="b">
        <f>IF(fastLink[[#This Row],['[TRACECODE']:]]="148 (0x94)","req")</f>
        <v>0</v>
      </c>
      <c r="G54" s="14" t="str">
        <f>IF(fastLink[[#This Row],['[TRACECODE']:]]="149 (0x95)","res","")</f>
        <v>res</v>
      </c>
      <c r="H54" s="14" t="str">
        <f>IF(AND(fastLink[[#This Row],['[TRACECODE']:]]="149 (0x95)",RIGHT(fastLink[[#This Row],[TRACE INFO]],4)&lt;&gt;"0000"),"YES","NO")</f>
        <v>YES</v>
      </c>
      <c r="I54" s="14">
        <f>IF(AND(F53="req",fastLink[[#This Row],[resp_col]]="res"),fastLink[[#This Row],[FRT_DEC]]-B53,"EMPTY")</f>
        <v>401</v>
      </c>
      <c r="J54" s="14">
        <f>IF(AND(fastLink[[#This Row],[resp_col]]="res",fastLink[[#This Row],[data]]="YES"),fastLink[[#This Row],[data req to resp]],"EMPTY")</f>
        <v>401</v>
      </c>
      <c r="K54" s="14" t="str">
        <f>IF(AND(fastLink[[#This Row],[resp_col]]="res",fastLink[[#This Row],[data]]="NO"),fastLink[[#This Row],[data req to resp]],"EMPTY")</f>
        <v>EMPTY</v>
      </c>
      <c r="S54" s="26"/>
      <c r="AF54" s="16"/>
      <c r="AG54" s="14"/>
    </row>
    <row r="55" spans="1:33" x14ac:dyDescent="0.25">
      <c r="A55" s="14" t="s">
        <v>2104</v>
      </c>
      <c r="B55">
        <v>2051075728</v>
      </c>
      <c r="C55" s="14" t="s">
        <v>8186</v>
      </c>
      <c r="D55" s="14" t="s">
        <v>4649</v>
      </c>
      <c r="E55" s="14" t="s">
        <v>8122</v>
      </c>
      <c r="F55" s="14" t="str">
        <f>IF(fastLink[[#This Row],['[TRACECODE']:]]="148 (0x94)","req")</f>
        <v>req</v>
      </c>
      <c r="G55" s="14" t="str">
        <f>IF(fastLink[[#This Row],['[TRACECODE']:]]="149 (0x95)","res","")</f>
        <v/>
      </c>
      <c r="H55" s="14" t="str">
        <f>IF(AND(fastLink[[#This Row],['[TRACECODE']:]]="149 (0x95)",RIGHT(fastLink[[#This Row],[TRACE INFO]],4)&lt;&gt;"0000"),"YES","NO")</f>
        <v>NO</v>
      </c>
      <c r="I55" s="14" t="str">
        <f>IF(AND(F54="req",fastLink[[#This Row],[resp_col]]="res"),fastLink[[#This Row],[FRT_DEC]]-B54,"EMPTY")</f>
        <v>EMPTY</v>
      </c>
      <c r="J55" s="14" t="str">
        <f>IF(AND(fastLink[[#This Row],[resp_col]]="res",fastLink[[#This Row],[data]]="YES"),fastLink[[#This Row],[data req to resp]],"EMPTY")</f>
        <v>EMPTY</v>
      </c>
      <c r="K55" s="14" t="str">
        <f>IF(AND(fastLink[[#This Row],[resp_col]]="res",fastLink[[#This Row],[data]]="NO"),fastLink[[#This Row],[data req to resp]],"EMPTY")</f>
        <v>EMPTY</v>
      </c>
      <c r="S55" s="26"/>
      <c r="AF55" s="16"/>
      <c r="AG55" s="14"/>
    </row>
    <row r="56" spans="1:33" x14ac:dyDescent="0.25">
      <c r="A56" s="14" t="s">
        <v>2115</v>
      </c>
      <c r="B56">
        <v>2051076157</v>
      </c>
      <c r="C56" s="14" t="s">
        <v>8197</v>
      </c>
      <c r="D56" s="14" t="s">
        <v>4651</v>
      </c>
      <c r="E56" s="14" t="s">
        <v>4653</v>
      </c>
      <c r="F56" s="14" t="b">
        <f>IF(fastLink[[#This Row],['[TRACECODE']:]]="148 (0x94)","req")</f>
        <v>0</v>
      </c>
      <c r="G56" s="14" t="str">
        <f>IF(fastLink[[#This Row],['[TRACECODE']:]]="149 (0x95)","res","")</f>
        <v>res</v>
      </c>
      <c r="H56" s="14" t="str">
        <f>IF(AND(fastLink[[#This Row],['[TRACECODE']:]]="149 (0x95)",RIGHT(fastLink[[#This Row],[TRACE INFO]],4)&lt;&gt;"0000"),"YES","NO")</f>
        <v>NO</v>
      </c>
      <c r="I56" s="14">
        <f>IF(AND(F55="req",fastLink[[#This Row],[resp_col]]="res"),fastLink[[#This Row],[FRT_DEC]]-B55,"EMPTY")</f>
        <v>429</v>
      </c>
      <c r="J56" s="14" t="str">
        <f>IF(AND(fastLink[[#This Row],[resp_col]]="res",fastLink[[#This Row],[data]]="YES"),fastLink[[#This Row],[data req to resp]],"EMPTY")</f>
        <v>EMPTY</v>
      </c>
      <c r="K56" s="14">
        <f>IF(AND(fastLink[[#This Row],[resp_col]]="res",fastLink[[#This Row],[data]]="NO"),fastLink[[#This Row],[data req to resp]],"EMPTY")</f>
        <v>429</v>
      </c>
      <c r="S56" s="26"/>
      <c r="AF56" s="16"/>
      <c r="AG56" s="14"/>
    </row>
    <row r="57" spans="1:33" x14ac:dyDescent="0.25">
      <c r="A57" s="14" t="s">
        <v>2160</v>
      </c>
      <c r="B57">
        <v>2051089038</v>
      </c>
      <c r="C57" s="14" t="s">
        <v>8250</v>
      </c>
      <c r="D57" s="14" t="s">
        <v>4649</v>
      </c>
      <c r="E57" s="14" t="s">
        <v>8122</v>
      </c>
      <c r="F57" s="14" t="str">
        <f>IF(fastLink[[#This Row],['[TRACECODE']:]]="148 (0x94)","req")</f>
        <v>req</v>
      </c>
      <c r="G57" s="14" t="str">
        <f>IF(fastLink[[#This Row],['[TRACECODE']:]]="149 (0x95)","res","")</f>
        <v/>
      </c>
      <c r="H57" s="14" t="str">
        <f>IF(AND(fastLink[[#This Row],['[TRACECODE']:]]="149 (0x95)",RIGHT(fastLink[[#This Row],[TRACE INFO]],4)&lt;&gt;"0000"),"YES","NO")</f>
        <v>NO</v>
      </c>
      <c r="I57" s="14" t="str">
        <f>IF(AND(F56="req",fastLink[[#This Row],[resp_col]]="res"),fastLink[[#This Row],[FRT_DEC]]-B56,"EMPTY")</f>
        <v>EMPTY</v>
      </c>
      <c r="J57" s="14" t="str">
        <f>IF(AND(fastLink[[#This Row],[resp_col]]="res",fastLink[[#This Row],[data]]="YES"),fastLink[[#This Row],[data req to resp]],"EMPTY")</f>
        <v>EMPTY</v>
      </c>
      <c r="K57" s="14" t="str">
        <f>IF(AND(fastLink[[#This Row],[resp_col]]="res",fastLink[[#This Row],[data]]="NO"),fastLink[[#This Row],[data req to resp]],"EMPTY")</f>
        <v>EMPTY</v>
      </c>
      <c r="S57" s="26"/>
      <c r="AF57" s="16"/>
      <c r="AG57" s="14"/>
    </row>
    <row r="58" spans="1:33" x14ac:dyDescent="0.25">
      <c r="A58" s="14" t="s">
        <v>2464</v>
      </c>
      <c r="B58">
        <v>2051091693</v>
      </c>
      <c r="C58" s="14" t="s">
        <v>8297</v>
      </c>
      <c r="D58" s="14" t="s">
        <v>4651</v>
      </c>
      <c r="E58" s="14" t="s">
        <v>4714</v>
      </c>
      <c r="F58" s="14" t="b">
        <f>IF(fastLink[[#This Row],['[TRACECODE']:]]="148 (0x94)","req")</f>
        <v>0</v>
      </c>
      <c r="G58" s="14" t="str">
        <f>IF(fastLink[[#This Row],['[TRACECODE']:]]="149 (0x95)","res","")</f>
        <v>res</v>
      </c>
      <c r="H58" s="14" t="str">
        <f>IF(AND(fastLink[[#This Row],['[TRACECODE']:]]="149 (0x95)",RIGHT(fastLink[[#This Row],[TRACE INFO]],4)&lt;&gt;"0000"),"YES","NO")</f>
        <v>NO</v>
      </c>
      <c r="I58" s="14">
        <f>IF(AND(F57="req",fastLink[[#This Row],[resp_col]]="res"),fastLink[[#This Row],[FRT_DEC]]-B57,"EMPTY")</f>
        <v>2655</v>
      </c>
      <c r="J58" s="14" t="str">
        <f>IF(AND(fastLink[[#This Row],[resp_col]]="res",fastLink[[#This Row],[data]]="YES"),fastLink[[#This Row],[data req to resp]],"EMPTY")</f>
        <v>EMPTY</v>
      </c>
      <c r="K58" s="14">
        <f>IF(AND(fastLink[[#This Row],[resp_col]]="res",fastLink[[#This Row],[data]]="NO"),fastLink[[#This Row],[data req to resp]],"EMPTY")</f>
        <v>2655</v>
      </c>
      <c r="S58" s="26"/>
      <c r="AF58" s="16"/>
      <c r="AG58" s="14"/>
    </row>
    <row r="59" spans="1:33" x14ac:dyDescent="0.25">
      <c r="A59" s="14" t="s">
        <v>2208</v>
      </c>
      <c r="B59">
        <v>2051130347</v>
      </c>
      <c r="C59" s="14" t="s">
        <v>8337</v>
      </c>
      <c r="D59" s="14" t="s">
        <v>4649</v>
      </c>
      <c r="E59" s="14" t="s">
        <v>8338</v>
      </c>
      <c r="F59" s="14" t="str">
        <f>IF(fastLink[[#This Row],['[TRACECODE']:]]="148 (0x94)","req")</f>
        <v>req</v>
      </c>
      <c r="G59" s="14" t="str">
        <f>IF(fastLink[[#This Row],['[TRACECODE']:]]="149 (0x95)","res","")</f>
        <v/>
      </c>
      <c r="H59" s="14" t="str">
        <f>IF(AND(fastLink[[#This Row],['[TRACECODE']:]]="149 (0x95)",RIGHT(fastLink[[#This Row],[TRACE INFO]],4)&lt;&gt;"0000"),"YES","NO")</f>
        <v>NO</v>
      </c>
      <c r="I59" s="14" t="str">
        <f>IF(AND(F58="req",fastLink[[#This Row],[resp_col]]="res"),fastLink[[#This Row],[FRT_DEC]]-B58,"EMPTY")</f>
        <v>EMPTY</v>
      </c>
      <c r="J59" s="14" t="str">
        <f>IF(AND(fastLink[[#This Row],[resp_col]]="res",fastLink[[#This Row],[data]]="YES"),fastLink[[#This Row],[data req to resp]],"EMPTY")</f>
        <v>EMPTY</v>
      </c>
      <c r="K59" s="14" t="str">
        <f>IF(AND(fastLink[[#This Row],[resp_col]]="res",fastLink[[#This Row],[data]]="NO"),fastLink[[#This Row],[data req to resp]],"EMPTY")</f>
        <v>EMPTY</v>
      </c>
      <c r="S59" s="26"/>
      <c r="AF59" s="16"/>
      <c r="AG59" s="14"/>
    </row>
    <row r="60" spans="1:33" x14ac:dyDescent="0.25">
      <c r="A60" s="14" t="s">
        <v>2513</v>
      </c>
      <c r="B60">
        <v>2051131772</v>
      </c>
      <c r="C60" s="14" t="s">
        <v>8363</v>
      </c>
      <c r="D60" s="14" t="s">
        <v>4651</v>
      </c>
      <c r="E60" s="14" t="s">
        <v>4653</v>
      </c>
      <c r="F60" s="14" t="b">
        <f>IF(fastLink[[#This Row],['[TRACECODE']:]]="148 (0x94)","req")</f>
        <v>0</v>
      </c>
      <c r="G60" s="14" t="str">
        <f>IF(fastLink[[#This Row],['[TRACECODE']:]]="149 (0x95)","res","")</f>
        <v>res</v>
      </c>
      <c r="H60" s="14" t="str">
        <f>IF(AND(fastLink[[#This Row],['[TRACECODE']:]]="149 (0x95)",RIGHT(fastLink[[#This Row],[TRACE INFO]],4)&lt;&gt;"0000"),"YES","NO")</f>
        <v>NO</v>
      </c>
      <c r="I60" s="14">
        <f>IF(AND(F59="req",fastLink[[#This Row],[resp_col]]="res"),fastLink[[#This Row],[FRT_DEC]]-B59,"EMPTY")</f>
        <v>1425</v>
      </c>
      <c r="J60" s="14" t="str">
        <f>IF(AND(fastLink[[#This Row],[resp_col]]="res",fastLink[[#This Row],[data]]="YES"),fastLink[[#This Row],[data req to resp]],"EMPTY")</f>
        <v>EMPTY</v>
      </c>
      <c r="K60" s="14">
        <f>IF(AND(fastLink[[#This Row],[resp_col]]="res",fastLink[[#This Row],[data]]="NO"),fastLink[[#This Row],[data req to resp]],"EMPTY")</f>
        <v>1425</v>
      </c>
      <c r="S60" s="26"/>
      <c r="AF60" s="16"/>
      <c r="AG60" s="14"/>
    </row>
    <row r="61" spans="1:33" x14ac:dyDescent="0.25">
      <c r="A61" s="14" t="s">
        <v>2343</v>
      </c>
      <c r="B61">
        <v>2051136992</v>
      </c>
      <c r="C61" s="14" t="s">
        <v>8394</v>
      </c>
      <c r="D61" s="14" t="s">
        <v>4649</v>
      </c>
      <c r="E61" s="14" t="s">
        <v>8338</v>
      </c>
      <c r="F61" s="14" t="str">
        <f>IF(fastLink[[#This Row],['[TRACECODE']:]]="148 (0x94)","req")</f>
        <v>req</v>
      </c>
      <c r="G61" s="14" t="str">
        <f>IF(fastLink[[#This Row],['[TRACECODE']:]]="149 (0x95)","res","")</f>
        <v/>
      </c>
      <c r="H61" s="14" t="str">
        <f>IF(AND(fastLink[[#This Row],['[TRACECODE']:]]="149 (0x95)",RIGHT(fastLink[[#This Row],[TRACE INFO]],4)&lt;&gt;"0000"),"YES","NO")</f>
        <v>NO</v>
      </c>
      <c r="I61" s="14" t="str">
        <f>IF(AND(F60="req",fastLink[[#This Row],[resp_col]]="res"),fastLink[[#This Row],[FRT_DEC]]-B60,"EMPTY")</f>
        <v>EMPTY</v>
      </c>
      <c r="J61" s="14" t="str">
        <f>IF(AND(fastLink[[#This Row],[resp_col]]="res",fastLink[[#This Row],[data]]="YES"),fastLink[[#This Row],[data req to resp]],"EMPTY")</f>
        <v>EMPTY</v>
      </c>
      <c r="K61" s="14" t="str">
        <f>IF(AND(fastLink[[#This Row],[resp_col]]="res",fastLink[[#This Row],[data]]="NO"),fastLink[[#This Row],[data req to resp]],"EMPTY")</f>
        <v>EMPTY</v>
      </c>
      <c r="S61" s="26"/>
      <c r="AF61" s="16"/>
      <c r="AG61" s="14"/>
    </row>
    <row r="62" spans="1:33" x14ac:dyDescent="0.25">
      <c r="A62" s="14" t="s">
        <v>2349</v>
      </c>
      <c r="B62">
        <v>2051137378</v>
      </c>
      <c r="C62" s="14" t="s">
        <v>8403</v>
      </c>
      <c r="D62" s="14" t="s">
        <v>4651</v>
      </c>
      <c r="E62" s="14" t="s">
        <v>4653</v>
      </c>
      <c r="F62" s="14" t="b">
        <f>IF(fastLink[[#This Row],['[TRACECODE']:]]="148 (0x94)","req")</f>
        <v>0</v>
      </c>
      <c r="G62" s="14" t="str">
        <f>IF(fastLink[[#This Row],['[TRACECODE']:]]="149 (0x95)","res","")</f>
        <v>res</v>
      </c>
      <c r="H62" s="14" t="str">
        <f>IF(AND(fastLink[[#This Row],['[TRACECODE']:]]="149 (0x95)",RIGHT(fastLink[[#This Row],[TRACE INFO]],4)&lt;&gt;"0000"),"YES","NO")</f>
        <v>NO</v>
      </c>
      <c r="I62" s="14">
        <f>IF(AND(F61="req",fastLink[[#This Row],[resp_col]]="res"),fastLink[[#This Row],[FRT_DEC]]-B61,"EMPTY")</f>
        <v>386</v>
      </c>
      <c r="J62" s="14" t="str">
        <f>IF(AND(fastLink[[#This Row],[resp_col]]="res",fastLink[[#This Row],[data]]="YES"),fastLink[[#This Row],[data req to resp]],"EMPTY")</f>
        <v>EMPTY</v>
      </c>
      <c r="K62" s="14">
        <f>IF(AND(fastLink[[#This Row],[resp_col]]="res",fastLink[[#This Row],[data]]="NO"),fastLink[[#This Row],[data req to resp]],"EMPTY")</f>
        <v>386</v>
      </c>
      <c r="S62" s="26"/>
      <c r="AF62" s="16"/>
      <c r="AG62" s="14"/>
    </row>
    <row r="63" spans="1:33" x14ac:dyDescent="0.25">
      <c r="A63" s="14" t="s">
        <v>2593</v>
      </c>
      <c r="B63">
        <v>2051271064</v>
      </c>
      <c r="C63" s="14" t="s">
        <v>8580</v>
      </c>
      <c r="D63" s="14" t="s">
        <v>4649</v>
      </c>
      <c r="E63" s="14" t="s">
        <v>8581</v>
      </c>
      <c r="F63" s="14" t="str">
        <f>IF(fastLink[[#This Row],['[TRACECODE']:]]="148 (0x94)","req")</f>
        <v>req</v>
      </c>
      <c r="G63" s="14" t="str">
        <f>IF(fastLink[[#This Row],['[TRACECODE']:]]="149 (0x95)","res","")</f>
        <v/>
      </c>
      <c r="H63" s="14" t="str">
        <f>IF(AND(fastLink[[#This Row],['[TRACECODE']:]]="149 (0x95)",RIGHT(fastLink[[#This Row],[TRACE INFO]],4)&lt;&gt;"0000"),"YES","NO")</f>
        <v>NO</v>
      </c>
      <c r="I63" s="14" t="str">
        <f>IF(AND(F62="req",fastLink[[#This Row],[resp_col]]="res"),fastLink[[#This Row],[FRT_DEC]]-B62,"EMPTY")</f>
        <v>EMPTY</v>
      </c>
      <c r="J63" s="14" t="str">
        <f>IF(AND(fastLink[[#This Row],[resp_col]]="res",fastLink[[#This Row],[data]]="YES"),fastLink[[#This Row],[data req to resp]],"EMPTY")</f>
        <v>EMPTY</v>
      </c>
      <c r="K63" s="14" t="str">
        <f>IF(AND(fastLink[[#This Row],[resp_col]]="res",fastLink[[#This Row],[data]]="NO"),fastLink[[#This Row],[data req to resp]],"EMPTY")</f>
        <v>EMPTY</v>
      </c>
      <c r="S63" s="26"/>
      <c r="AF63" s="16"/>
      <c r="AG63" s="14"/>
    </row>
    <row r="64" spans="1:33" x14ac:dyDescent="0.25">
      <c r="A64" s="14" t="s">
        <v>2615</v>
      </c>
      <c r="B64">
        <v>2051272493</v>
      </c>
      <c r="C64" s="14" t="s">
        <v>8606</v>
      </c>
      <c r="D64" s="14" t="s">
        <v>4651</v>
      </c>
      <c r="E64" s="14" t="s">
        <v>4653</v>
      </c>
      <c r="F64" s="14" t="b">
        <f>IF(fastLink[[#This Row],['[TRACECODE']:]]="148 (0x94)","req")</f>
        <v>0</v>
      </c>
      <c r="G64" s="14" t="str">
        <f>IF(fastLink[[#This Row],['[TRACECODE']:]]="149 (0x95)","res","")</f>
        <v>res</v>
      </c>
      <c r="H64" s="14" t="str">
        <f>IF(AND(fastLink[[#This Row],['[TRACECODE']:]]="149 (0x95)",RIGHT(fastLink[[#This Row],[TRACE INFO]],4)&lt;&gt;"0000"),"YES","NO")</f>
        <v>NO</v>
      </c>
      <c r="I64" s="14">
        <f>IF(AND(F63="req",fastLink[[#This Row],[resp_col]]="res"),fastLink[[#This Row],[FRT_DEC]]-B63,"EMPTY")</f>
        <v>1429</v>
      </c>
      <c r="J64" s="14" t="str">
        <f>IF(AND(fastLink[[#This Row],[resp_col]]="res",fastLink[[#This Row],[data]]="YES"),fastLink[[#This Row],[data req to resp]],"EMPTY")</f>
        <v>EMPTY</v>
      </c>
      <c r="K64" s="14">
        <f>IF(AND(fastLink[[#This Row],[resp_col]]="res",fastLink[[#This Row],[data]]="NO"),fastLink[[#This Row],[data req to resp]],"EMPTY")</f>
        <v>1429</v>
      </c>
      <c r="S64" s="26"/>
      <c r="AF64" s="16"/>
      <c r="AG64" s="14"/>
    </row>
    <row r="65" spans="1:33" x14ac:dyDescent="0.25">
      <c r="A65" s="14" t="s">
        <v>2738</v>
      </c>
      <c r="B65">
        <v>2051277709</v>
      </c>
      <c r="C65" s="14" t="s">
        <v>8637</v>
      </c>
      <c r="D65" s="14" t="s">
        <v>4649</v>
      </c>
      <c r="E65" s="14" t="s">
        <v>8581</v>
      </c>
      <c r="F65" s="14" t="str">
        <f>IF(fastLink[[#This Row],['[TRACECODE']:]]="148 (0x94)","req")</f>
        <v>req</v>
      </c>
      <c r="G65" s="14" t="str">
        <f>IF(fastLink[[#This Row],['[TRACECODE']:]]="149 (0x95)","res","")</f>
        <v/>
      </c>
      <c r="H65" s="14" t="str">
        <f>IF(AND(fastLink[[#This Row],['[TRACECODE']:]]="149 (0x95)",RIGHT(fastLink[[#This Row],[TRACE INFO]],4)&lt;&gt;"0000"),"YES","NO")</f>
        <v>NO</v>
      </c>
      <c r="I65" s="14" t="str">
        <f>IF(AND(F64="req",fastLink[[#This Row],[resp_col]]="res"),fastLink[[#This Row],[FRT_DEC]]-B64,"EMPTY")</f>
        <v>EMPTY</v>
      </c>
      <c r="J65" s="14" t="str">
        <f>IF(AND(fastLink[[#This Row],[resp_col]]="res",fastLink[[#This Row],[data]]="YES"),fastLink[[#This Row],[data req to resp]],"EMPTY")</f>
        <v>EMPTY</v>
      </c>
      <c r="K65" s="14" t="str">
        <f>IF(AND(fastLink[[#This Row],[resp_col]]="res",fastLink[[#This Row],[data]]="NO"),fastLink[[#This Row],[data req to resp]],"EMPTY")</f>
        <v>EMPTY</v>
      </c>
      <c r="S65" s="26"/>
      <c r="AF65" s="16"/>
      <c r="AG65" s="14"/>
    </row>
    <row r="66" spans="1:33" x14ac:dyDescent="0.25">
      <c r="A66" s="14" t="s">
        <v>2747</v>
      </c>
      <c r="B66">
        <v>2051278042</v>
      </c>
      <c r="C66" s="14" t="s">
        <v>8646</v>
      </c>
      <c r="D66" s="14" t="s">
        <v>4651</v>
      </c>
      <c r="E66" s="14" t="s">
        <v>4653</v>
      </c>
      <c r="F66" s="14" t="b">
        <f>IF(fastLink[[#This Row],['[TRACECODE']:]]="148 (0x94)","req")</f>
        <v>0</v>
      </c>
      <c r="G66" s="14" t="str">
        <f>IF(fastLink[[#This Row],['[TRACECODE']:]]="149 (0x95)","res","")</f>
        <v>res</v>
      </c>
      <c r="H66" s="14" t="str">
        <f>IF(AND(fastLink[[#This Row],['[TRACECODE']:]]="149 (0x95)",RIGHT(fastLink[[#This Row],[TRACE INFO]],4)&lt;&gt;"0000"),"YES","NO")</f>
        <v>NO</v>
      </c>
      <c r="I66" s="14">
        <f>IF(AND(F65="req",fastLink[[#This Row],[resp_col]]="res"),fastLink[[#This Row],[FRT_DEC]]-B65,"EMPTY")</f>
        <v>333</v>
      </c>
      <c r="J66" s="14" t="str">
        <f>IF(AND(fastLink[[#This Row],[resp_col]]="res",fastLink[[#This Row],[data]]="YES"),fastLink[[#This Row],[data req to resp]],"EMPTY")</f>
        <v>EMPTY</v>
      </c>
      <c r="K66" s="14">
        <f>IF(AND(fastLink[[#This Row],[resp_col]]="res",fastLink[[#This Row],[data]]="NO"),fastLink[[#This Row],[data req to resp]],"EMPTY")</f>
        <v>333</v>
      </c>
      <c r="S66" s="26"/>
      <c r="AF66" s="16"/>
      <c r="AG66" s="14"/>
    </row>
    <row r="67" spans="1:33" x14ac:dyDescent="0.25">
      <c r="A67" s="14" t="s">
        <v>2788</v>
      </c>
      <c r="B67">
        <v>2051296069</v>
      </c>
      <c r="C67" s="14" t="s">
        <v>8695</v>
      </c>
      <c r="D67" s="14" t="s">
        <v>4649</v>
      </c>
      <c r="E67" s="14" t="s">
        <v>8581</v>
      </c>
      <c r="F67" s="14" t="str">
        <f>IF(fastLink[[#This Row],['[TRACECODE']:]]="148 (0x94)","req")</f>
        <v>req</v>
      </c>
      <c r="G67" s="14" t="str">
        <f>IF(fastLink[[#This Row],['[TRACECODE']:]]="149 (0x95)","res","")</f>
        <v/>
      </c>
      <c r="H67" s="14" t="str">
        <f>IF(AND(fastLink[[#This Row],['[TRACECODE']:]]="149 (0x95)",RIGHT(fastLink[[#This Row],[TRACE INFO]],4)&lt;&gt;"0000"),"YES","NO")</f>
        <v>NO</v>
      </c>
      <c r="I67" s="14" t="str">
        <f>IF(AND(F66="req",fastLink[[#This Row],[resp_col]]="res"),fastLink[[#This Row],[FRT_DEC]]-B66,"EMPTY")</f>
        <v>EMPTY</v>
      </c>
      <c r="J67" s="14" t="str">
        <f>IF(AND(fastLink[[#This Row],[resp_col]]="res",fastLink[[#This Row],[data]]="YES"),fastLink[[#This Row],[data req to resp]],"EMPTY")</f>
        <v>EMPTY</v>
      </c>
      <c r="K67" s="14" t="str">
        <f>IF(AND(fastLink[[#This Row],[resp_col]]="res",fastLink[[#This Row],[data]]="NO"),fastLink[[#This Row],[data req to resp]],"EMPTY")</f>
        <v>EMPTY</v>
      </c>
      <c r="S67" s="26"/>
      <c r="AF67" s="16"/>
      <c r="AG67" s="14"/>
    </row>
    <row r="68" spans="1:33" x14ac:dyDescent="0.25">
      <c r="A68" s="14" t="s">
        <v>2797</v>
      </c>
      <c r="B68">
        <v>2051296535</v>
      </c>
      <c r="C68" s="14" t="s">
        <v>8704</v>
      </c>
      <c r="D68" s="14" t="s">
        <v>4651</v>
      </c>
      <c r="E68" s="14" t="s">
        <v>4653</v>
      </c>
      <c r="F68" s="14" t="b">
        <f>IF(fastLink[[#This Row],['[TRACECODE']:]]="148 (0x94)","req")</f>
        <v>0</v>
      </c>
      <c r="G68" s="14" t="str">
        <f>IF(fastLink[[#This Row],['[TRACECODE']:]]="149 (0x95)","res","")</f>
        <v>res</v>
      </c>
      <c r="H68" s="14" t="str">
        <f>IF(AND(fastLink[[#This Row],['[TRACECODE']:]]="149 (0x95)",RIGHT(fastLink[[#This Row],[TRACE INFO]],4)&lt;&gt;"0000"),"YES","NO")</f>
        <v>NO</v>
      </c>
      <c r="I68" s="14">
        <f>IF(AND(F67="req",fastLink[[#This Row],[resp_col]]="res"),fastLink[[#This Row],[FRT_DEC]]-B67,"EMPTY")</f>
        <v>466</v>
      </c>
      <c r="J68" s="14" t="str">
        <f>IF(AND(fastLink[[#This Row],[resp_col]]="res",fastLink[[#This Row],[data]]="YES"),fastLink[[#This Row],[data req to resp]],"EMPTY")</f>
        <v>EMPTY</v>
      </c>
      <c r="K68" s="14">
        <f>IF(AND(fastLink[[#This Row],[resp_col]]="res",fastLink[[#This Row],[data]]="NO"),fastLink[[#This Row],[data req to resp]],"EMPTY")</f>
        <v>466</v>
      </c>
      <c r="S68" s="26"/>
      <c r="AF68" s="16"/>
      <c r="AG68" s="14"/>
    </row>
    <row r="69" spans="1:33" x14ac:dyDescent="0.25">
      <c r="A69" s="14" t="s">
        <v>2838</v>
      </c>
      <c r="B69">
        <v>2051313309</v>
      </c>
      <c r="C69" s="14" t="s">
        <v>8752</v>
      </c>
      <c r="D69" s="14" t="s">
        <v>4649</v>
      </c>
      <c r="E69" s="14" t="s">
        <v>8581</v>
      </c>
      <c r="F69" s="14" t="str">
        <f>IF(fastLink[[#This Row],['[TRACECODE']:]]="148 (0x94)","req")</f>
        <v>req</v>
      </c>
      <c r="G69" s="14" t="str">
        <f>IF(fastLink[[#This Row],['[TRACECODE']:]]="149 (0x95)","res","")</f>
        <v/>
      </c>
      <c r="H69" s="14" t="str">
        <f>IF(AND(fastLink[[#This Row],['[TRACECODE']:]]="149 (0x95)",RIGHT(fastLink[[#This Row],[TRACE INFO]],4)&lt;&gt;"0000"),"YES","NO")</f>
        <v>NO</v>
      </c>
      <c r="I69" s="14" t="str">
        <f>IF(AND(F68="req",fastLink[[#This Row],[resp_col]]="res"),fastLink[[#This Row],[FRT_DEC]]-B68,"EMPTY")</f>
        <v>EMPTY</v>
      </c>
      <c r="J69" s="14" t="str">
        <f>IF(AND(fastLink[[#This Row],[resp_col]]="res",fastLink[[#This Row],[data]]="YES"),fastLink[[#This Row],[data req to resp]],"EMPTY")</f>
        <v>EMPTY</v>
      </c>
      <c r="K69" s="14" t="str">
        <f>IF(AND(fastLink[[#This Row],[resp_col]]="res",fastLink[[#This Row],[data]]="NO"),fastLink[[#This Row],[data req to resp]],"EMPTY")</f>
        <v>EMPTY</v>
      </c>
      <c r="S69" s="26"/>
      <c r="AF69" s="16"/>
      <c r="AG69" s="14"/>
    </row>
    <row r="70" spans="1:33" x14ac:dyDescent="0.25">
      <c r="A70" s="14" t="s">
        <v>2847</v>
      </c>
      <c r="B70">
        <v>2051313709</v>
      </c>
      <c r="C70" s="14" t="s">
        <v>8761</v>
      </c>
      <c r="D70" s="14" t="s">
        <v>4651</v>
      </c>
      <c r="E70" s="14" t="s">
        <v>4653</v>
      </c>
      <c r="F70" s="14" t="b">
        <f>IF(fastLink[[#This Row],['[TRACECODE']:]]="148 (0x94)","req")</f>
        <v>0</v>
      </c>
      <c r="G70" s="14" t="str">
        <f>IF(fastLink[[#This Row],['[TRACECODE']:]]="149 (0x95)","res","")</f>
        <v>res</v>
      </c>
      <c r="H70" s="14" t="str">
        <f>IF(AND(fastLink[[#This Row],['[TRACECODE']:]]="149 (0x95)",RIGHT(fastLink[[#This Row],[TRACE INFO]],4)&lt;&gt;"0000"),"YES","NO")</f>
        <v>NO</v>
      </c>
      <c r="I70" s="14">
        <f>IF(AND(F69="req",fastLink[[#This Row],[resp_col]]="res"),fastLink[[#This Row],[FRT_DEC]]-B69,"EMPTY")</f>
        <v>400</v>
      </c>
      <c r="J70" s="14" t="str">
        <f>IF(AND(fastLink[[#This Row],[resp_col]]="res",fastLink[[#This Row],[data]]="YES"),fastLink[[#This Row],[data req to resp]],"EMPTY")</f>
        <v>EMPTY</v>
      </c>
      <c r="K70" s="14">
        <f>IF(AND(fastLink[[#This Row],[resp_col]]="res",fastLink[[#This Row],[data]]="NO"),fastLink[[#This Row],[data req to resp]],"EMPTY")</f>
        <v>400</v>
      </c>
      <c r="S70" s="26"/>
      <c r="AF70" s="16"/>
      <c r="AG70" s="14"/>
    </row>
    <row r="71" spans="1:33" x14ac:dyDescent="0.25">
      <c r="A71" s="14" t="s">
        <v>2946</v>
      </c>
      <c r="B71">
        <v>2051337830</v>
      </c>
      <c r="C71" s="14" t="s">
        <v>8880</v>
      </c>
      <c r="D71" s="14" t="s">
        <v>4649</v>
      </c>
      <c r="E71" s="14" t="s">
        <v>8881</v>
      </c>
      <c r="F71" s="14" t="str">
        <f>IF(fastLink[[#This Row],['[TRACECODE']:]]="148 (0x94)","req")</f>
        <v>req</v>
      </c>
      <c r="G71" s="14" t="str">
        <f>IF(fastLink[[#This Row],['[TRACECODE']:]]="149 (0x95)","res","")</f>
        <v/>
      </c>
      <c r="H71" s="14" t="str">
        <f>IF(AND(fastLink[[#This Row],['[TRACECODE']:]]="149 (0x95)",RIGHT(fastLink[[#This Row],[TRACE INFO]],4)&lt;&gt;"0000"),"YES","NO")</f>
        <v>NO</v>
      </c>
      <c r="I71" s="14" t="str">
        <f>IF(AND(F70="req",fastLink[[#This Row],[resp_col]]="res"),fastLink[[#This Row],[FRT_DEC]]-B70,"EMPTY")</f>
        <v>EMPTY</v>
      </c>
      <c r="J71" s="14" t="str">
        <f>IF(AND(fastLink[[#This Row],[resp_col]]="res",fastLink[[#This Row],[data]]="YES"),fastLink[[#This Row],[data req to resp]],"EMPTY")</f>
        <v>EMPTY</v>
      </c>
      <c r="K71" s="14" t="str">
        <f>IF(AND(fastLink[[#This Row],[resp_col]]="res",fastLink[[#This Row],[data]]="NO"),fastLink[[#This Row],[data req to resp]],"EMPTY")</f>
        <v>EMPTY</v>
      </c>
      <c r="S71" s="26"/>
      <c r="AF71" s="16"/>
      <c r="AG71" s="14"/>
    </row>
    <row r="72" spans="1:33" x14ac:dyDescent="0.25">
      <c r="A72" s="14" t="s">
        <v>2955</v>
      </c>
      <c r="B72">
        <v>2051338218</v>
      </c>
      <c r="C72" s="14" t="s">
        <v>8890</v>
      </c>
      <c r="D72" s="14" t="s">
        <v>4651</v>
      </c>
      <c r="E72" s="14" t="s">
        <v>4672</v>
      </c>
      <c r="F72" s="14" t="b">
        <f>IF(fastLink[[#This Row],['[TRACECODE']:]]="148 (0x94)","req")</f>
        <v>0</v>
      </c>
      <c r="G72" s="14" t="str">
        <f>IF(fastLink[[#This Row],['[TRACECODE']:]]="149 (0x95)","res","")</f>
        <v>res</v>
      </c>
      <c r="H72" s="14" t="str">
        <f>IF(AND(fastLink[[#This Row],['[TRACECODE']:]]="149 (0x95)",RIGHT(fastLink[[#This Row],[TRACE INFO]],4)&lt;&gt;"0000"),"YES","NO")</f>
        <v>YES</v>
      </c>
      <c r="I72" s="14">
        <f>IF(AND(F71="req",fastLink[[#This Row],[resp_col]]="res"),fastLink[[#This Row],[FRT_DEC]]-B71,"EMPTY")</f>
        <v>388</v>
      </c>
      <c r="J72" s="14">
        <f>IF(AND(fastLink[[#This Row],[resp_col]]="res",fastLink[[#This Row],[data]]="YES"),fastLink[[#This Row],[data req to resp]],"EMPTY")</f>
        <v>388</v>
      </c>
      <c r="K72" s="14" t="str">
        <f>IF(AND(fastLink[[#This Row],[resp_col]]="res",fastLink[[#This Row],[data]]="NO"),fastLink[[#This Row],[data req to resp]],"EMPTY")</f>
        <v>EMPTY</v>
      </c>
      <c r="S72" s="26"/>
      <c r="AF72" s="16"/>
      <c r="AG72" s="14"/>
    </row>
    <row r="73" spans="1:33" x14ac:dyDescent="0.25">
      <c r="A73" s="14" t="s">
        <v>3002</v>
      </c>
      <c r="B73">
        <v>2051351205</v>
      </c>
      <c r="C73" s="14" t="s">
        <v>8945</v>
      </c>
      <c r="D73" s="14" t="s">
        <v>4649</v>
      </c>
      <c r="E73" s="14" t="s">
        <v>8881</v>
      </c>
      <c r="F73" s="14" t="str">
        <f>IF(fastLink[[#This Row],['[TRACECODE']:]]="148 (0x94)","req")</f>
        <v>req</v>
      </c>
      <c r="G73" s="14" t="str">
        <f>IF(fastLink[[#This Row],['[TRACECODE']:]]="149 (0x95)","res","")</f>
        <v/>
      </c>
      <c r="H73" s="14" t="str">
        <f>IF(AND(fastLink[[#This Row],['[TRACECODE']:]]="149 (0x95)",RIGHT(fastLink[[#This Row],[TRACE INFO]],4)&lt;&gt;"0000"),"YES","NO")</f>
        <v>NO</v>
      </c>
      <c r="I73" s="14" t="str">
        <f>IF(AND(F72="req",fastLink[[#This Row],[resp_col]]="res"),fastLink[[#This Row],[FRT_DEC]]-B72,"EMPTY")</f>
        <v>EMPTY</v>
      </c>
      <c r="J73" s="14" t="str">
        <f>IF(AND(fastLink[[#This Row],[resp_col]]="res",fastLink[[#This Row],[data]]="YES"),fastLink[[#This Row],[data req to resp]],"EMPTY")</f>
        <v>EMPTY</v>
      </c>
      <c r="K73" s="14" t="str">
        <f>IF(AND(fastLink[[#This Row],[resp_col]]="res",fastLink[[#This Row],[data]]="NO"),fastLink[[#This Row],[data req to resp]],"EMPTY")</f>
        <v>EMPTY</v>
      </c>
      <c r="S73" s="26"/>
      <c r="AF73" s="16"/>
      <c r="AG73" s="14"/>
    </row>
    <row r="74" spans="1:33" x14ac:dyDescent="0.25">
      <c r="A74" s="14" t="s">
        <v>3013</v>
      </c>
      <c r="B74">
        <v>2051352027</v>
      </c>
      <c r="C74" s="14" t="s">
        <v>8956</v>
      </c>
      <c r="D74" s="14" t="s">
        <v>4651</v>
      </c>
      <c r="E74" s="14" t="s">
        <v>4679</v>
      </c>
      <c r="F74" s="14" t="b">
        <f>IF(fastLink[[#This Row],['[TRACECODE']:]]="148 (0x94)","req")</f>
        <v>0</v>
      </c>
      <c r="G74" s="14" t="str">
        <f>IF(fastLink[[#This Row],['[TRACECODE']:]]="149 (0x95)","res","")</f>
        <v>res</v>
      </c>
      <c r="H74" s="14" t="str">
        <f>IF(AND(fastLink[[#This Row],['[TRACECODE']:]]="149 (0x95)",RIGHT(fastLink[[#This Row],[TRACE INFO]],4)&lt;&gt;"0000"),"YES","NO")</f>
        <v>YES</v>
      </c>
      <c r="I74" s="14">
        <f>IF(AND(F73="req",fastLink[[#This Row],[resp_col]]="res"),fastLink[[#This Row],[FRT_DEC]]-B73,"EMPTY")</f>
        <v>822</v>
      </c>
      <c r="J74" s="14">
        <f>IF(AND(fastLink[[#This Row],[resp_col]]="res",fastLink[[#This Row],[data]]="YES"),fastLink[[#This Row],[data req to resp]],"EMPTY")</f>
        <v>822</v>
      </c>
      <c r="K74" s="14" t="str">
        <f>IF(AND(fastLink[[#This Row],[resp_col]]="res",fastLink[[#This Row],[data]]="NO"),fastLink[[#This Row],[data req to resp]],"EMPTY")</f>
        <v>EMPTY</v>
      </c>
      <c r="S74" s="26"/>
      <c r="AF74" s="16"/>
      <c r="AG74" s="14"/>
    </row>
    <row r="75" spans="1:33" x14ac:dyDescent="0.25">
      <c r="A75" s="14" t="s">
        <v>3060</v>
      </c>
      <c r="B75">
        <v>2051364526</v>
      </c>
      <c r="C75" s="14" t="s">
        <v>9010</v>
      </c>
      <c r="D75" s="14" t="s">
        <v>4649</v>
      </c>
      <c r="E75" s="14" t="s">
        <v>8881</v>
      </c>
      <c r="F75" s="14" t="str">
        <f>IF(fastLink[[#This Row],['[TRACECODE']:]]="148 (0x94)","req")</f>
        <v>req</v>
      </c>
      <c r="G75" s="14" t="str">
        <f>IF(fastLink[[#This Row],['[TRACECODE']:]]="149 (0x95)","res","")</f>
        <v/>
      </c>
      <c r="H75" s="14" t="str">
        <f>IF(AND(fastLink[[#This Row],['[TRACECODE']:]]="149 (0x95)",RIGHT(fastLink[[#This Row],[TRACE INFO]],4)&lt;&gt;"0000"),"YES","NO")</f>
        <v>NO</v>
      </c>
      <c r="I75" s="14" t="str">
        <f>IF(AND(F74="req",fastLink[[#This Row],[resp_col]]="res"),fastLink[[#This Row],[FRT_DEC]]-B74,"EMPTY")</f>
        <v>EMPTY</v>
      </c>
      <c r="J75" s="14" t="str">
        <f>IF(AND(fastLink[[#This Row],[resp_col]]="res",fastLink[[#This Row],[data]]="YES"),fastLink[[#This Row],[data req to resp]],"EMPTY")</f>
        <v>EMPTY</v>
      </c>
      <c r="K75" s="14" t="str">
        <f>IF(AND(fastLink[[#This Row],[resp_col]]="res",fastLink[[#This Row],[data]]="NO"),fastLink[[#This Row],[data req to resp]],"EMPTY")</f>
        <v>EMPTY</v>
      </c>
      <c r="S75" s="26"/>
      <c r="AF75" s="16"/>
      <c r="AG75" s="14"/>
    </row>
    <row r="76" spans="1:33" x14ac:dyDescent="0.25">
      <c r="A76" s="14" t="s">
        <v>3084</v>
      </c>
      <c r="B76">
        <v>2051366091</v>
      </c>
      <c r="C76" s="14" t="s">
        <v>9037</v>
      </c>
      <c r="D76" s="14" t="s">
        <v>4651</v>
      </c>
      <c r="E76" s="14" t="s">
        <v>4693</v>
      </c>
      <c r="F76" s="14" t="b">
        <f>IF(fastLink[[#This Row],['[TRACECODE']:]]="148 (0x94)","req")</f>
        <v>0</v>
      </c>
      <c r="G76" s="14" t="str">
        <f>IF(fastLink[[#This Row],['[TRACECODE']:]]="149 (0x95)","res","")</f>
        <v>res</v>
      </c>
      <c r="H76" s="14" t="str">
        <f>IF(AND(fastLink[[#This Row],['[TRACECODE']:]]="149 (0x95)",RIGHT(fastLink[[#This Row],[TRACE INFO]],4)&lt;&gt;"0000"),"YES","NO")</f>
        <v>YES</v>
      </c>
      <c r="I76" s="14">
        <f>IF(AND(F75="req",fastLink[[#This Row],[resp_col]]="res"),fastLink[[#This Row],[FRT_DEC]]-B75,"EMPTY")</f>
        <v>1565</v>
      </c>
      <c r="J76" s="14">
        <f>IF(AND(fastLink[[#This Row],[resp_col]]="res",fastLink[[#This Row],[data]]="YES"),fastLink[[#This Row],[data req to resp]],"EMPTY")</f>
        <v>1565</v>
      </c>
      <c r="K76" s="14" t="str">
        <f>IF(AND(fastLink[[#This Row],[resp_col]]="res",fastLink[[#This Row],[data]]="NO"),fastLink[[#This Row],[data req to resp]],"EMPTY")</f>
        <v>EMPTY</v>
      </c>
      <c r="S76" s="26"/>
      <c r="AF76" s="16"/>
      <c r="AG76" s="14"/>
    </row>
    <row r="77" spans="1:33" x14ac:dyDescent="0.25">
      <c r="A77" s="14" t="s">
        <v>3118</v>
      </c>
      <c r="B77">
        <v>2051377286</v>
      </c>
      <c r="C77" s="14" t="s">
        <v>9075</v>
      </c>
      <c r="D77" s="14" t="s">
        <v>4649</v>
      </c>
      <c r="E77" s="14" t="s">
        <v>8881</v>
      </c>
      <c r="F77" s="14" t="str">
        <f>IF(fastLink[[#This Row],['[TRACECODE']:]]="148 (0x94)","req")</f>
        <v>req</v>
      </c>
      <c r="G77" s="14" t="str">
        <f>IF(fastLink[[#This Row],['[TRACECODE']:]]="149 (0x95)","res","")</f>
        <v/>
      </c>
      <c r="H77" s="14" t="str">
        <f>IF(AND(fastLink[[#This Row],['[TRACECODE']:]]="149 (0x95)",RIGHT(fastLink[[#This Row],[TRACE INFO]],4)&lt;&gt;"0000"),"YES","NO")</f>
        <v>NO</v>
      </c>
      <c r="I77" s="14" t="str">
        <f>IF(AND(F76="req",fastLink[[#This Row],[resp_col]]="res"),fastLink[[#This Row],[FRT_DEC]]-B76,"EMPTY")</f>
        <v>EMPTY</v>
      </c>
      <c r="J77" s="14" t="str">
        <f>IF(AND(fastLink[[#This Row],[resp_col]]="res",fastLink[[#This Row],[data]]="YES"),fastLink[[#This Row],[data req to resp]],"EMPTY")</f>
        <v>EMPTY</v>
      </c>
      <c r="K77" s="14" t="str">
        <f>IF(AND(fastLink[[#This Row],[resp_col]]="res",fastLink[[#This Row],[data]]="NO"),fastLink[[#This Row],[data req to resp]],"EMPTY")</f>
        <v>EMPTY</v>
      </c>
      <c r="S77" s="26"/>
      <c r="AF77" s="16"/>
      <c r="AG77" s="14"/>
    </row>
    <row r="78" spans="1:33" x14ac:dyDescent="0.25">
      <c r="A78" s="14" t="s">
        <v>3129</v>
      </c>
      <c r="B78">
        <v>2051377731</v>
      </c>
      <c r="C78" s="14" t="s">
        <v>9086</v>
      </c>
      <c r="D78" s="14" t="s">
        <v>4651</v>
      </c>
      <c r="E78" s="14" t="s">
        <v>4653</v>
      </c>
      <c r="F78" s="14" t="b">
        <f>IF(fastLink[[#This Row],['[TRACECODE']:]]="148 (0x94)","req")</f>
        <v>0</v>
      </c>
      <c r="G78" s="14" t="str">
        <f>IF(fastLink[[#This Row],['[TRACECODE']:]]="149 (0x95)","res","")</f>
        <v>res</v>
      </c>
      <c r="H78" s="14" t="str">
        <f>IF(AND(fastLink[[#This Row],['[TRACECODE']:]]="149 (0x95)",RIGHT(fastLink[[#This Row],[TRACE INFO]],4)&lt;&gt;"0000"),"YES","NO")</f>
        <v>NO</v>
      </c>
      <c r="I78" s="14">
        <f>IF(AND(F77="req",fastLink[[#This Row],[resp_col]]="res"),fastLink[[#This Row],[FRT_DEC]]-B77,"EMPTY")</f>
        <v>445</v>
      </c>
      <c r="J78" s="14" t="str">
        <f>IF(AND(fastLink[[#This Row],[resp_col]]="res",fastLink[[#This Row],[data]]="YES"),fastLink[[#This Row],[data req to resp]],"EMPTY")</f>
        <v>EMPTY</v>
      </c>
      <c r="K78" s="14">
        <f>IF(AND(fastLink[[#This Row],[resp_col]]="res",fastLink[[#This Row],[data]]="NO"),fastLink[[#This Row],[data req to resp]],"EMPTY")</f>
        <v>445</v>
      </c>
      <c r="S78" s="26"/>
      <c r="AF78" s="16"/>
      <c r="AG78" s="14"/>
    </row>
    <row r="79" spans="1:33" x14ac:dyDescent="0.25">
      <c r="A79" s="14" t="s">
        <v>3175</v>
      </c>
      <c r="B79">
        <v>2051390037</v>
      </c>
      <c r="C79" s="14" t="s">
        <v>9139</v>
      </c>
      <c r="D79" s="14" t="s">
        <v>4649</v>
      </c>
      <c r="E79" s="14" t="s">
        <v>8881</v>
      </c>
      <c r="F79" s="14" t="str">
        <f>IF(fastLink[[#This Row],['[TRACECODE']:]]="148 (0x94)","req")</f>
        <v>req</v>
      </c>
      <c r="G79" s="14" t="str">
        <f>IF(fastLink[[#This Row],['[TRACECODE']:]]="149 (0x95)","res","")</f>
        <v/>
      </c>
      <c r="H79" s="14" t="str">
        <f>IF(AND(fastLink[[#This Row],['[TRACECODE']:]]="149 (0x95)",RIGHT(fastLink[[#This Row],[TRACE INFO]],4)&lt;&gt;"0000"),"YES","NO")</f>
        <v>NO</v>
      </c>
      <c r="I79" s="14" t="str">
        <f>IF(AND(F78="req",fastLink[[#This Row],[resp_col]]="res"),fastLink[[#This Row],[FRT_DEC]]-B78,"EMPTY")</f>
        <v>EMPTY</v>
      </c>
      <c r="J79" s="14" t="str">
        <f>IF(AND(fastLink[[#This Row],[resp_col]]="res",fastLink[[#This Row],[data]]="YES"),fastLink[[#This Row],[data req to resp]],"EMPTY")</f>
        <v>EMPTY</v>
      </c>
      <c r="K79" s="14" t="str">
        <f>IF(AND(fastLink[[#This Row],[resp_col]]="res",fastLink[[#This Row],[data]]="NO"),fastLink[[#This Row],[data req to resp]],"EMPTY")</f>
        <v>EMPTY</v>
      </c>
      <c r="S79" s="26"/>
      <c r="AF79" s="16"/>
      <c r="AG79" s="14"/>
    </row>
    <row r="80" spans="1:33" x14ac:dyDescent="0.25">
      <c r="A80" s="14" t="s">
        <v>3186</v>
      </c>
      <c r="B80">
        <v>2051390797</v>
      </c>
      <c r="C80" s="14" t="s">
        <v>9150</v>
      </c>
      <c r="D80" s="14" t="s">
        <v>4651</v>
      </c>
      <c r="E80" s="14" t="s">
        <v>4653</v>
      </c>
      <c r="F80" s="14" t="b">
        <f>IF(fastLink[[#This Row],['[TRACECODE']:]]="148 (0x94)","req")</f>
        <v>0</v>
      </c>
      <c r="G80" s="14" t="str">
        <f>IF(fastLink[[#This Row],['[TRACECODE']:]]="149 (0x95)","res","")</f>
        <v>res</v>
      </c>
      <c r="H80" s="14" t="str">
        <f>IF(AND(fastLink[[#This Row],['[TRACECODE']:]]="149 (0x95)",RIGHT(fastLink[[#This Row],[TRACE INFO]],4)&lt;&gt;"0000"),"YES","NO")</f>
        <v>NO</v>
      </c>
      <c r="I80" s="14">
        <f>IF(AND(F79="req",fastLink[[#This Row],[resp_col]]="res"),fastLink[[#This Row],[FRT_DEC]]-B79,"EMPTY")</f>
        <v>760</v>
      </c>
      <c r="J80" s="14" t="str">
        <f>IF(AND(fastLink[[#This Row],[resp_col]]="res",fastLink[[#This Row],[data]]="YES"),fastLink[[#This Row],[data req to resp]],"EMPTY")</f>
        <v>EMPTY</v>
      </c>
      <c r="K80" s="14">
        <f>IF(AND(fastLink[[#This Row],[resp_col]]="res",fastLink[[#This Row],[data]]="NO"),fastLink[[#This Row],[data req to resp]],"EMPTY")</f>
        <v>760</v>
      </c>
      <c r="S80" s="26"/>
      <c r="AF80" s="16"/>
      <c r="AG80" s="14"/>
    </row>
    <row r="81" spans="1:33" x14ac:dyDescent="0.25">
      <c r="A81" s="14" t="s">
        <v>3263</v>
      </c>
      <c r="B81">
        <v>2051430342</v>
      </c>
      <c r="C81" s="14" t="s">
        <v>9243</v>
      </c>
      <c r="D81" s="14" t="s">
        <v>4649</v>
      </c>
      <c r="E81" s="14" t="s">
        <v>9244</v>
      </c>
      <c r="F81" s="14" t="str">
        <f>IF(fastLink[[#This Row],['[TRACECODE']:]]="148 (0x94)","req")</f>
        <v>req</v>
      </c>
      <c r="G81" s="14" t="str">
        <f>IF(fastLink[[#This Row],['[TRACECODE']:]]="149 (0x95)","res","")</f>
        <v/>
      </c>
      <c r="H81" s="14" t="str">
        <f>IF(AND(fastLink[[#This Row],['[TRACECODE']:]]="149 (0x95)",RIGHT(fastLink[[#This Row],[TRACE INFO]],4)&lt;&gt;"0000"),"YES","NO")</f>
        <v>NO</v>
      </c>
      <c r="I81" s="14" t="str">
        <f>IF(AND(F80="req",fastLink[[#This Row],[resp_col]]="res"),fastLink[[#This Row],[FRT_DEC]]-B80,"EMPTY")</f>
        <v>EMPTY</v>
      </c>
      <c r="J81" s="14" t="str">
        <f>IF(AND(fastLink[[#This Row],[resp_col]]="res",fastLink[[#This Row],[data]]="YES"),fastLink[[#This Row],[data req to resp]],"EMPTY")</f>
        <v>EMPTY</v>
      </c>
      <c r="K81" s="14" t="str">
        <f>IF(AND(fastLink[[#This Row],[resp_col]]="res",fastLink[[#This Row],[data]]="NO"),fastLink[[#This Row],[data req to resp]],"EMPTY")</f>
        <v>EMPTY</v>
      </c>
      <c r="S81" s="26"/>
      <c r="AF81" s="16"/>
      <c r="AG81" s="14"/>
    </row>
    <row r="82" spans="1:33" x14ac:dyDescent="0.25">
      <c r="A82" s="14" t="s">
        <v>3285</v>
      </c>
      <c r="B82">
        <v>2051431771</v>
      </c>
      <c r="C82" s="14" t="s">
        <v>9269</v>
      </c>
      <c r="D82" s="14" t="s">
        <v>4651</v>
      </c>
      <c r="E82" s="14" t="s">
        <v>4653</v>
      </c>
      <c r="F82" s="14" t="b">
        <f>IF(fastLink[[#This Row],['[TRACECODE']:]]="148 (0x94)","req")</f>
        <v>0</v>
      </c>
      <c r="G82" s="14" t="str">
        <f>IF(fastLink[[#This Row],['[TRACECODE']:]]="149 (0x95)","res","")</f>
        <v>res</v>
      </c>
      <c r="H82" s="14" t="str">
        <f>IF(AND(fastLink[[#This Row],['[TRACECODE']:]]="149 (0x95)",RIGHT(fastLink[[#This Row],[TRACE INFO]],4)&lt;&gt;"0000"),"YES","NO")</f>
        <v>NO</v>
      </c>
      <c r="I82" s="14">
        <f>IF(AND(F81="req",fastLink[[#This Row],[resp_col]]="res"),fastLink[[#This Row],[FRT_DEC]]-B81,"EMPTY")</f>
        <v>1429</v>
      </c>
      <c r="J82" s="14" t="str">
        <f>IF(AND(fastLink[[#This Row],[resp_col]]="res",fastLink[[#This Row],[data]]="YES"),fastLink[[#This Row],[data req to resp]],"EMPTY")</f>
        <v>EMPTY</v>
      </c>
      <c r="K82" s="14">
        <f>IF(AND(fastLink[[#This Row],[resp_col]]="res",fastLink[[#This Row],[data]]="NO"),fastLink[[#This Row],[data req to resp]],"EMPTY")</f>
        <v>1429</v>
      </c>
      <c r="S82" s="26"/>
      <c r="AF82" s="16"/>
      <c r="AG82" s="14"/>
    </row>
    <row r="83" spans="1:33" x14ac:dyDescent="0.25">
      <c r="A83" s="14" t="s">
        <v>3313</v>
      </c>
      <c r="B83">
        <v>2051436990</v>
      </c>
      <c r="C83" s="14" t="s">
        <v>9300</v>
      </c>
      <c r="D83" s="14" t="s">
        <v>4649</v>
      </c>
      <c r="E83" s="14" t="s">
        <v>9244</v>
      </c>
      <c r="F83" s="14" t="str">
        <f>IF(fastLink[[#This Row],['[TRACECODE']:]]="148 (0x94)","req")</f>
        <v>req</v>
      </c>
      <c r="G83" s="14" t="str">
        <f>IF(fastLink[[#This Row],['[TRACECODE']:]]="149 (0x95)","res","")</f>
        <v/>
      </c>
      <c r="H83" s="14" t="str">
        <f>IF(AND(fastLink[[#This Row],['[TRACECODE']:]]="149 (0x95)",RIGHT(fastLink[[#This Row],[TRACE INFO]],4)&lt;&gt;"0000"),"YES","NO")</f>
        <v>NO</v>
      </c>
      <c r="I83" s="14" t="str">
        <f>IF(AND(F82="req",fastLink[[#This Row],[resp_col]]="res"),fastLink[[#This Row],[FRT_DEC]]-B82,"EMPTY")</f>
        <v>EMPTY</v>
      </c>
      <c r="J83" s="14" t="str">
        <f>IF(AND(fastLink[[#This Row],[resp_col]]="res",fastLink[[#This Row],[data]]="YES"),fastLink[[#This Row],[data req to resp]],"EMPTY")</f>
        <v>EMPTY</v>
      </c>
      <c r="K83" s="14" t="str">
        <f>IF(AND(fastLink[[#This Row],[resp_col]]="res",fastLink[[#This Row],[data]]="NO"),fastLink[[#This Row],[data req to resp]],"EMPTY")</f>
        <v>EMPTY</v>
      </c>
      <c r="S83" s="26"/>
      <c r="AF83" s="16"/>
      <c r="AG83" s="14"/>
    </row>
    <row r="84" spans="1:33" x14ac:dyDescent="0.25">
      <c r="A84" s="14" t="s">
        <v>3322</v>
      </c>
      <c r="B84">
        <v>2051437327</v>
      </c>
      <c r="C84" s="14" t="s">
        <v>9309</v>
      </c>
      <c r="D84" s="14" t="s">
        <v>4651</v>
      </c>
      <c r="E84" s="14" t="s">
        <v>4653</v>
      </c>
      <c r="F84" s="14" t="b">
        <f>IF(fastLink[[#This Row],['[TRACECODE']:]]="148 (0x94)","req")</f>
        <v>0</v>
      </c>
      <c r="G84" s="14" t="str">
        <f>IF(fastLink[[#This Row],['[TRACECODE']:]]="149 (0x95)","res","")</f>
        <v>res</v>
      </c>
      <c r="H84" s="14" t="str">
        <f>IF(AND(fastLink[[#This Row],['[TRACECODE']:]]="149 (0x95)",RIGHT(fastLink[[#This Row],[TRACE INFO]],4)&lt;&gt;"0000"),"YES","NO")</f>
        <v>NO</v>
      </c>
      <c r="I84" s="14">
        <f>IF(AND(F83="req",fastLink[[#This Row],[resp_col]]="res"),fastLink[[#This Row],[FRT_DEC]]-B83,"EMPTY")</f>
        <v>337</v>
      </c>
      <c r="J84" s="14" t="str">
        <f>IF(AND(fastLink[[#This Row],[resp_col]]="res",fastLink[[#This Row],[data]]="YES"),fastLink[[#This Row],[data req to resp]],"EMPTY")</f>
        <v>EMPTY</v>
      </c>
      <c r="K84" s="14">
        <f>IF(AND(fastLink[[#This Row],[resp_col]]="res",fastLink[[#This Row],[data]]="NO"),fastLink[[#This Row],[data req to resp]],"EMPTY")</f>
        <v>337</v>
      </c>
      <c r="S84" s="26"/>
      <c r="AF84" s="16"/>
      <c r="AG84" s="14"/>
    </row>
    <row r="85" spans="1:33" x14ac:dyDescent="0.25">
      <c r="A85" s="14" t="s">
        <v>3421</v>
      </c>
      <c r="B85">
        <v>2051462990</v>
      </c>
      <c r="C85" s="14" t="s">
        <v>9427</v>
      </c>
      <c r="D85" s="14" t="s">
        <v>4649</v>
      </c>
      <c r="E85" s="14" t="s">
        <v>9428</v>
      </c>
      <c r="F85" s="14" t="str">
        <f>IF(fastLink[[#This Row],['[TRACECODE']:]]="148 (0x94)","req")</f>
        <v>req</v>
      </c>
      <c r="G85" s="14" t="str">
        <f>IF(fastLink[[#This Row],['[TRACECODE']:]]="149 (0x95)","res","")</f>
        <v/>
      </c>
      <c r="H85" s="14" t="str">
        <f>IF(AND(fastLink[[#This Row],['[TRACECODE']:]]="149 (0x95)",RIGHT(fastLink[[#This Row],[TRACE INFO]],4)&lt;&gt;"0000"),"YES","NO")</f>
        <v>NO</v>
      </c>
      <c r="I85" s="14" t="str">
        <f>IF(AND(F84="req",fastLink[[#This Row],[resp_col]]="res"),fastLink[[#This Row],[FRT_DEC]]-B84,"EMPTY")</f>
        <v>EMPTY</v>
      </c>
      <c r="J85" s="14" t="str">
        <f>IF(AND(fastLink[[#This Row],[resp_col]]="res",fastLink[[#This Row],[data]]="YES"),fastLink[[#This Row],[data req to resp]],"EMPTY")</f>
        <v>EMPTY</v>
      </c>
      <c r="K85" s="14" t="str">
        <f>IF(AND(fastLink[[#This Row],[resp_col]]="res",fastLink[[#This Row],[data]]="NO"),fastLink[[#This Row],[data req to resp]],"EMPTY")</f>
        <v>EMPTY</v>
      </c>
      <c r="S85" s="26"/>
      <c r="AF85" s="16"/>
      <c r="AG85" s="14"/>
    </row>
    <row r="86" spans="1:33" x14ac:dyDescent="0.25">
      <c r="A86" s="14" t="s">
        <v>3430</v>
      </c>
      <c r="B86">
        <v>2051463391</v>
      </c>
      <c r="C86" s="14" t="s">
        <v>9437</v>
      </c>
      <c r="D86" s="14" t="s">
        <v>4651</v>
      </c>
      <c r="E86" s="14" t="s">
        <v>4693</v>
      </c>
      <c r="F86" s="14" t="b">
        <f>IF(fastLink[[#This Row],['[TRACECODE']:]]="148 (0x94)","req")</f>
        <v>0</v>
      </c>
      <c r="G86" s="14" t="str">
        <f>IF(fastLink[[#This Row],['[TRACECODE']:]]="149 (0x95)","res","")</f>
        <v>res</v>
      </c>
      <c r="H86" s="14" t="str">
        <f>IF(AND(fastLink[[#This Row],['[TRACECODE']:]]="149 (0x95)",RIGHT(fastLink[[#This Row],[TRACE INFO]],4)&lt;&gt;"0000"),"YES","NO")</f>
        <v>YES</v>
      </c>
      <c r="I86" s="14">
        <f>IF(AND(F85="req",fastLink[[#This Row],[resp_col]]="res"),fastLink[[#This Row],[FRT_DEC]]-B85,"EMPTY")</f>
        <v>401</v>
      </c>
      <c r="J86" s="14">
        <f>IF(AND(fastLink[[#This Row],[resp_col]]="res",fastLink[[#This Row],[data]]="YES"),fastLink[[#This Row],[data req to resp]],"EMPTY")</f>
        <v>401</v>
      </c>
      <c r="K86" s="14" t="str">
        <f>IF(AND(fastLink[[#This Row],[resp_col]]="res",fastLink[[#This Row],[data]]="NO"),fastLink[[#This Row],[data req to resp]],"EMPTY")</f>
        <v>EMPTY</v>
      </c>
      <c r="S86" s="26"/>
      <c r="AF86" s="16"/>
      <c r="AG86" s="14"/>
    </row>
    <row r="87" spans="1:33" x14ac:dyDescent="0.25">
      <c r="A87" s="14" t="s">
        <v>3477</v>
      </c>
      <c r="B87">
        <v>2051476365</v>
      </c>
      <c r="C87" s="14" t="s">
        <v>9492</v>
      </c>
      <c r="D87" s="14" t="s">
        <v>4649</v>
      </c>
      <c r="E87" s="14" t="s">
        <v>9428</v>
      </c>
      <c r="F87" s="14" t="str">
        <f>IF(fastLink[[#This Row],['[TRACECODE']:]]="148 (0x94)","req")</f>
        <v>req</v>
      </c>
      <c r="G87" s="14" t="str">
        <f>IF(fastLink[[#This Row],['[TRACECODE']:]]="149 (0x95)","res","")</f>
        <v/>
      </c>
      <c r="H87" s="14" t="str">
        <f>IF(AND(fastLink[[#This Row],['[TRACECODE']:]]="149 (0x95)",RIGHT(fastLink[[#This Row],[TRACE INFO]],4)&lt;&gt;"0000"),"YES","NO")</f>
        <v>NO</v>
      </c>
      <c r="I87" s="14" t="str">
        <f>IF(AND(F86="req",fastLink[[#This Row],[resp_col]]="res"),fastLink[[#This Row],[FRT_DEC]]-B86,"EMPTY")</f>
        <v>EMPTY</v>
      </c>
      <c r="J87" s="14" t="str">
        <f>IF(AND(fastLink[[#This Row],[resp_col]]="res",fastLink[[#This Row],[data]]="YES"),fastLink[[#This Row],[data req to resp]],"EMPTY")</f>
        <v>EMPTY</v>
      </c>
      <c r="K87" s="14" t="str">
        <f>IF(AND(fastLink[[#This Row],[resp_col]]="res",fastLink[[#This Row],[data]]="NO"),fastLink[[#This Row],[data req to resp]],"EMPTY")</f>
        <v>EMPTY</v>
      </c>
      <c r="S87" s="26"/>
      <c r="AF87" s="16"/>
      <c r="AG87" s="14"/>
    </row>
    <row r="88" spans="1:33" x14ac:dyDescent="0.25">
      <c r="A88" s="14" t="s">
        <v>3488</v>
      </c>
      <c r="B88">
        <v>2051477205</v>
      </c>
      <c r="C88" s="14" t="s">
        <v>9503</v>
      </c>
      <c r="D88" s="14" t="s">
        <v>4651</v>
      </c>
      <c r="E88" s="14" t="s">
        <v>4653</v>
      </c>
      <c r="F88" s="14" t="b">
        <f>IF(fastLink[[#This Row],['[TRACECODE']:]]="148 (0x94)","req")</f>
        <v>0</v>
      </c>
      <c r="G88" s="14" t="str">
        <f>IF(fastLink[[#This Row],['[TRACECODE']:]]="149 (0x95)","res","")</f>
        <v>res</v>
      </c>
      <c r="H88" s="14" t="str">
        <f>IF(AND(fastLink[[#This Row],['[TRACECODE']:]]="149 (0x95)",RIGHT(fastLink[[#This Row],[TRACE INFO]],4)&lt;&gt;"0000"),"YES","NO")</f>
        <v>NO</v>
      </c>
      <c r="I88" s="14">
        <f>IF(AND(F87="req",fastLink[[#This Row],[resp_col]]="res"),fastLink[[#This Row],[FRT_DEC]]-B87,"EMPTY")</f>
        <v>840</v>
      </c>
      <c r="J88" s="14" t="str">
        <f>IF(AND(fastLink[[#This Row],[resp_col]]="res",fastLink[[#This Row],[data]]="YES"),fastLink[[#This Row],[data req to resp]],"EMPTY")</f>
        <v>EMPTY</v>
      </c>
      <c r="K88" s="14">
        <f>IF(AND(fastLink[[#This Row],[resp_col]]="res",fastLink[[#This Row],[data]]="NO"),fastLink[[#This Row],[data req to resp]],"EMPTY")</f>
        <v>840</v>
      </c>
      <c r="S88" s="26"/>
      <c r="AF88" s="16"/>
      <c r="AG88" s="14"/>
    </row>
    <row r="89" spans="1:33" x14ac:dyDescent="0.25">
      <c r="A89" s="14" t="s">
        <v>3534</v>
      </c>
      <c r="B89">
        <v>2051489678</v>
      </c>
      <c r="C89" s="14" t="s">
        <v>9556</v>
      </c>
      <c r="D89" s="14" t="s">
        <v>4649</v>
      </c>
      <c r="E89" s="14" t="s">
        <v>9428</v>
      </c>
      <c r="F89" s="14" t="str">
        <f>IF(fastLink[[#This Row],['[TRACECODE']:]]="148 (0x94)","req")</f>
        <v>req</v>
      </c>
      <c r="G89" s="14" t="str">
        <f>IF(fastLink[[#This Row],['[TRACECODE']:]]="149 (0x95)","res","")</f>
        <v/>
      </c>
      <c r="H89" s="14" t="str">
        <f>IF(AND(fastLink[[#This Row],['[TRACECODE']:]]="149 (0x95)",RIGHT(fastLink[[#This Row],[TRACE INFO]],4)&lt;&gt;"0000"),"YES","NO")</f>
        <v>NO</v>
      </c>
      <c r="I89" s="14" t="str">
        <f>IF(AND(F88="req",fastLink[[#This Row],[resp_col]]="res"),fastLink[[#This Row],[FRT_DEC]]-B88,"EMPTY")</f>
        <v>EMPTY</v>
      </c>
      <c r="J89" s="14" t="str">
        <f>IF(AND(fastLink[[#This Row],[resp_col]]="res",fastLink[[#This Row],[data]]="YES"),fastLink[[#This Row],[data req to resp]],"EMPTY")</f>
        <v>EMPTY</v>
      </c>
      <c r="K89" s="14" t="str">
        <f>IF(AND(fastLink[[#This Row],[resp_col]]="res",fastLink[[#This Row],[data]]="NO"),fastLink[[#This Row],[data req to resp]],"EMPTY")</f>
        <v>EMPTY</v>
      </c>
      <c r="S89" s="26"/>
      <c r="AF89" s="16"/>
      <c r="AG89" s="14"/>
    </row>
    <row r="90" spans="1:33" x14ac:dyDescent="0.25">
      <c r="A90" s="14" t="s">
        <v>3545</v>
      </c>
      <c r="B90">
        <v>2051490516</v>
      </c>
      <c r="C90" s="14" t="s">
        <v>9567</v>
      </c>
      <c r="D90" s="14" t="s">
        <v>4651</v>
      </c>
      <c r="E90" s="14" t="s">
        <v>4653</v>
      </c>
      <c r="F90" s="14" t="b">
        <f>IF(fastLink[[#This Row],['[TRACECODE']:]]="148 (0x94)","req")</f>
        <v>0</v>
      </c>
      <c r="G90" s="14" t="str">
        <f>IF(fastLink[[#This Row],['[TRACECODE']:]]="149 (0x95)","res","")</f>
        <v>res</v>
      </c>
      <c r="H90" s="14" t="str">
        <f>IF(AND(fastLink[[#This Row],['[TRACECODE']:]]="149 (0x95)",RIGHT(fastLink[[#This Row],[TRACE INFO]],4)&lt;&gt;"0000"),"YES","NO")</f>
        <v>NO</v>
      </c>
      <c r="I90" s="14">
        <f>IF(AND(F89="req",fastLink[[#This Row],[resp_col]]="res"),fastLink[[#This Row],[FRT_DEC]]-B89,"EMPTY")</f>
        <v>838</v>
      </c>
      <c r="J90" s="14" t="str">
        <f>IF(AND(fastLink[[#This Row],[resp_col]]="res",fastLink[[#This Row],[data]]="YES"),fastLink[[#This Row],[data req to resp]],"EMPTY")</f>
        <v>EMPTY</v>
      </c>
      <c r="K90" s="14">
        <f>IF(AND(fastLink[[#This Row],[resp_col]]="res",fastLink[[#This Row],[data]]="NO"),fastLink[[#This Row],[data req to resp]],"EMPTY")</f>
        <v>838</v>
      </c>
      <c r="S90" s="26"/>
      <c r="AF90" s="16"/>
      <c r="AG90" s="14"/>
    </row>
    <row r="91" spans="1:33" x14ac:dyDescent="0.25">
      <c r="A91" s="14" t="s">
        <v>3622</v>
      </c>
      <c r="B91">
        <v>2051530344</v>
      </c>
      <c r="C91" s="14" t="s">
        <v>9657</v>
      </c>
      <c r="D91" s="14" t="s">
        <v>4649</v>
      </c>
      <c r="E91" s="14" t="s">
        <v>9658</v>
      </c>
      <c r="F91" s="14" t="str">
        <f>IF(fastLink[[#This Row],['[TRACECODE']:]]="148 (0x94)","req")</f>
        <v>req</v>
      </c>
      <c r="G91" s="14" t="str">
        <f>IF(fastLink[[#This Row],['[TRACECODE']:]]="149 (0x95)","res","")</f>
        <v/>
      </c>
      <c r="H91" s="14" t="str">
        <f>IF(AND(fastLink[[#This Row],['[TRACECODE']:]]="149 (0x95)",RIGHT(fastLink[[#This Row],[TRACE INFO]],4)&lt;&gt;"0000"),"YES","NO")</f>
        <v>NO</v>
      </c>
      <c r="I91" s="14" t="str">
        <f>IF(AND(F90="req",fastLink[[#This Row],[resp_col]]="res"),fastLink[[#This Row],[FRT_DEC]]-B90,"EMPTY")</f>
        <v>EMPTY</v>
      </c>
      <c r="J91" s="14" t="str">
        <f>IF(AND(fastLink[[#This Row],[resp_col]]="res",fastLink[[#This Row],[data]]="YES"),fastLink[[#This Row],[data req to resp]],"EMPTY")</f>
        <v>EMPTY</v>
      </c>
      <c r="K91" s="14" t="str">
        <f>IF(AND(fastLink[[#This Row],[resp_col]]="res",fastLink[[#This Row],[data]]="NO"),fastLink[[#This Row],[data req to resp]],"EMPTY")</f>
        <v>EMPTY</v>
      </c>
      <c r="S91" s="26"/>
      <c r="AF91" s="16"/>
      <c r="AG91" s="14"/>
    </row>
    <row r="92" spans="1:33" x14ac:dyDescent="0.25">
      <c r="A92" s="14" t="s">
        <v>3644</v>
      </c>
      <c r="B92">
        <v>2051531770</v>
      </c>
      <c r="C92" s="14" t="s">
        <v>9683</v>
      </c>
      <c r="D92" s="14" t="s">
        <v>4651</v>
      </c>
      <c r="E92" s="14" t="s">
        <v>4653</v>
      </c>
      <c r="F92" s="14" t="b">
        <f>IF(fastLink[[#This Row],['[TRACECODE']:]]="148 (0x94)","req")</f>
        <v>0</v>
      </c>
      <c r="G92" s="14" t="str">
        <f>IF(fastLink[[#This Row],['[TRACECODE']:]]="149 (0x95)","res","")</f>
        <v>res</v>
      </c>
      <c r="H92" s="14" t="str">
        <f>IF(AND(fastLink[[#This Row],['[TRACECODE']:]]="149 (0x95)",RIGHT(fastLink[[#This Row],[TRACE INFO]],4)&lt;&gt;"0000"),"YES","NO")</f>
        <v>NO</v>
      </c>
      <c r="I92" s="14">
        <f>IF(AND(F91="req",fastLink[[#This Row],[resp_col]]="res"),fastLink[[#This Row],[FRT_DEC]]-B91,"EMPTY")</f>
        <v>1426</v>
      </c>
      <c r="J92" s="14" t="str">
        <f>IF(AND(fastLink[[#This Row],[resp_col]]="res",fastLink[[#This Row],[data]]="YES"),fastLink[[#This Row],[data req to resp]],"EMPTY")</f>
        <v>EMPTY</v>
      </c>
      <c r="K92" s="14">
        <f>IF(AND(fastLink[[#This Row],[resp_col]]="res",fastLink[[#This Row],[data]]="NO"),fastLink[[#This Row],[data req to resp]],"EMPTY")</f>
        <v>1426</v>
      </c>
      <c r="S92" s="26"/>
      <c r="AF92" s="16"/>
      <c r="AG92" s="14"/>
    </row>
    <row r="93" spans="1:33" x14ac:dyDescent="0.25">
      <c r="A93" s="14" t="s">
        <v>3672</v>
      </c>
      <c r="B93">
        <v>2051536989</v>
      </c>
      <c r="C93" s="14" t="s">
        <v>9714</v>
      </c>
      <c r="D93" s="14" t="s">
        <v>4649</v>
      </c>
      <c r="E93" s="14" t="s">
        <v>9658</v>
      </c>
      <c r="F93" s="14" t="str">
        <f>IF(fastLink[[#This Row],['[TRACECODE']:]]="148 (0x94)","req")</f>
        <v>req</v>
      </c>
      <c r="G93" s="14" t="str">
        <f>IF(fastLink[[#This Row],['[TRACECODE']:]]="149 (0x95)","res","")</f>
        <v/>
      </c>
      <c r="H93" s="14" t="str">
        <f>IF(AND(fastLink[[#This Row],['[TRACECODE']:]]="149 (0x95)",RIGHT(fastLink[[#This Row],[TRACE INFO]],4)&lt;&gt;"0000"),"YES","NO")</f>
        <v>NO</v>
      </c>
      <c r="I93" s="14" t="str">
        <f>IF(AND(F92="req",fastLink[[#This Row],[resp_col]]="res"),fastLink[[#This Row],[FRT_DEC]]-B92,"EMPTY")</f>
        <v>EMPTY</v>
      </c>
      <c r="J93" s="14" t="str">
        <f>IF(AND(fastLink[[#This Row],[resp_col]]="res",fastLink[[#This Row],[data]]="YES"),fastLink[[#This Row],[data req to resp]],"EMPTY")</f>
        <v>EMPTY</v>
      </c>
      <c r="K93" s="14" t="str">
        <f>IF(AND(fastLink[[#This Row],[resp_col]]="res",fastLink[[#This Row],[data]]="NO"),fastLink[[#This Row],[data req to resp]],"EMPTY")</f>
        <v>EMPTY</v>
      </c>
      <c r="S93" s="26"/>
      <c r="AF93" s="16"/>
      <c r="AG93" s="14"/>
    </row>
    <row r="94" spans="1:33" x14ac:dyDescent="0.25">
      <c r="A94" s="14" t="s">
        <v>3681</v>
      </c>
      <c r="B94">
        <v>2051537484</v>
      </c>
      <c r="C94" s="14" t="s">
        <v>9723</v>
      </c>
      <c r="D94" s="14" t="s">
        <v>4651</v>
      </c>
      <c r="E94" s="14" t="s">
        <v>4653</v>
      </c>
      <c r="F94" s="14" t="b">
        <f>IF(fastLink[[#This Row],['[TRACECODE']:]]="148 (0x94)","req")</f>
        <v>0</v>
      </c>
      <c r="G94" s="14" t="str">
        <f>IF(fastLink[[#This Row],['[TRACECODE']:]]="149 (0x95)","res","")</f>
        <v>res</v>
      </c>
      <c r="H94" s="14" t="str">
        <f>IF(AND(fastLink[[#This Row],['[TRACECODE']:]]="149 (0x95)",RIGHT(fastLink[[#This Row],[TRACE INFO]],4)&lt;&gt;"0000"),"YES","NO")</f>
        <v>NO</v>
      </c>
      <c r="I94" s="14">
        <f>IF(AND(F93="req",fastLink[[#This Row],[resp_col]]="res"),fastLink[[#This Row],[FRT_DEC]]-B93,"EMPTY")</f>
        <v>495</v>
      </c>
      <c r="J94" s="14" t="str">
        <f>IF(AND(fastLink[[#This Row],[resp_col]]="res",fastLink[[#This Row],[data]]="YES"),fastLink[[#This Row],[data req to resp]],"EMPTY")</f>
        <v>EMPTY</v>
      </c>
      <c r="K94" s="14">
        <f>IF(AND(fastLink[[#This Row],[resp_col]]="res",fastLink[[#This Row],[data]]="NO"),fastLink[[#This Row],[data req to resp]],"EMPTY")</f>
        <v>495</v>
      </c>
      <c r="S94" s="26"/>
      <c r="AF94" s="16"/>
      <c r="AG94" s="14"/>
    </row>
    <row r="95" spans="1:33" x14ac:dyDescent="0.25">
      <c r="A95" s="14" t="s">
        <v>3780</v>
      </c>
      <c r="B95">
        <v>2051563110</v>
      </c>
      <c r="C95" s="14" t="s">
        <v>9841</v>
      </c>
      <c r="D95" s="14" t="s">
        <v>4649</v>
      </c>
      <c r="E95" s="14" t="s">
        <v>9842</v>
      </c>
      <c r="F95" s="14" t="str">
        <f>IF(fastLink[[#This Row],['[TRACECODE']:]]="148 (0x94)","req")</f>
        <v>req</v>
      </c>
      <c r="G95" s="14" t="str">
        <f>IF(fastLink[[#This Row],['[TRACECODE']:]]="149 (0x95)","res","")</f>
        <v/>
      </c>
      <c r="H95" s="14" t="str">
        <f>IF(AND(fastLink[[#This Row],['[TRACECODE']:]]="149 (0x95)",RIGHT(fastLink[[#This Row],[TRACE INFO]],4)&lt;&gt;"0000"),"YES","NO")</f>
        <v>NO</v>
      </c>
      <c r="I95" s="14" t="str">
        <f>IF(AND(F94="req",fastLink[[#This Row],[resp_col]]="res"),fastLink[[#This Row],[FRT_DEC]]-B94,"EMPTY")</f>
        <v>EMPTY</v>
      </c>
      <c r="J95" s="14" t="str">
        <f>IF(AND(fastLink[[#This Row],[resp_col]]="res",fastLink[[#This Row],[data]]="YES"),fastLink[[#This Row],[data req to resp]],"EMPTY")</f>
        <v>EMPTY</v>
      </c>
      <c r="K95" s="14" t="str">
        <f>IF(AND(fastLink[[#This Row],[resp_col]]="res",fastLink[[#This Row],[data]]="NO"),fastLink[[#This Row],[data req to resp]],"EMPTY")</f>
        <v>EMPTY</v>
      </c>
      <c r="S95" s="26"/>
      <c r="AF95" s="16"/>
      <c r="AG95" s="14"/>
    </row>
    <row r="96" spans="1:33" x14ac:dyDescent="0.25">
      <c r="A96" s="14" t="s">
        <v>3789</v>
      </c>
      <c r="B96">
        <v>2051563483</v>
      </c>
      <c r="C96" s="14" t="s">
        <v>9851</v>
      </c>
      <c r="D96" s="14" t="s">
        <v>4651</v>
      </c>
      <c r="E96" s="14" t="s">
        <v>4696</v>
      </c>
      <c r="F96" s="14" t="b">
        <f>IF(fastLink[[#This Row],['[TRACECODE']:]]="148 (0x94)","req")</f>
        <v>0</v>
      </c>
      <c r="G96" s="14" t="str">
        <f>IF(fastLink[[#This Row],['[TRACECODE']:]]="149 (0x95)","res","")</f>
        <v>res</v>
      </c>
      <c r="H96" s="14" t="str">
        <f>IF(AND(fastLink[[#This Row],['[TRACECODE']:]]="149 (0x95)",RIGHT(fastLink[[#This Row],[TRACE INFO]],4)&lt;&gt;"0000"),"YES","NO")</f>
        <v>YES</v>
      </c>
      <c r="I96" s="14">
        <f>IF(AND(F95="req",fastLink[[#This Row],[resp_col]]="res"),fastLink[[#This Row],[FRT_DEC]]-B95,"EMPTY")</f>
        <v>373</v>
      </c>
      <c r="J96" s="14">
        <f>IF(AND(fastLink[[#This Row],[resp_col]]="res",fastLink[[#This Row],[data]]="YES"),fastLink[[#This Row],[data req to resp]],"EMPTY")</f>
        <v>373</v>
      </c>
      <c r="K96" s="14" t="str">
        <f>IF(AND(fastLink[[#This Row],[resp_col]]="res",fastLink[[#This Row],[data]]="NO"),fastLink[[#This Row],[data req to resp]],"EMPTY")</f>
        <v>EMPTY</v>
      </c>
      <c r="S96" s="26"/>
      <c r="AF96" s="16"/>
      <c r="AG96" s="14"/>
    </row>
    <row r="97" spans="1:33" x14ac:dyDescent="0.25">
      <c r="A97" s="14" t="s">
        <v>3836</v>
      </c>
      <c r="B97">
        <v>2051576486</v>
      </c>
      <c r="C97" s="14" t="s">
        <v>9906</v>
      </c>
      <c r="D97" s="14" t="s">
        <v>4649</v>
      </c>
      <c r="E97" s="14" t="s">
        <v>9842</v>
      </c>
      <c r="F97" s="14" t="str">
        <f>IF(fastLink[[#This Row],['[TRACECODE']:]]="148 (0x94)","req")</f>
        <v>req</v>
      </c>
      <c r="G97" s="14" t="str">
        <f>IF(fastLink[[#This Row],['[TRACECODE']:]]="149 (0x95)","res","")</f>
        <v/>
      </c>
      <c r="H97" s="14" t="str">
        <f>IF(AND(fastLink[[#This Row],['[TRACECODE']:]]="149 (0x95)",RIGHT(fastLink[[#This Row],[TRACE INFO]],4)&lt;&gt;"0000"),"YES","NO")</f>
        <v>NO</v>
      </c>
      <c r="I97" s="14" t="str">
        <f>IF(AND(F96="req",fastLink[[#This Row],[resp_col]]="res"),fastLink[[#This Row],[FRT_DEC]]-B96,"EMPTY")</f>
        <v>EMPTY</v>
      </c>
      <c r="J97" s="14" t="str">
        <f>IF(AND(fastLink[[#This Row],[resp_col]]="res",fastLink[[#This Row],[data]]="YES"),fastLink[[#This Row],[data req to resp]],"EMPTY")</f>
        <v>EMPTY</v>
      </c>
      <c r="K97" s="14" t="str">
        <f>IF(AND(fastLink[[#This Row],[resp_col]]="res",fastLink[[#This Row],[data]]="NO"),fastLink[[#This Row],[data req to resp]],"EMPTY")</f>
        <v>EMPTY</v>
      </c>
      <c r="S97" s="26"/>
      <c r="AF97" s="16"/>
      <c r="AG97" s="14"/>
    </row>
    <row r="98" spans="1:33" x14ac:dyDescent="0.25">
      <c r="A98" s="14" t="s">
        <v>3847</v>
      </c>
      <c r="B98">
        <v>2051577258</v>
      </c>
      <c r="C98" s="14" t="s">
        <v>9917</v>
      </c>
      <c r="D98" s="14" t="s">
        <v>4651</v>
      </c>
      <c r="E98" s="14" t="s">
        <v>4653</v>
      </c>
      <c r="F98" s="14" t="b">
        <f>IF(fastLink[[#This Row],['[TRACECODE']:]]="148 (0x94)","req")</f>
        <v>0</v>
      </c>
      <c r="G98" s="14" t="str">
        <f>IF(fastLink[[#This Row],['[TRACECODE']:]]="149 (0x95)","res","")</f>
        <v>res</v>
      </c>
      <c r="H98" s="14" t="str">
        <f>IF(AND(fastLink[[#This Row],['[TRACECODE']:]]="149 (0x95)",RIGHT(fastLink[[#This Row],[TRACE INFO]],4)&lt;&gt;"0000"),"YES","NO")</f>
        <v>NO</v>
      </c>
      <c r="I98" s="14">
        <f>IF(AND(F97="req",fastLink[[#This Row],[resp_col]]="res"),fastLink[[#This Row],[FRT_DEC]]-B97,"EMPTY")</f>
        <v>772</v>
      </c>
      <c r="J98" s="14" t="str">
        <f>IF(AND(fastLink[[#This Row],[resp_col]]="res",fastLink[[#This Row],[data]]="YES"),fastLink[[#This Row],[data req to resp]],"EMPTY")</f>
        <v>EMPTY</v>
      </c>
      <c r="K98" s="14">
        <f>IF(AND(fastLink[[#This Row],[resp_col]]="res",fastLink[[#This Row],[data]]="NO"),fastLink[[#This Row],[data req to resp]],"EMPTY")</f>
        <v>772</v>
      </c>
      <c r="S98" s="26"/>
      <c r="AF98" s="16"/>
      <c r="AG98" s="14"/>
    </row>
    <row r="99" spans="1:33" x14ac:dyDescent="0.25">
      <c r="A99" s="14" t="s">
        <v>3893</v>
      </c>
      <c r="B99">
        <v>2051589797</v>
      </c>
      <c r="C99" s="14" t="s">
        <v>9970</v>
      </c>
      <c r="D99" s="14" t="s">
        <v>4649</v>
      </c>
      <c r="E99" s="14" t="s">
        <v>9842</v>
      </c>
      <c r="F99" s="14" t="str">
        <f>IF(fastLink[[#This Row],['[TRACECODE']:]]="148 (0x94)","req")</f>
        <v>req</v>
      </c>
      <c r="G99" s="14" t="str">
        <f>IF(fastLink[[#This Row],['[TRACECODE']:]]="149 (0x95)","res","")</f>
        <v/>
      </c>
      <c r="H99" s="14" t="str">
        <f>IF(AND(fastLink[[#This Row],['[TRACECODE']:]]="149 (0x95)",RIGHT(fastLink[[#This Row],[TRACE INFO]],4)&lt;&gt;"0000"),"YES","NO")</f>
        <v>NO</v>
      </c>
      <c r="I99" s="14" t="str">
        <f>IF(AND(F98="req",fastLink[[#This Row],[resp_col]]="res"),fastLink[[#This Row],[FRT_DEC]]-B98,"EMPTY")</f>
        <v>EMPTY</v>
      </c>
      <c r="J99" s="14" t="str">
        <f>IF(AND(fastLink[[#This Row],[resp_col]]="res",fastLink[[#This Row],[data]]="YES"),fastLink[[#This Row],[data req to resp]],"EMPTY")</f>
        <v>EMPTY</v>
      </c>
      <c r="K99" s="14" t="str">
        <f>IF(AND(fastLink[[#This Row],[resp_col]]="res",fastLink[[#This Row],[data]]="NO"),fastLink[[#This Row],[data req to resp]],"EMPTY")</f>
        <v>EMPTY</v>
      </c>
      <c r="S99" s="26"/>
      <c r="AF99" s="16"/>
      <c r="AG99" s="14"/>
    </row>
    <row r="100" spans="1:33" x14ac:dyDescent="0.25">
      <c r="A100" s="14" t="s">
        <v>3904</v>
      </c>
      <c r="B100">
        <v>2051590802</v>
      </c>
      <c r="C100" s="14" t="s">
        <v>9981</v>
      </c>
      <c r="D100" s="14" t="s">
        <v>4651</v>
      </c>
      <c r="E100" s="14" t="s">
        <v>4653</v>
      </c>
      <c r="F100" s="14" t="b">
        <f>IF(fastLink[[#This Row],['[TRACECODE']:]]="148 (0x94)","req")</f>
        <v>0</v>
      </c>
      <c r="G100" s="14" t="str">
        <f>IF(fastLink[[#This Row],['[TRACECODE']:]]="149 (0x95)","res","")</f>
        <v>res</v>
      </c>
      <c r="H100" s="14" t="str">
        <f>IF(AND(fastLink[[#This Row],['[TRACECODE']:]]="149 (0x95)",RIGHT(fastLink[[#This Row],[TRACE INFO]],4)&lt;&gt;"0000"),"YES","NO")</f>
        <v>NO</v>
      </c>
      <c r="I100" s="14">
        <f>IF(AND(F99="req",fastLink[[#This Row],[resp_col]]="res"),fastLink[[#This Row],[FRT_DEC]]-B99,"EMPTY")</f>
        <v>1005</v>
      </c>
      <c r="J100" s="14" t="str">
        <f>IF(AND(fastLink[[#This Row],[resp_col]]="res",fastLink[[#This Row],[data]]="YES"),fastLink[[#This Row],[data req to resp]],"EMPTY")</f>
        <v>EMPTY</v>
      </c>
      <c r="K100" s="14">
        <f>IF(AND(fastLink[[#This Row],[resp_col]]="res",fastLink[[#This Row],[data]]="NO"),fastLink[[#This Row],[data req to resp]],"EMPTY")</f>
        <v>1005</v>
      </c>
      <c r="S100" s="26"/>
      <c r="AF100" s="16"/>
      <c r="AG100" s="14"/>
    </row>
    <row r="101" spans="1:33" x14ac:dyDescent="0.25">
      <c r="A101" s="14" t="s">
        <v>3981</v>
      </c>
      <c r="B101">
        <v>2051630343</v>
      </c>
      <c r="C101" s="14" t="s">
        <v>10071</v>
      </c>
      <c r="D101" s="14" t="s">
        <v>4649</v>
      </c>
      <c r="E101" s="14" t="s">
        <v>10072</v>
      </c>
      <c r="F101" s="14" t="str">
        <f>IF(fastLink[[#This Row],['[TRACECODE']:]]="148 (0x94)","req")</f>
        <v>req</v>
      </c>
      <c r="G101" s="14" t="str">
        <f>IF(fastLink[[#This Row],['[TRACECODE']:]]="149 (0x95)","res","")</f>
        <v/>
      </c>
      <c r="H101" s="14" t="str">
        <f>IF(AND(fastLink[[#This Row],['[TRACECODE']:]]="149 (0x95)",RIGHT(fastLink[[#This Row],[TRACE INFO]],4)&lt;&gt;"0000"),"YES","NO")</f>
        <v>NO</v>
      </c>
      <c r="I101" s="14" t="str">
        <f>IF(AND(F100="req",fastLink[[#This Row],[resp_col]]="res"),fastLink[[#This Row],[FRT_DEC]]-B100,"EMPTY")</f>
        <v>EMPTY</v>
      </c>
      <c r="J101" s="14" t="str">
        <f>IF(AND(fastLink[[#This Row],[resp_col]]="res",fastLink[[#This Row],[data]]="YES"),fastLink[[#This Row],[data req to resp]],"EMPTY")</f>
        <v>EMPTY</v>
      </c>
      <c r="K101" s="14" t="str">
        <f>IF(AND(fastLink[[#This Row],[resp_col]]="res",fastLink[[#This Row],[data]]="NO"),fastLink[[#This Row],[data req to resp]],"EMPTY")</f>
        <v>EMPTY</v>
      </c>
      <c r="S101" s="26"/>
      <c r="AF101" s="16"/>
      <c r="AG101" s="14"/>
    </row>
    <row r="102" spans="1:33" x14ac:dyDescent="0.25">
      <c r="A102" s="14" t="s">
        <v>4003</v>
      </c>
      <c r="B102">
        <v>2051631771</v>
      </c>
      <c r="C102" s="14" t="s">
        <v>10097</v>
      </c>
      <c r="D102" s="14" t="s">
        <v>4651</v>
      </c>
      <c r="E102" s="14" t="s">
        <v>4653</v>
      </c>
      <c r="F102" s="14" t="b">
        <f>IF(fastLink[[#This Row],['[TRACECODE']:]]="148 (0x94)","req")</f>
        <v>0</v>
      </c>
      <c r="G102" s="14" t="str">
        <f>IF(fastLink[[#This Row],['[TRACECODE']:]]="149 (0x95)","res","")</f>
        <v>res</v>
      </c>
      <c r="H102" s="14" t="str">
        <f>IF(AND(fastLink[[#This Row],['[TRACECODE']:]]="149 (0x95)",RIGHT(fastLink[[#This Row],[TRACE INFO]],4)&lt;&gt;"0000"),"YES","NO")</f>
        <v>NO</v>
      </c>
      <c r="I102" s="14">
        <f>IF(AND(F101="req",fastLink[[#This Row],[resp_col]]="res"),fastLink[[#This Row],[FRT_DEC]]-B101,"EMPTY")</f>
        <v>1428</v>
      </c>
      <c r="J102" s="14" t="str">
        <f>IF(AND(fastLink[[#This Row],[resp_col]]="res",fastLink[[#This Row],[data]]="YES"),fastLink[[#This Row],[data req to resp]],"EMPTY")</f>
        <v>EMPTY</v>
      </c>
      <c r="K102" s="14">
        <f>IF(AND(fastLink[[#This Row],[resp_col]]="res",fastLink[[#This Row],[data]]="NO"),fastLink[[#This Row],[data req to resp]],"EMPTY")</f>
        <v>1428</v>
      </c>
      <c r="S102" s="26"/>
      <c r="AF102" s="16"/>
      <c r="AG102" s="14"/>
    </row>
    <row r="103" spans="1:33" x14ac:dyDescent="0.25">
      <c r="A103" s="14" t="s">
        <v>4031</v>
      </c>
      <c r="B103">
        <v>2051636988</v>
      </c>
      <c r="C103" s="14" t="s">
        <v>10128</v>
      </c>
      <c r="D103" s="14" t="s">
        <v>4649</v>
      </c>
      <c r="E103" s="14" t="s">
        <v>10072</v>
      </c>
      <c r="F103" s="14" t="str">
        <f>IF(fastLink[[#This Row],['[TRACECODE']:]]="148 (0x94)","req")</f>
        <v>req</v>
      </c>
      <c r="G103" s="14" t="str">
        <f>IF(fastLink[[#This Row],['[TRACECODE']:]]="149 (0x95)","res","")</f>
        <v/>
      </c>
      <c r="H103" s="14" t="str">
        <f>IF(AND(fastLink[[#This Row],['[TRACECODE']:]]="149 (0x95)",RIGHT(fastLink[[#This Row],[TRACE INFO]],4)&lt;&gt;"0000"),"YES","NO")</f>
        <v>NO</v>
      </c>
      <c r="I103" s="14" t="str">
        <f>IF(AND(F102="req",fastLink[[#This Row],[resp_col]]="res"),fastLink[[#This Row],[FRT_DEC]]-B102,"EMPTY")</f>
        <v>EMPTY</v>
      </c>
      <c r="J103" s="14" t="str">
        <f>IF(AND(fastLink[[#This Row],[resp_col]]="res",fastLink[[#This Row],[data]]="YES"),fastLink[[#This Row],[data req to resp]],"EMPTY")</f>
        <v>EMPTY</v>
      </c>
      <c r="K103" s="14" t="str">
        <f>IF(AND(fastLink[[#This Row],[resp_col]]="res",fastLink[[#This Row],[data]]="NO"),fastLink[[#This Row],[data req to resp]],"EMPTY")</f>
        <v>EMPTY</v>
      </c>
      <c r="S103" s="26"/>
      <c r="AF103" s="16"/>
      <c r="AG103" s="14"/>
    </row>
    <row r="104" spans="1:33" x14ac:dyDescent="0.25">
      <c r="A104" s="14" t="s">
        <v>4040</v>
      </c>
      <c r="B104">
        <v>2051637390</v>
      </c>
      <c r="C104" s="14" t="s">
        <v>10137</v>
      </c>
      <c r="D104" s="14" t="s">
        <v>4651</v>
      </c>
      <c r="E104" s="14" t="s">
        <v>4653</v>
      </c>
      <c r="F104" s="14" t="b">
        <f>IF(fastLink[[#This Row],['[TRACECODE']:]]="148 (0x94)","req")</f>
        <v>0</v>
      </c>
      <c r="G104" s="14" t="str">
        <f>IF(fastLink[[#This Row],['[TRACECODE']:]]="149 (0x95)","res","")</f>
        <v>res</v>
      </c>
      <c r="H104" s="14" t="str">
        <f>IF(AND(fastLink[[#This Row],['[TRACECODE']:]]="149 (0x95)",RIGHT(fastLink[[#This Row],[TRACE INFO]],4)&lt;&gt;"0000"),"YES","NO")</f>
        <v>NO</v>
      </c>
      <c r="I104" s="14">
        <f>IF(AND(F103="req",fastLink[[#This Row],[resp_col]]="res"),fastLink[[#This Row],[FRT_DEC]]-B103,"EMPTY")</f>
        <v>402</v>
      </c>
      <c r="J104" s="14" t="str">
        <f>IF(AND(fastLink[[#This Row],[resp_col]]="res",fastLink[[#This Row],[data]]="YES"),fastLink[[#This Row],[data req to resp]],"EMPTY")</f>
        <v>EMPTY</v>
      </c>
      <c r="K104" s="14">
        <f>IF(AND(fastLink[[#This Row],[resp_col]]="res",fastLink[[#This Row],[data]]="NO"),fastLink[[#This Row],[data req to resp]],"EMPTY")</f>
        <v>402</v>
      </c>
      <c r="S104" s="26"/>
      <c r="AF104" s="16"/>
      <c r="AG104" s="14"/>
    </row>
    <row r="105" spans="1:33" x14ac:dyDescent="0.25">
      <c r="A105" s="14" t="s">
        <v>4139</v>
      </c>
      <c r="B105">
        <v>2051662469</v>
      </c>
      <c r="C105" s="14" t="s">
        <v>10255</v>
      </c>
      <c r="D105" s="14" t="s">
        <v>4649</v>
      </c>
      <c r="E105" s="14" t="s">
        <v>10256</v>
      </c>
      <c r="F105" s="14" t="str">
        <f>IF(fastLink[[#This Row],['[TRACECODE']:]]="148 (0x94)","req")</f>
        <v>req</v>
      </c>
      <c r="G105" s="14" t="str">
        <f>IF(fastLink[[#This Row],['[TRACECODE']:]]="149 (0x95)","res","")</f>
        <v/>
      </c>
      <c r="H105" s="14" t="str">
        <f>IF(AND(fastLink[[#This Row],['[TRACECODE']:]]="149 (0x95)",RIGHT(fastLink[[#This Row],[TRACE INFO]],4)&lt;&gt;"0000"),"YES","NO")</f>
        <v>NO</v>
      </c>
      <c r="I105" s="14" t="str">
        <f>IF(AND(F104="req",fastLink[[#This Row],[resp_col]]="res"),fastLink[[#This Row],[FRT_DEC]]-B104,"EMPTY")</f>
        <v>EMPTY</v>
      </c>
      <c r="J105" s="14" t="str">
        <f>IF(AND(fastLink[[#This Row],[resp_col]]="res",fastLink[[#This Row],[data]]="YES"),fastLink[[#This Row],[data req to resp]],"EMPTY")</f>
        <v>EMPTY</v>
      </c>
      <c r="K105" s="14" t="str">
        <f>IF(AND(fastLink[[#This Row],[resp_col]]="res",fastLink[[#This Row],[data]]="NO"),fastLink[[#This Row],[data req to resp]],"EMPTY")</f>
        <v>EMPTY</v>
      </c>
      <c r="S105" s="26"/>
      <c r="AF105" s="16"/>
      <c r="AG105" s="14"/>
    </row>
    <row r="106" spans="1:33" x14ac:dyDescent="0.25">
      <c r="A106" s="14" t="s">
        <v>4148</v>
      </c>
      <c r="B106">
        <v>2051662963</v>
      </c>
      <c r="C106" s="14" t="s">
        <v>10265</v>
      </c>
      <c r="D106" s="14" t="s">
        <v>4651</v>
      </c>
      <c r="E106" s="14" t="s">
        <v>4679</v>
      </c>
      <c r="F106" s="14" t="b">
        <f>IF(fastLink[[#This Row],['[TRACECODE']:]]="148 (0x94)","req")</f>
        <v>0</v>
      </c>
      <c r="G106" s="14" t="str">
        <f>IF(fastLink[[#This Row],['[TRACECODE']:]]="149 (0x95)","res","")</f>
        <v>res</v>
      </c>
      <c r="H106" s="14" t="str">
        <f>IF(AND(fastLink[[#This Row],['[TRACECODE']:]]="149 (0x95)",RIGHT(fastLink[[#This Row],[TRACE INFO]],4)&lt;&gt;"0000"),"YES","NO")</f>
        <v>YES</v>
      </c>
      <c r="I106" s="14">
        <f>IF(AND(F105="req",fastLink[[#This Row],[resp_col]]="res"),fastLink[[#This Row],[FRT_DEC]]-B105,"EMPTY")</f>
        <v>494</v>
      </c>
      <c r="J106" s="14">
        <f>IF(AND(fastLink[[#This Row],[resp_col]]="res",fastLink[[#This Row],[data]]="YES"),fastLink[[#This Row],[data req to resp]],"EMPTY")</f>
        <v>494</v>
      </c>
      <c r="K106" s="14" t="str">
        <f>IF(AND(fastLink[[#This Row],[resp_col]]="res",fastLink[[#This Row],[data]]="NO"),fastLink[[#This Row],[data req to resp]],"EMPTY")</f>
        <v>EMPTY</v>
      </c>
      <c r="S106" s="26"/>
      <c r="AF106" s="16"/>
      <c r="AG106" s="14"/>
    </row>
    <row r="107" spans="1:33" x14ac:dyDescent="0.25">
      <c r="A107" s="14" t="s">
        <v>4195</v>
      </c>
      <c r="B107">
        <v>2051675844</v>
      </c>
      <c r="C107" s="14" t="s">
        <v>10320</v>
      </c>
      <c r="D107" s="14" t="s">
        <v>4649</v>
      </c>
      <c r="E107" s="14" t="s">
        <v>10256</v>
      </c>
      <c r="F107" s="14" t="str">
        <f>IF(fastLink[[#This Row],['[TRACECODE']:]]="148 (0x94)","req")</f>
        <v>req</v>
      </c>
      <c r="G107" s="14" t="str">
        <f>IF(fastLink[[#This Row],['[TRACECODE']:]]="149 (0x95)","res","")</f>
        <v/>
      </c>
      <c r="H107" s="14" t="str">
        <f>IF(AND(fastLink[[#This Row],['[TRACECODE']:]]="149 (0x95)",RIGHT(fastLink[[#This Row],[TRACE INFO]],4)&lt;&gt;"0000"),"YES","NO")</f>
        <v>NO</v>
      </c>
      <c r="I107" s="14" t="str">
        <f>IF(AND(F106="req",fastLink[[#This Row],[resp_col]]="res"),fastLink[[#This Row],[FRT_DEC]]-B106,"EMPTY")</f>
        <v>EMPTY</v>
      </c>
      <c r="J107" s="14" t="str">
        <f>IF(AND(fastLink[[#This Row],[resp_col]]="res",fastLink[[#This Row],[data]]="YES"),fastLink[[#This Row],[data req to resp]],"EMPTY")</f>
        <v>EMPTY</v>
      </c>
      <c r="K107" s="14" t="str">
        <f>IF(AND(fastLink[[#This Row],[resp_col]]="res",fastLink[[#This Row],[data]]="NO"),fastLink[[#This Row],[data req to resp]],"EMPTY")</f>
        <v>EMPTY</v>
      </c>
      <c r="S107" s="26"/>
      <c r="AF107" s="16"/>
      <c r="AG107" s="14"/>
    </row>
    <row r="108" spans="1:33" x14ac:dyDescent="0.25">
      <c r="A108" s="14" t="s">
        <v>4219</v>
      </c>
      <c r="B108">
        <v>2051677968</v>
      </c>
      <c r="C108" s="14" t="s">
        <v>10347</v>
      </c>
      <c r="D108" s="14" t="s">
        <v>4651</v>
      </c>
      <c r="E108" s="14" t="s">
        <v>4653</v>
      </c>
      <c r="F108" s="14" t="b">
        <f>IF(fastLink[[#This Row],['[TRACECODE']:]]="148 (0x94)","req")</f>
        <v>0</v>
      </c>
      <c r="G108" s="14" t="str">
        <f>IF(fastLink[[#This Row],['[TRACECODE']:]]="149 (0x95)","res","")</f>
        <v>res</v>
      </c>
      <c r="H108" s="14" t="str">
        <f>IF(AND(fastLink[[#This Row],['[TRACECODE']:]]="149 (0x95)",RIGHT(fastLink[[#This Row],[TRACE INFO]],4)&lt;&gt;"0000"),"YES","NO")</f>
        <v>NO</v>
      </c>
      <c r="I108" s="14">
        <f>IF(AND(F107="req",fastLink[[#This Row],[resp_col]]="res"),fastLink[[#This Row],[FRT_DEC]]-B107,"EMPTY")</f>
        <v>2124</v>
      </c>
      <c r="J108" s="14" t="str">
        <f>IF(AND(fastLink[[#This Row],[resp_col]]="res",fastLink[[#This Row],[data]]="YES"),fastLink[[#This Row],[data req to resp]],"EMPTY")</f>
        <v>EMPTY</v>
      </c>
      <c r="K108" s="14">
        <f>IF(AND(fastLink[[#This Row],[resp_col]]="res",fastLink[[#This Row],[data]]="NO"),fastLink[[#This Row],[data req to resp]],"EMPTY")</f>
        <v>2124</v>
      </c>
      <c r="S108" s="26"/>
      <c r="AF108" s="16"/>
      <c r="AG108" s="14"/>
    </row>
    <row r="109" spans="1:33" x14ac:dyDescent="0.25">
      <c r="A109" s="14" t="s">
        <v>4252</v>
      </c>
      <c r="B109">
        <v>2051689157</v>
      </c>
      <c r="C109" s="14" t="s">
        <v>10384</v>
      </c>
      <c r="D109" s="14" t="s">
        <v>4649</v>
      </c>
      <c r="E109" s="14" t="s">
        <v>10256</v>
      </c>
      <c r="F109" s="14" t="str">
        <f>IF(fastLink[[#This Row],['[TRACECODE']:]]="148 (0x94)","req")</f>
        <v>req</v>
      </c>
      <c r="G109" s="14" t="str">
        <f>IF(fastLink[[#This Row],['[TRACECODE']:]]="149 (0x95)","res","")</f>
        <v/>
      </c>
      <c r="H109" s="14" t="str">
        <f>IF(AND(fastLink[[#This Row],['[TRACECODE']:]]="149 (0x95)",RIGHT(fastLink[[#This Row],[TRACE INFO]],4)&lt;&gt;"0000"),"YES","NO")</f>
        <v>NO</v>
      </c>
      <c r="I109" s="14" t="str">
        <f>IF(AND(F108="req",fastLink[[#This Row],[resp_col]]="res"),fastLink[[#This Row],[FRT_DEC]]-B108,"EMPTY")</f>
        <v>EMPTY</v>
      </c>
      <c r="J109" s="14" t="str">
        <f>IF(AND(fastLink[[#This Row],[resp_col]]="res",fastLink[[#This Row],[data]]="YES"),fastLink[[#This Row],[data req to resp]],"EMPTY")</f>
        <v>EMPTY</v>
      </c>
      <c r="K109" s="14" t="str">
        <f>IF(AND(fastLink[[#This Row],[resp_col]]="res",fastLink[[#This Row],[data]]="NO"),fastLink[[#This Row],[data req to resp]],"EMPTY")</f>
        <v>EMPTY</v>
      </c>
      <c r="S109" s="26"/>
      <c r="AF109" s="16"/>
      <c r="AG109" s="14"/>
    </row>
    <row r="110" spans="1:33" x14ac:dyDescent="0.25">
      <c r="A110" s="14" t="s">
        <v>4263</v>
      </c>
      <c r="B110">
        <v>2051691286</v>
      </c>
      <c r="C110" s="14" t="s">
        <v>10395</v>
      </c>
      <c r="D110" s="14" t="s">
        <v>4651</v>
      </c>
      <c r="E110" s="14" t="s">
        <v>4653</v>
      </c>
      <c r="F110" s="14" t="b">
        <f>IF(fastLink[[#This Row],['[TRACECODE']:]]="148 (0x94)","req")</f>
        <v>0</v>
      </c>
      <c r="G110" s="14" t="str">
        <f>IF(fastLink[[#This Row],['[TRACECODE']:]]="149 (0x95)","res","")</f>
        <v>res</v>
      </c>
      <c r="H110" s="14" t="str">
        <f>IF(AND(fastLink[[#This Row],['[TRACECODE']:]]="149 (0x95)",RIGHT(fastLink[[#This Row],[TRACE INFO]],4)&lt;&gt;"0000"),"YES","NO")</f>
        <v>NO</v>
      </c>
      <c r="I110" s="14">
        <f>IF(AND(F109="req",fastLink[[#This Row],[resp_col]]="res"),fastLink[[#This Row],[FRT_DEC]]-B109,"EMPTY")</f>
        <v>2129</v>
      </c>
      <c r="J110" s="14" t="str">
        <f>IF(AND(fastLink[[#This Row],[resp_col]]="res",fastLink[[#This Row],[data]]="YES"),fastLink[[#This Row],[data req to resp]],"EMPTY")</f>
        <v>EMPTY</v>
      </c>
      <c r="K110" s="14">
        <f>IF(AND(fastLink[[#This Row],[resp_col]]="res",fastLink[[#This Row],[data]]="NO"),fastLink[[#This Row],[data req to resp]],"EMPTY")</f>
        <v>2129</v>
      </c>
      <c r="S110" s="26"/>
      <c r="AF110" s="16"/>
      <c r="AG110" s="14"/>
    </row>
    <row r="111" spans="1:33" x14ac:dyDescent="0.25">
      <c r="A111" s="14" t="s">
        <v>4362</v>
      </c>
      <c r="B111">
        <v>2051773667</v>
      </c>
      <c r="C111" s="14" t="s">
        <v>10513</v>
      </c>
      <c r="D111" s="14" t="s">
        <v>4649</v>
      </c>
      <c r="E111" s="14" t="s">
        <v>10514</v>
      </c>
      <c r="F111" s="14" t="str">
        <f>IF(fastLink[[#This Row],['[TRACECODE']:]]="148 (0x94)","req")</f>
        <v>req</v>
      </c>
      <c r="G111" s="14" t="str">
        <f>IF(fastLink[[#This Row],['[TRACECODE']:]]="149 (0x95)","res","")</f>
        <v/>
      </c>
      <c r="H111" s="14" t="str">
        <f>IF(AND(fastLink[[#This Row],['[TRACECODE']:]]="149 (0x95)",RIGHT(fastLink[[#This Row],[TRACE INFO]],4)&lt;&gt;"0000"),"YES","NO")</f>
        <v>NO</v>
      </c>
      <c r="I111" s="14" t="str">
        <f>IF(AND(F110="req",fastLink[[#This Row],[resp_col]]="res"),fastLink[[#This Row],[FRT_DEC]]-B110,"EMPTY")</f>
        <v>EMPTY</v>
      </c>
      <c r="J111" s="14" t="str">
        <f>IF(AND(fastLink[[#This Row],[resp_col]]="res",fastLink[[#This Row],[data]]="YES"),fastLink[[#This Row],[data req to resp]],"EMPTY")</f>
        <v>EMPTY</v>
      </c>
      <c r="K111" s="14" t="str">
        <f>IF(AND(fastLink[[#This Row],[resp_col]]="res",fastLink[[#This Row],[data]]="NO"),fastLink[[#This Row],[data req to resp]],"EMPTY")</f>
        <v>EMPTY</v>
      </c>
      <c r="S111" s="26"/>
      <c r="AF111" s="16"/>
      <c r="AG111" s="14"/>
    </row>
    <row r="112" spans="1:33" x14ac:dyDescent="0.25">
      <c r="A112" s="14" t="s">
        <v>4371</v>
      </c>
      <c r="B112">
        <v>2051774064</v>
      </c>
      <c r="C112" s="14" t="s">
        <v>10523</v>
      </c>
      <c r="D112" s="14" t="s">
        <v>4651</v>
      </c>
      <c r="E112" s="14" t="s">
        <v>4653</v>
      </c>
      <c r="F112" s="14" t="b">
        <f>IF(fastLink[[#This Row],['[TRACECODE']:]]="148 (0x94)","req")</f>
        <v>0</v>
      </c>
      <c r="G112" s="14" t="str">
        <f>IF(fastLink[[#This Row],['[TRACECODE']:]]="149 (0x95)","res","")</f>
        <v>res</v>
      </c>
      <c r="H112" s="14" t="str">
        <f>IF(AND(fastLink[[#This Row],['[TRACECODE']:]]="149 (0x95)",RIGHT(fastLink[[#This Row],[TRACE INFO]],4)&lt;&gt;"0000"),"YES","NO")</f>
        <v>NO</v>
      </c>
      <c r="I112" s="14">
        <f>IF(AND(F111="req",fastLink[[#This Row],[resp_col]]="res"),fastLink[[#This Row],[FRT_DEC]]-B111,"EMPTY")</f>
        <v>397</v>
      </c>
      <c r="J112" s="14" t="str">
        <f>IF(AND(fastLink[[#This Row],[resp_col]]="res",fastLink[[#This Row],[data]]="YES"),fastLink[[#This Row],[data req to resp]],"EMPTY")</f>
        <v>EMPTY</v>
      </c>
      <c r="K112" s="14">
        <f>IF(AND(fastLink[[#This Row],[resp_col]]="res",fastLink[[#This Row],[data]]="NO"),fastLink[[#This Row],[data req to resp]],"EMPTY")</f>
        <v>397</v>
      </c>
      <c r="S112" s="26"/>
      <c r="AF112" s="16"/>
      <c r="AG112" s="14"/>
    </row>
    <row r="113" spans="1:33" x14ac:dyDescent="0.25">
      <c r="A113" s="14" t="s">
        <v>4487</v>
      </c>
      <c r="B113">
        <v>2051992988</v>
      </c>
      <c r="C113" s="14" t="s">
        <v>10660</v>
      </c>
      <c r="D113" s="14" t="s">
        <v>4649</v>
      </c>
      <c r="E113" s="14" t="s">
        <v>10661</v>
      </c>
      <c r="F113" s="14" t="str">
        <f>IF(fastLink[[#This Row],['[TRACECODE']:]]="148 (0x94)","req")</f>
        <v>req</v>
      </c>
      <c r="G113" s="14" t="str">
        <f>IF(fastLink[[#This Row],['[TRACECODE']:]]="149 (0x95)","res","")</f>
        <v/>
      </c>
      <c r="H113" s="14" t="str">
        <f>IF(AND(fastLink[[#This Row],['[TRACECODE']:]]="149 (0x95)",RIGHT(fastLink[[#This Row],[TRACE INFO]],4)&lt;&gt;"0000"),"YES","NO")</f>
        <v>NO</v>
      </c>
      <c r="I113" s="14" t="str">
        <f>IF(AND(F112="req",fastLink[[#This Row],[resp_col]]="res"),fastLink[[#This Row],[FRT_DEC]]-B112,"EMPTY")</f>
        <v>EMPTY</v>
      </c>
      <c r="J113" s="14" t="str">
        <f>IF(AND(fastLink[[#This Row],[resp_col]]="res",fastLink[[#This Row],[data]]="YES"),fastLink[[#This Row],[data req to resp]],"EMPTY")</f>
        <v>EMPTY</v>
      </c>
      <c r="K113" s="14" t="str">
        <f>IF(AND(fastLink[[#This Row],[resp_col]]="res",fastLink[[#This Row],[data]]="NO"),fastLink[[#This Row],[data req to resp]],"EMPTY")</f>
        <v>EMPTY</v>
      </c>
      <c r="S113" s="26"/>
      <c r="AF113" s="16"/>
      <c r="AG113" s="14"/>
    </row>
    <row r="114" spans="1:33" x14ac:dyDescent="0.25">
      <c r="A114" s="14" t="s">
        <v>4496</v>
      </c>
      <c r="B114">
        <v>2051993385</v>
      </c>
      <c r="C114" s="14" t="s">
        <v>10670</v>
      </c>
      <c r="D114" s="14" t="s">
        <v>4651</v>
      </c>
      <c r="E114" s="14" t="s">
        <v>4653</v>
      </c>
      <c r="F114" s="14" t="b">
        <f>IF(fastLink[[#This Row],['[TRACECODE']:]]="148 (0x94)","req")</f>
        <v>0</v>
      </c>
      <c r="G114" s="14" t="str">
        <f>IF(fastLink[[#This Row],['[TRACECODE']:]]="149 (0x95)","res","")</f>
        <v>res</v>
      </c>
      <c r="H114" s="14" t="str">
        <f>IF(AND(fastLink[[#This Row],['[TRACECODE']:]]="149 (0x95)",RIGHT(fastLink[[#This Row],[TRACE INFO]],4)&lt;&gt;"0000"),"YES","NO")</f>
        <v>NO</v>
      </c>
      <c r="I114" s="14">
        <f>IF(AND(F113="req",fastLink[[#This Row],[resp_col]]="res"),fastLink[[#This Row],[FRT_DEC]]-B113,"EMPTY")</f>
        <v>397</v>
      </c>
      <c r="J114" s="14" t="str">
        <f>IF(AND(fastLink[[#This Row],[resp_col]]="res",fastLink[[#This Row],[data]]="YES"),fastLink[[#This Row],[data req to resp]],"EMPTY")</f>
        <v>EMPTY</v>
      </c>
      <c r="K114" s="14">
        <f>IF(AND(fastLink[[#This Row],[resp_col]]="res",fastLink[[#This Row],[data]]="NO"),fastLink[[#This Row],[data req to resp]],"EMPTY")</f>
        <v>397</v>
      </c>
      <c r="S114" s="26"/>
      <c r="AF114" s="16"/>
      <c r="AG114" s="14"/>
    </row>
    <row r="115" spans="1:33" x14ac:dyDescent="0.25">
      <c r="A115" s="14" t="s">
        <v>4542</v>
      </c>
      <c r="B115">
        <v>2052006357</v>
      </c>
      <c r="C115" s="14" t="s">
        <v>10724</v>
      </c>
      <c r="D115" s="14" t="s">
        <v>4649</v>
      </c>
      <c r="E115" s="14" t="s">
        <v>10661</v>
      </c>
      <c r="F115" s="14" t="str">
        <f>IF(fastLink[[#This Row],['[TRACECODE']:]]="148 (0x94)","req")</f>
        <v>req</v>
      </c>
      <c r="G115" s="14" t="str">
        <f>IF(fastLink[[#This Row],['[TRACECODE']:]]="149 (0x95)","res","")</f>
        <v/>
      </c>
      <c r="H115" s="14" t="str">
        <f>IF(AND(fastLink[[#This Row],['[TRACECODE']:]]="149 (0x95)",RIGHT(fastLink[[#This Row],[TRACE INFO]],4)&lt;&gt;"0000"),"YES","NO")</f>
        <v>NO</v>
      </c>
      <c r="I115" s="14" t="str">
        <f>IF(AND(F114="req",fastLink[[#This Row],[resp_col]]="res"),fastLink[[#This Row],[FRT_DEC]]-B114,"EMPTY")</f>
        <v>EMPTY</v>
      </c>
      <c r="J115" s="14" t="str">
        <f>IF(AND(fastLink[[#This Row],[resp_col]]="res",fastLink[[#This Row],[data]]="YES"),fastLink[[#This Row],[data req to resp]],"EMPTY")</f>
        <v>EMPTY</v>
      </c>
      <c r="K115" s="14" t="str">
        <f>IF(AND(fastLink[[#This Row],[resp_col]]="res",fastLink[[#This Row],[data]]="NO"),fastLink[[#This Row],[data req to resp]],"EMPTY")</f>
        <v>EMPTY</v>
      </c>
      <c r="S115" s="26"/>
      <c r="AF115" s="16"/>
      <c r="AG115" s="14"/>
    </row>
    <row r="116" spans="1:33" x14ac:dyDescent="0.25">
      <c r="A116" s="14" t="s">
        <v>4580</v>
      </c>
      <c r="B116">
        <v>2052009075</v>
      </c>
      <c r="C116" s="14" t="s">
        <v>10766</v>
      </c>
      <c r="D116" s="14" t="s">
        <v>4651</v>
      </c>
      <c r="E116" s="14" t="s">
        <v>4714</v>
      </c>
      <c r="F116" s="14" t="b">
        <f>IF(fastLink[[#This Row],['[TRACECODE']:]]="148 (0x94)","req")</f>
        <v>0</v>
      </c>
      <c r="G116" s="14" t="str">
        <f>IF(fastLink[[#This Row],['[TRACECODE']:]]="149 (0x95)","res","")</f>
        <v>res</v>
      </c>
      <c r="H116" s="14" t="str">
        <f>IF(AND(fastLink[[#This Row],['[TRACECODE']:]]="149 (0x95)",RIGHT(fastLink[[#This Row],[TRACE INFO]],4)&lt;&gt;"0000"),"YES","NO")</f>
        <v>NO</v>
      </c>
      <c r="I116" s="14">
        <f>IF(AND(F115="req",fastLink[[#This Row],[resp_col]]="res"),fastLink[[#This Row],[FRT_DEC]]-B115,"EMPTY")</f>
        <v>2718</v>
      </c>
      <c r="J116" s="14" t="str">
        <f>IF(AND(fastLink[[#This Row],[resp_col]]="res",fastLink[[#This Row],[data]]="YES"),fastLink[[#This Row],[data req to resp]],"EMPTY")</f>
        <v>EMPTY</v>
      </c>
      <c r="K116" s="14">
        <f>IF(AND(fastLink[[#This Row],[resp_col]]="res",fastLink[[#This Row],[data]]="NO"),fastLink[[#This Row],[data req to resp]],"EMPTY")</f>
        <v>2718</v>
      </c>
      <c r="S116" s="26"/>
      <c r="AF116" s="16"/>
      <c r="AG116" s="14"/>
    </row>
    <row r="117" spans="1:33" x14ac:dyDescent="0.25">
      <c r="S117" s="26"/>
      <c r="AF117" s="16"/>
      <c r="AG117" s="14"/>
    </row>
    <row r="118" spans="1:33" x14ac:dyDescent="0.25">
      <c r="S118" s="26"/>
      <c r="AF118" s="16"/>
      <c r="AG118" s="14"/>
    </row>
    <row r="119" spans="1:33" x14ac:dyDescent="0.25">
      <c r="S119" s="26"/>
      <c r="AF119" s="16"/>
      <c r="AG119" s="14"/>
    </row>
    <row r="120" spans="1:33" x14ac:dyDescent="0.25">
      <c r="S120" s="26"/>
      <c r="AF120" s="16"/>
      <c r="AG120" s="14"/>
    </row>
    <row r="121" spans="1:33" x14ac:dyDescent="0.25">
      <c r="S121" s="26"/>
      <c r="AF121" s="16"/>
      <c r="AG121" s="14"/>
    </row>
    <row r="122" spans="1:33" x14ac:dyDescent="0.25">
      <c r="S122" s="26"/>
      <c r="AF122" s="16"/>
      <c r="AG122" s="14"/>
    </row>
    <row r="123" spans="1:33" x14ac:dyDescent="0.25">
      <c r="S123" s="26"/>
      <c r="AF123" s="16"/>
      <c r="AG123" s="14"/>
    </row>
    <row r="124" spans="1:33" x14ac:dyDescent="0.25">
      <c r="S124" s="26"/>
      <c r="AF124" s="16"/>
      <c r="AG124" s="14"/>
    </row>
    <row r="125" spans="1:33" x14ac:dyDescent="0.25">
      <c r="S125" s="26"/>
      <c r="AF125" s="16"/>
      <c r="AG125" s="14"/>
    </row>
    <row r="126" spans="1:33" x14ac:dyDescent="0.25">
      <c r="S126" s="26"/>
      <c r="AF126" s="16"/>
      <c r="AG126" s="14"/>
    </row>
    <row r="127" spans="1:33" x14ac:dyDescent="0.25">
      <c r="S127" s="26"/>
      <c r="AF127" s="16"/>
      <c r="AG127" s="14"/>
    </row>
    <row r="128" spans="1:33" x14ac:dyDescent="0.25">
      <c r="S128" s="26"/>
      <c r="AF128" s="16"/>
      <c r="AG128" s="14"/>
    </row>
    <row r="129" spans="19:33" x14ac:dyDescent="0.25">
      <c r="S129" s="26"/>
      <c r="AF129" s="16"/>
      <c r="AG129" s="14"/>
    </row>
    <row r="130" spans="19:33" x14ac:dyDescent="0.25">
      <c r="S130" s="26"/>
      <c r="AF130" s="16"/>
      <c r="AG130" s="14"/>
    </row>
    <row r="131" spans="19:33" x14ac:dyDescent="0.25">
      <c r="S131" s="26"/>
      <c r="AF131" s="16"/>
      <c r="AG131" s="14"/>
    </row>
    <row r="132" spans="19:33" x14ac:dyDescent="0.25">
      <c r="S132" s="26"/>
      <c r="AF132" s="16"/>
      <c r="AG132" s="14"/>
    </row>
    <row r="133" spans="19:33" x14ac:dyDescent="0.25">
      <c r="S133" s="26"/>
      <c r="AF133" s="16"/>
      <c r="AG133" s="14"/>
    </row>
    <row r="134" spans="19:33" x14ac:dyDescent="0.25">
      <c r="S134" s="26"/>
      <c r="AF134" s="16"/>
      <c r="AG134" s="14"/>
    </row>
    <row r="135" spans="19:33" x14ac:dyDescent="0.25">
      <c r="S135" s="26"/>
      <c r="AF135" s="16"/>
      <c r="AG135" s="14"/>
    </row>
    <row r="136" spans="19:33" x14ac:dyDescent="0.25">
      <c r="S136" s="26"/>
      <c r="AF136" s="16"/>
      <c r="AG136" s="14"/>
    </row>
    <row r="137" spans="19:33" x14ac:dyDescent="0.25">
      <c r="S137" s="26"/>
      <c r="AF137" s="16"/>
      <c r="AG137" s="14"/>
    </row>
    <row r="138" spans="19:33" x14ac:dyDescent="0.25">
      <c r="S138" s="26"/>
      <c r="AF138" s="16"/>
      <c r="AG138" s="14"/>
    </row>
    <row r="139" spans="19:33" x14ac:dyDescent="0.25">
      <c r="S139" s="26"/>
      <c r="AF139" s="16"/>
      <c r="AG139" s="14"/>
    </row>
    <row r="140" spans="19:33" x14ac:dyDescent="0.25">
      <c r="S140" s="26"/>
      <c r="AF140" s="16"/>
      <c r="AG140" s="14"/>
    </row>
    <row r="141" spans="19:33" x14ac:dyDescent="0.25">
      <c r="S141" s="26"/>
      <c r="AF141" s="16"/>
      <c r="AG141" s="14"/>
    </row>
    <row r="142" spans="19:33" x14ac:dyDescent="0.25">
      <c r="S142" s="26"/>
      <c r="AF142" s="16"/>
      <c r="AG142" s="14"/>
    </row>
    <row r="143" spans="19:33" x14ac:dyDescent="0.25">
      <c r="S143" s="26"/>
      <c r="AF143" s="16"/>
      <c r="AG143" s="14"/>
    </row>
    <row r="144" spans="19:33" x14ac:dyDescent="0.25">
      <c r="S144" s="26"/>
      <c r="AF144" s="16"/>
      <c r="AG144" s="14"/>
    </row>
    <row r="145" spans="19:33" x14ac:dyDescent="0.25">
      <c r="S145" s="26"/>
      <c r="AF145" s="16"/>
      <c r="AG145" s="14"/>
    </row>
    <row r="146" spans="19:33" x14ac:dyDescent="0.25">
      <c r="S146" s="26"/>
      <c r="AF146" s="16"/>
      <c r="AG146" s="14"/>
    </row>
    <row r="147" spans="19:33" x14ac:dyDescent="0.25">
      <c r="S147" s="26"/>
      <c r="AF147" s="16"/>
      <c r="AG147" s="14"/>
    </row>
    <row r="148" spans="19:33" x14ac:dyDescent="0.25">
      <c r="S148" s="26"/>
      <c r="AF148" s="16"/>
      <c r="AG148" s="14"/>
    </row>
    <row r="149" spans="19:33" x14ac:dyDescent="0.25">
      <c r="S149" s="26"/>
      <c r="AF149" s="16"/>
      <c r="AG149" s="14"/>
    </row>
    <row r="150" spans="19:33" x14ac:dyDescent="0.25">
      <c r="S150" s="26"/>
      <c r="AF150" s="16"/>
      <c r="AG150" s="14"/>
    </row>
    <row r="151" spans="19:33" x14ac:dyDescent="0.25">
      <c r="S151" s="26"/>
      <c r="AF151" s="16"/>
      <c r="AG151" s="14"/>
    </row>
    <row r="152" spans="19:33" x14ac:dyDescent="0.25">
      <c r="S152" s="26"/>
      <c r="AF152" s="16"/>
      <c r="AG152" s="14"/>
    </row>
    <row r="153" spans="19:33" x14ac:dyDescent="0.25">
      <c r="S153" s="26"/>
      <c r="AF153" s="16"/>
      <c r="AG153" s="14"/>
    </row>
    <row r="154" spans="19:33" x14ac:dyDescent="0.25">
      <c r="S154" s="26"/>
      <c r="AF154" s="16"/>
      <c r="AG154" s="14"/>
    </row>
    <row r="155" spans="19:33" x14ac:dyDescent="0.25">
      <c r="S155" s="26"/>
      <c r="AF155" s="16"/>
      <c r="AG155" s="14"/>
    </row>
    <row r="156" spans="19:33" x14ac:dyDescent="0.25">
      <c r="S156" s="26"/>
      <c r="AF156" s="16"/>
      <c r="AG156" s="14"/>
    </row>
    <row r="157" spans="19:33" x14ac:dyDescent="0.25">
      <c r="S157" s="26"/>
      <c r="AF157" s="16"/>
      <c r="AG157" s="14"/>
    </row>
    <row r="158" spans="19:33" x14ac:dyDescent="0.25">
      <c r="S158" s="26"/>
      <c r="AF158" s="16"/>
      <c r="AG158" s="14"/>
    </row>
    <row r="159" spans="19:33" x14ac:dyDescent="0.25">
      <c r="S159" s="26"/>
      <c r="AF159" s="16"/>
      <c r="AG159" s="14"/>
    </row>
    <row r="160" spans="19:33" x14ac:dyDescent="0.25">
      <c r="S160" s="26"/>
      <c r="AF160" s="16"/>
      <c r="AG160" s="14"/>
    </row>
    <row r="161" spans="19:33" x14ac:dyDescent="0.25">
      <c r="S161" s="26"/>
      <c r="AF161" s="16"/>
      <c r="AG161" s="14"/>
    </row>
    <row r="162" spans="19:33" x14ac:dyDescent="0.25">
      <c r="S162" s="26"/>
      <c r="AF162" s="16"/>
      <c r="AG162" s="14"/>
    </row>
    <row r="163" spans="19:33" x14ac:dyDescent="0.25">
      <c r="S163" s="26"/>
      <c r="AF163" s="16"/>
      <c r="AG163" s="14"/>
    </row>
    <row r="164" spans="19:33" x14ac:dyDescent="0.25">
      <c r="S164" s="26"/>
      <c r="AF164" s="16"/>
      <c r="AG164" s="14"/>
    </row>
    <row r="165" spans="19:33" x14ac:dyDescent="0.25">
      <c r="S165" s="26"/>
      <c r="AF165" s="16"/>
      <c r="AG165" s="14"/>
    </row>
    <row r="166" spans="19:33" x14ac:dyDescent="0.25">
      <c r="S166" s="26"/>
      <c r="AF166" s="16"/>
      <c r="AG166" s="14"/>
    </row>
    <row r="167" spans="19:33" x14ac:dyDescent="0.25">
      <c r="S167" s="26"/>
      <c r="AF167" s="16"/>
      <c r="AG167" s="14"/>
    </row>
    <row r="168" spans="19:33" x14ac:dyDescent="0.25">
      <c r="S168" s="26"/>
      <c r="AF168" s="16"/>
      <c r="AG168" s="14"/>
    </row>
    <row r="169" spans="19:33" x14ac:dyDescent="0.25">
      <c r="S169" s="26"/>
      <c r="AF169" s="16"/>
      <c r="AG169" s="14"/>
    </row>
    <row r="170" spans="19:33" x14ac:dyDescent="0.25">
      <c r="S170" s="26"/>
      <c r="AF170" s="16"/>
      <c r="AG170" s="14"/>
    </row>
    <row r="171" spans="19:33" x14ac:dyDescent="0.25">
      <c r="S171" s="26"/>
      <c r="AF171" s="16"/>
      <c r="AG171" s="14"/>
    </row>
    <row r="172" spans="19:33" x14ac:dyDescent="0.25">
      <c r="S172" s="26"/>
      <c r="AF172" s="16"/>
      <c r="AG172" s="14"/>
    </row>
    <row r="173" spans="19:33" x14ac:dyDescent="0.25">
      <c r="S173" s="26"/>
      <c r="AF173" s="16"/>
      <c r="AG173" s="14"/>
    </row>
    <row r="174" spans="19:33" x14ac:dyDescent="0.25">
      <c r="S174" s="26"/>
      <c r="AF174" s="16"/>
      <c r="AG174" s="14"/>
    </row>
    <row r="175" spans="19:33" x14ac:dyDescent="0.25">
      <c r="S175" s="26"/>
      <c r="AF175" s="16"/>
      <c r="AG175" s="14"/>
    </row>
    <row r="176" spans="19:33" x14ac:dyDescent="0.25">
      <c r="S176" s="26"/>
      <c r="AF176" s="16"/>
      <c r="AG176" s="14"/>
    </row>
    <row r="177" spans="19:33" x14ac:dyDescent="0.25">
      <c r="S177" s="26"/>
      <c r="AF177" s="16"/>
      <c r="AG177" s="14"/>
    </row>
    <row r="178" spans="19:33" x14ac:dyDescent="0.25">
      <c r="S178" s="26"/>
      <c r="AF178" s="16"/>
      <c r="AG178" s="14"/>
    </row>
    <row r="179" spans="19:33" x14ac:dyDescent="0.25">
      <c r="S179" s="26"/>
      <c r="AF179" s="16"/>
      <c r="AG179" s="14"/>
    </row>
    <row r="180" spans="19:33" x14ac:dyDescent="0.25">
      <c r="S180" s="26"/>
      <c r="AF180" s="16"/>
      <c r="AG180" s="14"/>
    </row>
    <row r="181" spans="19:33" x14ac:dyDescent="0.25">
      <c r="S181" s="26"/>
      <c r="AF181" s="16"/>
      <c r="AG181" s="14"/>
    </row>
    <row r="182" spans="19:33" x14ac:dyDescent="0.25">
      <c r="S182" s="26"/>
      <c r="AF182" s="16"/>
      <c r="AG182" s="14"/>
    </row>
    <row r="183" spans="19:33" x14ac:dyDescent="0.25">
      <c r="S183" s="26"/>
      <c r="AF183" s="16"/>
      <c r="AG183" s="14"/>
    </row>
    <row r="184" spans="19:33" x14ac:dyDescent="0.25">
      <c r="S184" s="26"/>
      <c r="AF184" s="16"/>
      <c r="AG184" s="14"/>
    </row>
    <row r="185" spans="19:33" x14ac:dyDescent="0.25">
      <c r="S185" s="26"/>
      <c r="AF185" s="16"/>
      <c r="AG185" s="14"/>
    </row>
    <row r="186" spans="19:33" x14ac:dyDescent="0.25">
      <c r="S186" s="26"/>
      <c r="AF186" s="16"/>
      <c r="AG186" s="14"/>
    </row>
    <row r="187" spans="19:33" x14ac:dyDescent="0.25">
      <c r="S187" s="26"/>
      <c r="AF187" s="16"/>
      <c r="AG187" s="14"/>
    </row>
    <row r="188" spans="19:33" x14ac:dyDescent="0.25">
      <c r="S188" s="26"/>
      <c r="AF188" s="16"/>
      <c r="AG188" s="14"/>
    </row>
    <row r="189" spans="19:33" x14ac:dyDescent="0.25">
      <c r="S189" s="26"/>
      <c r="AF189" s="16"/>
      <c r="AG189" s="14"/>
    </row>
    <row r="190" spans="19:33" x14ac:dyDescent="0.25">
      <c r="S190" s="26"/>
      <c r="AF190" s="16"/>
      <c r="AG190" s="14"/>
    </row>
    <row r="191" spans="19:33" x14ac:dyDescent="0.25">
      <c r="S191" s="26"/>
      <c r="AF191" s="16"/>
      <c r="AG191" s="14"/>
    </row>
    <row r="192" spans="19:33" x14ac:dyDescent="0.25">
      <c r="S192" s="26"/>
      <c r="AF192" s="16"/>
      <c r="AG192" s="14"/>
    </row>
    <row r="193" spans="19:33" x14ac:dyDescent="0.25">
      <c r="S193" s="26"/>
      <c r="AF193" s="16"/>
      <c r="AG193" s="14"/>
    </row>
    <row r="194" spans="19:33" x14ac:dyDescent="0.25">
      <c r="S194" s="26"/>
      <c r="AF194" s="16"/>
      <c r="AG194" s="14"/>
    </row>
    <row r="195" spans="19:33" x14ac:dyDescent="0.25">
      <c r="S195" s="26"/>
      <c r="AF195" s="16"/>
      <c r="AG195" s="14"/>
    </row>
    <row r="196" spans="19:33" x14ac:dyDescent="0.25">
      <c r="S196" s="26"/>
      <c r="AF196" s="16"/>
      <c r="AG196" s="14"/>
    </row>
    <row r="197" spans="19:33" x14ac:dyDescent="0.25">
      <c r="S197" s="26"/>
      <c r="AF197" s="16"/>
      <c r="AG197" s="14"/>
    </row>
    <row r="198" spans="19:33" x14ac:dyDescent="0.25">
      <c r="S198" s="26"/>
      <c r="AF198" s="16"/>
      <c r="AG198" s="14"/>
    </row>
    <row r="199" spans="19:33" x14ac:dyDescent="0.25">
      <c r="S199" s="26"/>
      <c r="AF199" s="16"/>
      <c r="AG199" s="14"/>
    </row>
    <row r="200" spans="19:33" x14ac:dyDescent="0.25">
      <c r="S200" s="26"/>
      <c r="AF200" s="16"/>
      <c r="AG200" s="14"/>
    </row>
    <row r="201" spans="19:33" x14ac:dyDescent="0.25">
      <c r="S201" s="26"/>
      <c r="AF201" s="16"/>
      <c r="AG201" s="14"/>
    </row>
    <row r="202" spans="19:33" x14ac:dyDescent="0.25">
      <c r="S202" s="26"/>
      <c r="AF202" s="16"/>
      <c r="AG202" s="14"/>
    </row>
    <row r="203" spans="19:33" x14ac:dyDescent="0.25">
      <c r="S203" s="26"/>
      <c r="AF203" s="16"/>
      <c r="AG203" s="14"/>
    </row>
    <row r="204" spans="19:33" x14ac:dyDescent="0.25">
      <c r="S204" s="26"/>
      <c r="AF204" s="16"/>
      <c r="AG204" s="14"/>
    </row>
    <row r="205" spans="19:33" x14ac:dyDescent="0.25">
      <c r="S205" s="26"/>
      <c r="AF205" s="16"/>
      <c r="AG205" s="14"/>
    </row>
    <row r="206" spans="19:33" x14ac:dyDescent="0.25">
      <c r="S206" s="26"/>
      <c r="AF206" s="16"/>
      <c r="AG206" s="14"/>
    </row>
    <row r="207" spans="19:33" x14ac:dyDescent="0.25">
      <c r="S207" s="26"/>
      <c r="AF207" s="16"/>
      <c r="AG207" s="14"/>
    </row>
    <row r="208" spans="19:33" x14ac:dyDescent="0.25">
      <c r="S208" s="26"/>
      <c r="AF208" s="16"/>
      <c r="AG208" s="14"/>
    </row>
    <row r="209" spans="19:33" x14ac:dyDescent="0.25">
      <c r="S209" s="26"/>
      <c r="AF209" s="16"/>
      <c r="AG209" s="14"/>
    </row>
    <row r="210" spans="19:33" x14ac:dyDescent="0.25">
      <c r="S210" s="26"/>
      <c r="AF210" s="16"/>
      <c r="AG210" s="14"/>
    </row>
    <row r="211" spans="19:33" x14ac:dyDescent="0.25">
      <c r="S211" s="26"/>
      <c r="AF211" s="16"/>
      <c r="AG211" s="14"/>
    </row>
    <row r="212" spans="19:33" x14ac:dyDescent="0.25">
      <c r="S212" s="26"/>
      <c r="AF212" s="16"/>
      <c r="AG212" s="14"/>
    </row>
    <row r="213" spans="19:33" x14ac:dyDescent="0.25">
      <c r="S213" s="26"/>
      <c r="AF213" s="16"/>
      <c r="AG213" s="14"/>
    </row>
    <row r="214" spans="19:33" x14ac:dyDescent="0.25">
      <c r="S214" s="26"/>
      <c r="AF214" s="16"/>
      <c r="AG214" s="14"/>
    </row>
    <row r="215" spans="19:33" x14ac:dyDescent="0.25">
      <c r="S215" s="26"/>
      <c r="AF215" s="16"/>
      <c r="AG215" s="14"/>
    </row>
    <row r="216" spans="19:33" x14ac:dyDescent="0.25">
      <c r="S216" s="26"/>
      <c r="AF216" s="16"/>
      <c r="AG216" s="14"/>
    </row>
    <row r="217" spans="19:33" x14ac:dyDescent="0.25">
      <c r="S217" s="26"/>
      <c r="AF217" s="16"/>
      <c r="AG217" s="14"/>
    </row>
    <row r="218" spans="19:33" x14ac:dyDescent="0.25">
      <c r="S218" s="26"/>
      <c r="AF218" s="16"/>
      <c r="AG218" s="14"/>
    </row>
    <row r="219" spans="19:33" x14ac:dyDescent="0.25">
      <c r="S219" s="26"/>
      <c r="AF219" s="16"/>
      <c r="AG219" s="14"/>
    </row>
    <row r="220" spans="19:33" x14ac:dyDescent="0.25">
      <c r="S220" s="26"/>
      <c r="AF220" s="16"/>
      <c r="AG220" s="14"/>
    </row>
    <row r="221" spans="19:33" x14ac:dyDescent="0.25">
      <c r="S221" s="26"/>
      <c r="AF221" s="16"/>
      <c r="AG221" s="14"/>
    </row>
    <row r="222" spans="19:33" x14ac:dyDescent="0.25">
      <c r="S222" s="26"/>
      <c r="AF222" s="16"/>
      <c r="AG222" s="14"/>
    </row>
    <row r="223" spans="19:33" x14ac:dyDescent="0.25">
      <c r="S223" s="26"/>
      <c r="AF223" s="16"/>
      <c r="AG223" s="14"/>
    </row>
    <row r="224" spans="19:33" x14ac:dyDescent="0.25">
      <c r="S224" s="26"/>
      <c r="AF224" s="16"/>
      <c r="AG224" s="14"/>
    </row>
    <row r="225" spans="19:33" x14ac:dyDescent="0.25">
      <c r="S225" s="26"/>
      <c r="AF225" s="16"/>
      <c r="AG225" s="14"/>
    </row>
    <row r="226" spans="19:33" x14ac:dyDescent="0.25">
      <c r="S226" s="26"/>
      <c r="AF226" s="16"/>
      <c r="AG226" s="14"/>
    </row>
    <row r="227" spans="19:33" x14ac:dyDescent="0.25">
      <c r="S227" s="26"/>
      <c r="AF227" s="16"/>
      <c r="AG227" s="14"/>
    </row>
    <row r="228" spans="19:33" x14ac:dyDescent="0.25">
      <c r="S228" s="26"/>
      <c r="AF228" s="16"/>
      <c r="AG228" s="14"/>
    </row>
    <row r="229" spans="19:33" x14ac:dyDescent="0.25">
      <c r="S229" s="26"/>
      <c r="AF229" s="16"/>
      <c r="AG229" s="14"/>
    </row>
    <row r="230" spans="19:33" x14ac:dyDescent="0.25">
      <c r="S230" s="26"/>
      <c r="AF230" s="16"/>
      <c r="AG230" s="14"/>
    </row>
    <row r="231" spans="19:33" x14ac:dyDescent="0.25">
      <c r="S231" s="26"/>
      <c r="AF231" s="16"/>
      <c r="AG231" s="14"/>
    </row>
    <row r="232" spans="19:33" x14ac:dyDescent="0.25">
      <c r="S232" s="26"/>
      <c r="AF232" s="16"/>
      <c r="AG232" s="14"/>
    </row>
    <row r="233" spans="19:33" x14ac:dyDescent="0.25">
      <c r="S233" s="26"/>
      <c r="AF233" s="16"/>
      <c r="AG233" s="14"/>
    </row>
    <row r="234" spans="19:33" x14ac:dyDescent="0.25">
      <c r="S234" s="26"/>
      <c r="AF234" s="16"/>
      <c r="AG234" s="14"/>
    </row>
    <row r="235" spans="19:33" x14ac:dyDescent="0.25">
      <c r="S235" s="26"/>
      <c r="AF235" s="16"/>
      <c r="AG235" s="14"/>
    </row>
    <row r="236" spans="19:33" x14ac:dyDescent="0.25">
      <c r="S236" s="26"/>
      <c r="AF236" s="16"/>
      <c r="AG236" s="14"/>
    </row>
    <row r="237" spans="19:33" x14ac:dyDescent="0.25">
      <c r="S237" s="26"/>
      <c r="AF237" s="16"/>
      <c r="AG237" s="14"/>
    </row>
    <row r="238" spans="19:33" x14ac:dyDescent="0.25">
      <c r="S238" s="26"/>
      <c r="AF238" s="16"/>
      <c r="AG238" s="14"/>
    </row>
    <row r="239" spans="19:33" x14ac:dyDescent="0.25">
      <c r="S239" s="26"/>
      <c r="AF239" s="16"/>
      <c r="AG239" s="14"/>
    </row>
    <row r="240" spans="19:33" x14ac:dyDescent="0.25">
      <c r="S240" s="26"/>
      <c r="AF240" s="16"/>
      <c r="AG240" s="14"/>
    </row>
    <row r="241" spans="19:33" x14ac:dyDescent="0.25">
      <c r="S241" s="26"/>
      <c r="AF241" s="16"/>
      <c r="AG241" s="14"/>
    </row>
    <row r="242" spans="19:33" x14ac:dyDescent="0.25">
      <c r="S242" s="26"/>
      <c r="AF242" s="16"/>
      <c r="AG242" s="14"/>
    </row>
    <row r="243" spans="19:33" x14ac:dyDescent="0.25">
      <c r="S243" s="26"/>
      <c r="AF243" s="16"/>
      <c r="AG243" s="14"/>
    </row>
    <row r="244" spans="19:33" x14ac:dyDescent="0.25">
      <c r="S244" s="26"/>
      <c r="AF244" s="16"/>
      <c r="AG244" s="14"/>
    </row>
    <row r="245" spans="19:33" x14ac:dyDescent="0.25">
      <c r="S245" s="26"/>
      <c r="AF245" s="16"/>
      <c r="AG245" s="14"/>
    </row>
    <row r="246" spans="19:33" x14ac:dyDescent="0.25">
      <c r="S246" s="26"/>
      <c r="AF246" s="16"/>
      <c r="AG246" s="14"/>
    </row>
    <row r="247" spans="19:33" x14ac:dyDescent="0.25">
      <c r="S247" s="26"/>
      <c r="AF247" s="16"/>
      <c r="AG247" s="14"/>
    </row>
    <row r="248" spans="19:33" x14ac:dyDescent="0.25">
      <c r="S248" s="26"/>
      <c r="AF248" s="16"/>
      <c r="AG248" s="14"/>
    </row>
    <row r="249" spans="19:33" x14ac:dyDescent="0.25">
      <c r="S249" s="26"/>
      <c r="AF249" s="16"/>
      <c r="AG249" s="14"/>
    </row>
    <row r="250" spans="19:33" x14ac:dyDescent="0.25">
      <c r="S250" s="26"/>
      <c r="AF250" s="16"/>
      <c r="AG250" s="14"/>
    </row>
    <row r="251" spans="19:33" x14ac:dyDescent="0.25">
      <c r="S251" s="26"/>
      <c r="AF251" s="16"/>
      <c r="AG251" s="14"/>
    </row>
    <row r="252" spans="19:33" x14ac:dyDescent="0.25">
      <c r="S252" s="26"/>
      <c r="AF252" s="16"/>
      <c r="AG252" s="14"/>
    </row>
    <row r="253" spans="19:33" x14ac:dyDescent="0.25">
      <c r="S253" s="26"/>
      <c r="AF253" s="16"/>
      <c r="AG253" s="14"/>
    </row>
    <row r="254" spans="19:33" x14ac:dyDescent="0.25">
      <c r="S254" s="26"/>
      <c r="AF254" s="16"/>
      <c r="AG254" s="14"/>
    </row>
    <row r="255" spans="19:33" x14ac:dyDescent="0.25">
      <c r="S255" s="26"/>
      <c r="AF255" s="16"/>
      <c r="AG255" s="14"/>
    </row>
    <row r="256" spans="19:33" x14ac:dyDescent="0.25">
      <c r="S256" s="26"/>
      <c r="AF256" s="16"/>
      <c r="AG256" s="14"/>
    </row>
    <row r="257" spans="19:33" x14ac:dyDescent="0.25">
      <c r="S257" s="26"/>
      <c r="AF257" s="16"/>
      <c r="AG257" s="14"/>
    </row>
    <row r="258" spans="19:33" x14ac:dyDescent="0.25">
      <c r="S258" s="26"/>
      <c r="AF258" s="16"/>
      <c r="AG258" s="14"/>
    </row>
    <row r="259" spans="19:33" x14ac:dyDescent="0.25">
      <c r="S259" s="26"/>
      <c r="AF259" s="16"/>
      <c r="AG259" s="14"/>
    </row>
    <row r="260" spans="19:33" x14ac:dyDescent="0.25">
      <c r="S260" s="26"/>
      <c r="AF260" s="16"/>
      <c r="AG260" s="14"/>
    </row>
    <row r="261" spans="19:33" x14ac:dyDescent="0.25">
      <c r="S261" s="26"/>
      <c r="AF261" s="16"/>
      <c r="AG261" s="14"/>
    </row>
    <row r="262" spans="19:33" x14ac:dyDescent="0.25">
      <c r="S262" s="26"/>
      <c r="AF262" s="16"/>
      <c r="AG262" s="14"/>
    </row>
    <row r="263" spans="19:33" x14ac:dyDescent="0.25">
      <c r="S263" s="26"/>
      <c r="AF263" s="16"/>
      <c r="AG263" s="14"/>
    </row>
    <row r="264" spans="19:33" x14ac:dyDescent="0.25">
      <c r="S264" s="26"/>
      <c r="AF264" s="16"/>
      <c r="AG264" s="14"/>
    </row>
    <row r="265" spans="19:33" x14ac:dyDescent="0.25">
      <c r="S265" s="26"/>
      <c r="AF265" s="16"/>
      <c r="AG265" s="14"/>
    </row>
    <row r="266" spans="19:33" x14ac:dyDescent="0.25">
      <c r="S266" s="26"/>
      <c r="AF266" s="16"/>
      <c r="AG266" s="14"/>
    </row>
    <row r="267" spans="19:33" x14ac:dyDescent="0.25">
      <c r="S267" s="26"/>
      <c r="AF267" s="16"/>
      <c r="AG267" s="14"/>
    </row>
    <row r="268" spans="19:33" x14ac:dyDescent="0.25">
      <c r="S268" s="26"/>
      <c r="AF268" s="16"/>
      <c r="AG268" s="14"/>
    </row>
    <row r="269" spans="19:33" x14ac:dyDescent="0.25">
      <c r="S269" s="26"/>
      <c r="AF269" s="16"/>
      <c r="AG269" s="14"/>
    </row>
    <row r="270" spans="19:33" x14ac:dyDescent="0.25">
      <c r="S270" s="26"/>
      <c r="AF270" s="16"/>
      <c r="AG270" s="14"/>
    </row>
    <row r="271" spans="19:33" x14ac:dyDescent="0.25">
      <c r="S271" s="26"/>
      <c r="AF271" s="16"/>
      <c r="AG271" s="14"/>
    </row>
    <row r="272" spans="19:33" x14ac:dyDescent="0.25">
      <c r="S272" s="26"/>
      <c r="AF272" s="16"/>
      <c r="AG272" s="14"/>
    </row>
    <row r="273" spans="19:33" x14ac:dyDescent="0.25">
      <c r="S273" s="26"/>
      <c r="AF273" s="16"/>
      <c r="AG273" s="14"/>
    </row>
    <row r="274" spans="19:33" x14ac:dyDescent="0.25">
      <c r="S274" s="26"/>
      <c r="AF274" s="16"/>
      <c r="AG274" s="14"/>
    </row>
    <row r="275" spans="19:33" x14ac:dyDescent="0.25">
      <c r="S275" s="26"/>
      <c r="AF275" s="16"/>
      <c r="AG275" s="14"/>
    </row>
    <row r="276" spans="19:33" x14ac:dyDescent="0.25">
      <c r="S276" s="26"/>
      <c r="AF276" s="16"/>
      <c r="AG276" s="14"/>
    </row>
    <row r="277" spans="19:33" x14ac:dyDescent="0.25">
      <c r="S277" s="26"/>
      <c r="AF277" s="16"/>
      <c r="AG277" s="14"/>
    </row>
    <row r="278" spans="19:33" x14ac:dyDescent="0.25">
      <c r="S278" s="26"/>
      <c r="AF278" s="16"/>
      <c r="AG278" s="14"/>
    </row>
    <row r="279" spans="19:33" x14ac:dyDescent="0.25">
      <c r="S279" s="26"/>
      <c r="AF279" s="16"/>
      <c r="AG279" s="14"/>
    </row>
    <row r="280" spans="19:33" x14ac:dyDescent="0.25">
      <c r="S280" s="26"/>
      <c r="AF280" s="16"/>
      <c r="AG280" s="14"/>
    </row>
    <row r="281" spans="19:33" x14ac:dyDescent="0.25">
      <c r="S281" s="26"/>
      <c r="AF281" s="16"/>
      <c r="AG281" s="14"/>
    </row>
    <row r="282" spans="19:33" x14ac:dyDescent="0.25">
      <c r="S282" s="26"/>
      <c r="AF282" s="16"/>
      <c r="AG282" s="14"/>
    </row>
    <row r="283" spans="19:33" x14ac:dyDescent="0.25">
      <c r="S283" s="26"/>
      <c r="AF283" s="16"/>
      <c r="AG283" s="14"/>
    </row>
    <row r="284" spans="19:33" x14ac:dyDescent="0.25">
      <c r="S284" s="26"/>
      <c r="AF284" s="16"/>
      <c r="AG284" s="14"/>
    </row>
    <row r="285" spans="19:33" x14ac:dyDescent="0.25">
      <c r="S285" s="26"/>
      <c r="AF285" s="16"/>
      <c r="AG285" s="14"/>
    </row>
    <row r="286" spans="19:33" x14ac:dyDescent="0.25">
      <c r="S286" s="26"/>
      <c r="AF286" s="16"/>
      <c r="AG286" s="14"/>
    </row>
    <row r="287" spans="19:33" x14ac:dyDescent="0.25">
      <c r="S287" s="26"/>
      <c r="AF287" s="16"/>
      <c r="AG287" s="14"/>
    </row>
    <row r="288" spans="19:33" x14ac:dyDescent="0.25">
      <c r="S288" s="26"/>
      <c r="AF288" s="16"/>
      <c r="AG288" s="14"/>
    </row>
    <row r="289" spans="19:33" x14ac:dyDescent="0.25">
      <c r="S289" s="26"/>
      <c r="AF289" s="16"/>
      <c r="AG289" s="14"/>
    </row>
    <row r="290" spans="19:33" x14ac:dyDescent="0.25">
      <c r="S290" s="26"/>
      <c r="AF290" s="16"/>
      <c r="AG290" s="14"/>
    </row>
    <row r="291" spans="19:33" x14ac:dyDescent="0.25">
      <c r="S291" s="26"/>
      <c r="AF291" s="16"/>
      <c r="AG291" s="14"/>
    </row>
    <row r="292" spans="19:33" x14ac:dyDescent="0.25">
      <c r="S292" s="26"/>
      <c r="AF292" s="16"/>
      <c r="AG292" s="14"/>
    </row>
    <row r="293" spans="19:33" x14ac:dyDescent="0.25">
      <c r="S293" s="26"/>
      <c r="AF293" s="16"/>
      <c r="AG293" s="14"/>
    </row>
    <row r="294" spans="19:33" x14ac:dyDescent="0.25">
      <c r="S294" s="26"/>
      <c r="AF294" s="16"/>
      <c r="AG294" s="14"/>
    </row>
    <row r="295" spans="19:33" x14ac:dyDescent="0.25">
      <c r="S295" s="26"/>
      <c r="AF295" s="16"/>
      <c r="AG295" s="14"/>
    </row>
    <row r="296" spans="19:33" x14ac:dyDescent="0.25">
      <c r="S296" s="26"/>
      <c r="AF296" s="16"/>
      <c r="AG296" s="14"/>
    </row>
    <row r="297" spans="19:33" x14ac:dyDescent="0.25">
      <c r="S297" s="26"/>
      <c r="AF297" s="16"/>
      <c r="AG297" s="14"/>
    </row>
    <row r="298" spans="19:33" x14ac:dyDescent="0.25">
      <c r="S298" s="26"/>
      <c r="AF298" s="16"/>
      <c r="AG298" s="14"/>
    </row>
    <row r="299" spans="19:33" x14ac:dyDescent="0.25">
      <c r="S299" s="26"/>
      <c r="AF299" s="16"/>
      <c r="AG299" s="14"/>
    </row>
    <row r="300" spans="19:33" x14ac:dyDescent="0.25">
      <c r="S300" s="26"/>
      <c r="AF300" s="16"/>
      <c r="AG300" s="14"/>
    </row>
    <row r="301" spans="19:33" x14ac:dyDescent="0.25">
      <c r="AF301" s="16"/>
      <c r="AG301" s="14"/>
    </row>
    <row r="302" spans="19:33" x14ac:dyDescent="0.25">
      <c r="AF302" s="16"/>
      <c r="AG302" s="14"/>
    </row>
    <row r="303" spans="19:33" x14ac:dyDescent="0.25">
      <c r="AF303" s="16"/>
      <c r="AG303" s="14"/>
    </row>
    <row r="304" spans="19:33" x14ac:dyDescent="0.25">
      <c r="AF304" s="16"/>
      <c r="AG304" s="14"/>
    </row>
    <row r="305" spans="32:33" x14ac:dyDescent="0.25">
      <c r="AF305" s="16"/>
      <c r="AG305" s="14"/>
    </row>
    <row r="306" spans="32:33" x14ac:dyDescent="0.25">
      <c r="AF306" s="16"/>
      <c r="AG306" s="14"/>
    </row>
    <row r="307" spans="32:33" x14ac:dyDescent="0.25">
      <c r="AF307" s="16"/>
      <c r="AG307" s="14"/>
    </row>
    <row r="308" spans="32:33" x14ac:dyDescent="0.25">
      <c r="AF308" s="16"/>
      <c r="AG308" s="14"/>
    </row>
    <row r="309" spans="32:33" x14ac:dyDescent="0.25">
      <c r="AF309" s="16"/>
      <c r="AG309" s="14"/>
    </row>
    <row r="310" spans="32:33" x14ac:dyDescent="0.25">
      <c r="AF310" s="16"/>
      <c r="AG310" s="14"/>
    </row>
    <row r="311" spans="32:33" x14ac:dyDescent="0.25">
      <c r="AF311" s="16"/>
      <c r="AG311" s="14"/>
    </row>
    <row r="312" spans="32:33" x14ac:dyDescent="0.25">
      <c r="AF312" s="16"/>
      <c r="AG312" s="14"/>
    </row>
    <row r="313" spans="32:33" x14ac:dyDescent="0.25">
      <c r="AF313" s="16"/>
      <c r="AG313" s="14"/>
    </row>
    <row r="314" spans="32:33" x14ac:dyDescent="0.25">
      <c r="AF314" s="16"/>
      <c r="AG314" s="14"/>
    </row>
    <row r="315" spans="32:33" x14ac:dyDescent="0.25">
      <c r="AF315" s="16"/>
      <c r="AG315" s="14"/>
    </row>
    <row r="316" spans="32:33" x14ac:dyDescent="0.25">
      <c r="AF316" s="16"/>
      <c r="AG316" s="14"/>
    </row>
    <row r="317" spans="32:33" x14ac:dyDescent="0.25">
      <c r="AF317" s="16"/>
      <c r="AG317" s="14"/>
    </row>
    <row r="318" spans="32:33" x14ac:dyDescent="0.25">
      <c r="AF318" s="16"/>
      <c r="AG318" s="14"/>
    </row>
    <row r="319" spans="32:33" x14ac:dyDescent="0.25">
      <c r="AF319" s="16"/>
      <c r="AG319" s="14"/>
    </row>
    <row r="320" spans="32:33" x14ac:dyDescent="0.25">
      <c r="AF320" s="16"/>
      <c r="AG320" s="14"/>
    </row>
    <row r="321" spans="32:33" x14ac:dyDescent="0.25">
      <c r="AF321" s="16"/>
      <c r="AG321" s="14"/>
    </row>
    <row r="322" spans="32:33" x14ac:dyDescent="0.25">
      <c r="AF322" s="16"/>
      <c r="AG322" s="14"/>
    </row>
    <row r="323" spans="32:33" x14ac:dyDescent="0.25">
      <c r="AF323" s="16"/>
      <c r="AG323" s="14"/>
    </row>
    <row r="324" spans="32:33" x14ac:dyDescent="0.25">
      <c r="AF324" s="16"/>
      <c r="AG324" s="14"/>
    </row>
    <row r="325" spans="32:33" x14ac:dyDescent="0.25">
      <c r="AF325" s="16"/>
      <c r="AG325" s="14"/>
    </row>
    <row r="326" spans="32:33" x14ac:dyDescent="0.25">
      <c r="AF326" s="16"/>
      <c r="AG326" s="14"/>
    </row>
    <row r="327" spans="32:33" x14ac:dyDescent="0.25">
      <c r="AF327" s="16"/>
      <c r="AG327" s="14"/>
    </row>
    <row r="328" spans="32:33" x14ac:dyDescent="0.25">
      <c r="AF328" s="16"/>
      <c r="AG328" s="14"/>
    </row>
    <row r="329" spans="32:33" x14ac:dyDescent="0.25">
      <c r="AF329" s="16"/>
      <c r="AG329" s="14"/>
    </row>
    <row r="330" spans="32:33" x14ac:dyDescent="0.25">
      <c r="AF330" s="16"/>
      <c r="AG330" s="14"/>
    </row>
    <row r="331" spans="32:33" x14ac:dyDescent="0.25">
      <c r="AF331" s="16"/>
      <c r="AG331" s="14"/>
    </row>
    <row r="332" spans="32:33" x14ac:dyDescent="0.25">
      <c r="AF332" s="16"/>
      <c r="AG332" s="14"/>
    </row>
    <row r="333" spans="32:33" x14ac:dyDescent="0.25">
      <c r="AF333" s="16"/>
      <c r="AG333" s="14"/>
    </row>
    <row r="334" spans="32:33" x14ac:dyDescent="0.25">
      <c r="AF334" s="16"/>
      <c r="AG334" s="14"/>
    </row>
    <row r="335" spans="32:33" x14ac:dyDescent="0.25">
      <c r="AF335" s="16"/>
      <c r="AG335" s="14"/>
    </row>
    <row r="336" spans="32:33" x14ac:dyDescent="0.25">
      <c r="AF336" s="16"/>
      <c r="AG336" s="14"/>
    </row>
    <row r="337" spans="32:33" x14ac:dyDescent="0.25">
      <c r="AF337" s="16"/>
      <c r="AG337" s="14"/>
    </row>
    <row r="338" spans="32:33" x14ac:dyDescent="0.25">
      <c r="AF338" s="16"/>
      <c r="AG338" s="14"/>
    </row>
    <row r="339" spans="32:33" x14ac:dyDescent="0.25">
      <c r="AF339" s="16"/>
      <c r="AG339" s="14"/>
    </row>
    <row r="340" spans="32:33" x14ac:dyDescent="0.25">
      <c r="AF340" s="16"/>
      <c r="AG340" s="14"/>
    </row>
    <row r="341" spans="32:33" x14ac:dyDescent="0.25">
      <c r="AF341" s="16"/>
      <c r="AG341" s="14"/>
    </row>
    <row r="342" spans="32:33" x14ac:dyDescent="0.25">
      <c r="AF342" s="16"/>
      <c r="AG342" s="14"/>
    </row>
    <row r="343" spans="32:33" x14ac:dyDescent="0.25">
      <c r="AF343" s="16"/>
      <c r="AG343" s="14"/>
    </row>
    <row r="344" spans="32:33" x14ac:dyDescent="0.25">
      <c r="AF344" s="16"/>
      <c r="AG344" s="14"/>
    </row>
    <row r="345" spans="32:33" x14ac:dyDescent="0.25">
      <c r="AF345" s="16"/>
      <c r="AG345" s="14"/>
    </row>
    <row r="346" spans="32:33" x14ac:dyDescent="0.25">
      <c r="AF346" s="16"/>
      <c r="AG346" s="14"/>
    </row>
    <row r="347" spans="32:33" x14ac:dyDescent="0.25">
      <c r="AF347" s="16"/>
      <c r="AG347" s="14"/>
    </row>
    <row r="348" spans="32:33" x14ac:dyDescent="0.25">
      <c r="AF348" s="16"/>
      <c r="AG348" s="14"/>
    </row>
    <row r="349" spans="32:33" x14ac:dyDescent="0.25">
      <c r="AF349" s="16"/>
      <c r="AG349" s="14"/>
    </row>
    <row r="350" spans="32:33" x14ac:dyDescent="0.25">
      <c r="AF350" s="16"/>
      <c r="AG350" s="14"/>
    </row>
    <row r="351" spans="32:33" x14ac:dyDescent="0.25">
      <c r="AF351" s="16"/>
      <c r="AG351" s="14"/>
    </row>
    <row r="352" spans="32:33" x14ac:dyDescent="0.25">
      <c r="AF352" s="16"/>
      <c r="AG352" s="14"/>
    </row>
    <row r="353" spans="32:33" x14ac:dyDescent="0.25">
      <c r="AF353" s="16"/>
      <c r="AG353" s="14"/>
    </row>
    <row r="354" spans="32:33" x14ac:dyDescent="0.25">
      <c r="AF354" s="16"/>
      <c r="AG354" s="14"/>
    </row>
    <row r="355" spans="32:33" x14ac:dyDescent="0.25">
      <c r="AF355" s="16"/>
      <c r="AG355" s="14"/>
    </row>
    <row r="356" spans="32:33" x14ac:dyDescent="0.25">
      <c r="AF356" s="16"/>
      <c r="AG356" s="14"/>
    </row>
    <row r="357" spans="32:33" x14ac:dyDescent="0.25">
      <c r="AF357" s="16"/>
      <c r="AG357" s="14"/>
    </row>
    <row r="358" spans="32:33" x14ac:dyDescent="0.25">
      <c r="AF358" s="16"/>
      <c r="AG358" s="14"/>
    </row>
    <row r="359" spans="32:33" x14ac:dyDescent="0.25">
      <c r="AF359" s="16"/>
      <c r="AG359" s="14"/>
    </row>
    <row r="360" spans="32:33" x14ac:dyDescent="0.25">
      <c r="AF360" s="16"/>
      <c r="AG360" s="14"/>
    </row>
    <row r="361" spans="32:33" x14ac:dyDescent="0.25">
      <c r="AF361" s="16"/>
      <c r="AG361" s="14"/>
    </row>
    <row r="362" spans="32:33" x14ac:dyDescent="0.25">
      <c r="AF362" s="16"/>
      <c r="AG362" s="14"/>
    </row>
    <row r="363" spans="32:33" x14ac:dyDescent="0.25">
      <c r="AF363" s="16"/>
      <c r="AG363" s="14"/>
    </row>
    <row r="364" spans="32:33" x14ac:dyDescent="0.25">
      <c r="AF364" s="16"/>
      <c r="AG364" s="14"/>
    </row>
    <row r="365" spans="32:33" x14ac:dyDescent="0.25">
      <c r="AF365" s="16"/>
      <c r="AG365" s="14"/>
    </row>
    <row r="366" spans="32:33" x14ac:dyDescent="0.25">
      <c r="AF366" s="16"/>
      <c r="AG366" s="14"/>
    </row>
    <row r="367" spans="32:33" x14ac:dyDescent="0.25">
      <c r="AF367" s="16"/>
      <c r="AG367" s="14"/>
    </row>
    <row r="368" spans="32:33" x14ac:dyDescent="0.25">
      <c r="AF368" s="16"/>
      <c r="AG368" s="14"/>
    </row>
    <row r="369" spans="32:33" x14ac:dyDescent="0.25">
      <c r="AF369" s="16"/>
      <c r="AG369" s="14"/>
    </row>
    <row r="370" spans="32:33" x14ac:dyDescent="0.25">
      <c r="AF370" s="16"/>
      <c r="AG370" s="14"/>
    </row>
    <row r="371" spans="32:33" x14ac:dyDescent="0.25">
      <c r="AF371" s="16"/>
      <c r="AG371" s="14"/>
    </row>
    <row r="372" spans="32:33" x14ac:dyDescent="0.25">
      <c r="AF372" s="16"/>
      <c r="AG372" s="14"/>
    </row>
    <row r="373" spans="32:33" x14ac:dyDescent="0.25">
      <c r="AF373" s="16"/>
      <c r="AG373" s="14"/>
    </row>
    <row r="374" spans="32:33" x14ac:dyDescent="0.25">
      <c r="AF374" s="16"/>
      <c r="AG374" s="14"/>
    </row>
    <row r="375" spans="32:33" x14ac:dyDescent="0.25">
      <c r="AF375" s="16"/>
      <c r="AG375" s="14"/>
    </row>
    <row r="376" spans="32:33" x14ac:dyDescent="0.25">
      <c r="AF376" s="16"/>
      <c r="AG376" s="14"/>
    </row>
    <row r="377" spans="32:33" x14ac:dyDescent="0.25">
      <c r="AF377" s="16"/>
      <c r="AG377" s="14"/>
    </row>
    <row r="378" spans="32:33" x14ac:dyDescent="0.25">
      <c r="AF378" s="16"/>
      <c r="AG378" s="14"/>
    </row>
    <row r="379" spans="32:33" x14ac:dyDescent="0.25">
      <c r="AF379" s="16"/>
      <c r="AG379" s="14"/>
    </row>
    <row r="380" spans="32:33" x14ac:dyDescent="0.25">
      <c r="AF380" s="16"/>
      <c r="AG380" s="14"/>
    </row>
    <row r="381" spans="32:33" x14ac:dyDescent="0.25">
      <c r="AF381" s="16"/>
      <c r="AG381" s="14"/>
    </row>
    <row r="382" spans="32:33" x14ac:dyDescent="0.25">
      <c r="AF382" s="16"/>
      <c r="AG382" s="14"/>
    </row>
    <row r="383" spans="32:33" x14ac:dyDescent="0.25">
      <c r="AF383" s="16"/>
      <c r="AG383" s="14"/>
    </row>
    <row r="384" spans="32:33" x14ac:dyDescent="0.25">
      <c r="AF384" s="16"/>
      <c r="AG384" s="14"/>
    </row>
    <row r="385" spans="32:33" x14ac:dyDescent="0.25">
      <c r="AF385" s="16"/>
      <c r="AG385" s="14"/>
    </row>
    <row r="386" spans="32:33" x14ac:dyDescent="0.25">
      <c r="AF386" s="16"/>
      <c r="AG386" s="14"/>
    </row>
    <row r="387" spans="32:33" x14ac:dyDescent="0.25">
      <c r="AF387" s="16"/>
      <c r="AG387" s="14"/>
    </row>
    <row r="388" spans="32:33" x14ac:dyDescent="0.25">
      <c r="AF388" s="16"/>
      <c r="AG388" s="14"/>
    </row>
    <row r="389" spans="32:33" x14ac:dyDescent="0.25">
      <c r="AF389" s="16"/>
      <c r="AG389" s="14"/>
    </row>
    <row r="390" spans="32:33" x14ac:dyDescent="0.25">
      <c r="AF390" s="16"/>
      <c r="AG390" s="14"/>
    </row>
    <row r="391" spans="32:33" x14ac:dyDescent="0.25">
      <c r="AF391" s="16"/>
      <c r="AG391" s="14"/>
    </row>
    <row r="392" spans="32:33" x14ac:dyDescent="0.25">
      <c r="AF392" s="16"/>
      <c r="AG392" s="14"/>
    </row>
    <row r="393" spans="32:33" x14ac:dyDescent="0.25">
      <c r="AF393" s="16"/>
      <c r="AG393" s="14"/>
    </row>
    <row r="394" spans="32:33" x14ac:dyDescent="0.25">
      <c r="AF394" s="16"/>
      <c r="AG394" s="14"/>
    </row>
    <row r="395" spans="32:33" x14ac:dyDescent="0.25">
      <c r="AF395" s="16"/>
      <c r="AG395" s="14"/>
    </row>
    <row r="396" spans="32:33" x14ac:dyDescent="0.25">
      <c r="AF396" s="16"/>
      <c r="AG396" s="14"/>
    </row>
    <row r="397" spans="32:33" x14ac:dyDescent="0.25">
      <c r="AF397" s="16"/>
      <c r="AG397" s="14"/>
    </row>
    <row r="398" spans="32:33" x14ac:dyDescent="0.25">
      <c r="AF398" s="16"/>
      <c r="AG398" s="14"/>
    </row>
    <row r="399" spans="32:33" x14ac:dyDescent="0.25">
      <c r="AF399" s="16"/>
      <c r="AG399" s="14"/>
    </row>
    <row r="400" spans="32:33" x14ac:dyDescent="0.25">
      <c r="AF400" s="16"/>
      <c r="AG400" s="14"/>
    </row>
    <row r="401" spans="32:33" x14ac:dyDescent="0.25">
      <c r="AF401" s="16"/>
      <c r="AG401" s="14"/>
    </row>
    <row r="402" spans="32:33" x14ac:dyDescent="0.25">
      <c r="AF402" s="16"/>
      <c r="AG402" s="14"/>
    </row>
    <row r="403" spans="32:33" x14ac:dyDescent="0.25">
      <c r="AF403" s="16"/>
      <c r="AG403" s="14"/>
    </row>
    <row r="404" spans="32:33" x14ac:dyDescent="0.25">
      <c r="AF404" s="16"/>
      <c r="AG404" s="14"/>
    </row>
    <row r="405" spans="32:33" x14ac:dyDescent="0.25">
      <c r="AF405" s="16"/>
      <c r="AG405" s="14"/>
    </row>
    <row r="406" spans="32:33" x14ac:dyDescent="0.25">
      <c r="AF406" s="16"/>
      <c r="AG406" s="14"/>
    </row>
    <row r="407" spans="32:33" x14ac:dyDescent="0.25">
      <c r="AF407" s="16"/>
      <c r="AG407" s="14"/>
    </row>
    <row r="408" spans="32:33" x14ac:dyDescent="0.25">
      <c r="AF408" s="16"/>
      <c r="AG408" s="14"/>
    </row>
    <row r="409" spans="32:33" x14ac:dyDescent="0.25">
      <c r="AF409" s="16"/>
      <c r="AG409" s="14"/>
    </row>
    <row r="410" spans="32:33" x14ac:dyDescent="0.25">
      <c r="AF410" s="16"/>
      <c r="AG410" s="14"/>
    </row>
    <row r="411" spans="32:33" x14ac:dyDescent="0.25">
      <c r="AF411" s="16"/>
      <c r="AG411" s="14"/>
    </row>
    <row r="412" spans="32:33" x14ac:dyDescent="0.25">
      <c r="AF412" s="16"/>
      <c r="AG412" s="14"/>
    </row>
    <row r="413" spans="32:33" x14ac:dyDescent="0.25">
      <c r="AF413" s="16"/>
      <c r="AG413" s="14"/>
    </row>
    <row r="414" spans="32:33" x14ac:dyDescent="0.25">
      <c r="AF414" s="16"/>
      <c r="AG414" s="14"/>
    </row>
    <row r="415" spans="32:33" x14ac:dyDescent="0.25">
      <c r="AF415" s="16"/>
      <c r="AG415" s="14"/>
    </row>
    <row r="416" spans="32:33" x14ac:dyDescent="0.25">
      <c r="AF416" s="16"/>
      <c r="AG416" s="14"/>
    </row>
    <row r="417" spans="32:33" x14ac:dyDescent="0.25">
      <c r="AF417" s="16"/>
      <c r="AG417" s="14"/>
    </row>
    <row r="418" spans="32:33" x14ac:dyDescent="0.25">
      <c r="AF418" s="16"/>
      <c r="AG418" s="14"/>
    </row>
    <row r="419" spans="32:33" x14ac:dyDescent="0.25">
      <c r="AF419" s="16"/>
      <c r="AG419" s="14"/>
    </row>
    <row r="420" spans="32:33" x14ac:dyDescent="0.25">
      <c r="AF420" s="16"/>
      <c r="AG420" s="14"/>
    </row>
    <row r="421" spans="32:33" x14ac:dyDescent="0.25">
      <c r="AF421" s="16"/>
      <c r="AG421" s="14"/>
    </row>
    <row r="422" spans="32:33" x14ac:dyDescent="0.25">
      <c r="AF422" s="16"/>
      <c r="AG422" s="14"/>
    </row>
    <row r="423" spans="32:33" x14ac:dyDescent="0.25">
      <c r="AF423" s="16"/>
      <c r="AG423" s="14"/>
    </row>
    <row r="424" spans="32:33" x14ac:dyDescent="0.25">
      <c r="AF424" s="16"/>
      <c r="AG424" s="14"/>
    </row>
    <row r="425" spans="32:33" x14ac:dyDescent="0.25">
      <c r="AF425" s="16"/>
      <c r="AG425" s="14"/>
    </row>
    <row r="426" spans="32:33" x14ac:dyDescent="0.25">
      <c r="AF426" s="16"/>
      <c r="AG426" s="14"/>
    </row>
    <row r="427" spans="32:33" x14ac:dyDescent="0.25">
      <c r="AF427" s="16"/>
      <c r="AG427" s="14"/>
    </row>
    <row r="428" spans="32:33" x14ac:dyDescent="0.25">
      <c r="AF428" s="16"/>
      <c r="AG428" s="14"/>
    </row>
    <row r="429" spans="32:33" x14ac:dyDescent="0.25">
      <c r="AF429" s="16"/>
      <c r="AG429" s="14"/>
    </row>
    <row r="430" spans="32:33" x14ac:dyDescent="0.25">
      <c r="AF430" s="16"/>
      <c r="AG430" s="14"/>
    </row>
    <row r="431" spans="32:33" x14ac:dyDescent="0.25">
      <c r="AF431" s="16"/>
      <c r="AG431" s="14"/>
    </row>
    <row r="432" spans="32:33" x14ac:dyDescent="0.25">
      <c r="AF432" s="16"/>
      <c r="AG432" s="14"/>
    </row>
    <row r="433" spans="32:33" x14ac:dyDescent="0.25">
      <c r="AF433" s="16"/>
      <c r="AG433" s="14"/>
    </row>
    <row r="434" spans="32:33" x14ac:dyDescent="0.25">
      <c r="AF434" s="16"/>
      <c r="AG434" s="14"/>
    </row>
    <row r="435" spans="32:33" x14ac:dyDescent="0.25">
      <c r="AF435" s="16"/>
      <c r="AG435" s="14"/>
    </row>
    <row r="436" spans="32:33" x14ac:dyDescent="0.25">
      <c r="AF436" s="16"/>
      <c r="AG436" s="14"/>
    </row>
    <row r="437" spans="32:33" x14ac:dyDescent="0.25">
      <c r="AF437" s="16"/>
      <c r="AG437" s="14"/>
    </row>
    <row r="438" spans="32:33" x14ac:dyDescent="0.25">
      <c r="AF438" s="16"/>
      <c r="AG438" s="14"/>
    </row>
    <row r="439" spans="32:33" x14ac:dyDescent="0.25">
      <c r="AF439" s="16"/>
      <c r="AG439" s="14"/>
    </row>
    <row r="440" spans="32:33" x14ac:dyDescent="0.25">
      <c r="AF440" s="16"/>
      <c r="AG440" s="14"/>
    </row>
    <row r="441" spans="32:33" x14ac:dyDescent="0.25">
      <c r="AF441" s="16"/>
      <c r="AG441" s="14"/>
    </row>
    <row r="442" spans="32:33" x14ac:dyDescent="0.25">
      <c r="AF442" s="16"/>
      <c r="AG442" s="14"/>
    </row>
    <row r="443" spans="32:33" x14ac:dyDescent="0.25">
      <c r="AF443" s="16"/>
      <c r="AG443" s="14"/>
    </row>
    <row r="444" spans="32:33" x14ac:dyDescent="0.25">
      <c r="AF444" s="16"/>
      <c r="AG444" s="14"/>
    </row>
    <row r="445" spans="32:33" x14ac:dyDescent="0.25">
      <c r="AF445" s="16"/>
      <c r="AG445" s="14"/>
    </row>
    <row r="446" spans="32:33" x14ac:dyDescent="0.25">
      <c r="AF446" s="16"/>
      <c r="AG446" s="14"/>
    </row>
    <row r="447" spans="32:33" x14ac:dyDescent="0.25">
      <c r="AF447" s="16"/>
      <c r="AG447" s="14"/>
    </row>
    <row r="448" spans="32:33" x14ac:dyDescent="0.25">
      <c r="AF448" s="16"/>
      <c r="AG448" s="14"/>
    </row>
    <row r="449" spans="32:33" x14ac:dyDescent="0.25">
      <c r="AF449" s="16"/>
      <c r="AG449" s="14"/>
    </row>
    <row r="450" spans="32:33" x14ac:dyDescent="0.25">
      <c r="AF450" s="16"/>
      <c r="AG450" s="14"/>
    </row>
    <row r="451" spans="32:33" x14ac:dyDescent="0.25">
      <c r="AF451" s="16"/>
      <c r="AG451" s="14"/>
    </row>
    <row r="452" spans="32:33" x14ac:dyDescent="0.25">
      <c r="AF452" s="16"/>
      <c r="AG452" s="14"/>
    </row>
    <row r="453" spans="32:33" x14ac:dyDescent="0.25">
      <c r="AF453" s="16"/>
      <c r="AG453" s="14"/>
    </row>
    <row r="454" spans="32:33" x14ac:dyDescent="0.25">
      <c r="AF454" s="16"/>
      <c r="AG454" s="14"/>
    </row>
    <row r="455" spans="32:33" x14ac:dyDescent="0.25">
      <c r="AF455" s="16"/>
      <c r="AG455" s="14"/>
    </row>
    <row r="456" spans="32:33" x14ac:dyDescent="0.25">
      <c r="AF456" s="16"/>
      <c r="AG456" s="14"/>
    </row>
    <row r="457" spans="32:33" x14ac:dyDescent="0.25">
      <c r="AF457" s="16"/>
      <c r="AG457" s="14"/>
    </row>
    <row r="458" spans="32:33" x14ac:dyDescent="0.25">
      <c r="AF458" s="16"/>
      <c r="AG458" s="14"/>
    </row>
    <row r="459" spans="32:33" x14ac:dyDescent="0.25">
      <c r="AF459" s="16"/>
      <c r="AG459" s="14"/>
    </row>
    <row r="460" spans="32:33" x14ac:dyDescent="0.25">
      <c r="AF460" s="16"/>
      <c r="AG460" s="14"/>
    </row>
    <row r="461" spans="32:33" x14ac:dyDescent="0.25">
      <c r="AF461" s="16"/>
      <c r="AG461" s="14"/>
    </row>
    <row r="462" spans="32:33" x14ac:dyDescent="0.25">
      <c r="AF462" s="16"/>
      <c r="AG462" s="14"/>
    </row>
    <row r="463" spans="32:33" x14ac:dyDescent="0.25">
      <c r="AF463" s="16"/>
      <c r="AG463" s="14"/>
    </row>
    <row r="464" spans="32:33" x14ac:dyDescent="0.25">
      <c r="AF464" s="16"/>
      <c r="AG464" s="14"/>
    </row>
    <row r="465" spans="32:33" x14ac:dyDescent="0.25">
      <c r="AF465" s="16"/>
      <c r="AG465" s="14"/>
    </row>
    <row r="466" spans="32:33" x14ac:dyDescent="0.25">
      <c r="AF466" s="16"/>
      <c r="AG466" s="14"/>
    </row>
    <row r="467" spans="32:33" x14ac:dyDescent="0.25">
      <c r="AF467" s="16"/>
      <c r="AG467" s="14"/>
    </row>
    <row r="468" spans="32:33" x14ac:dyDescent="0.25">
      <c r="AF468" s="16"/>
      <c r="AG468" s="14"/>
    </row>
    <row r="469" spans="32:33" x14ac:dyDescent="0.25">
      <c r="AF469" s="16"/>
      <c r="AG469" s="14"/>
    </row>
    <row r="470" spans="32:33" x14ac:dyDescent="0.25">
      <c r="AF470" s="16"/>
      <c r="AG470" s="14"/>
    </row>
    <row r="471" spans="32:33" x14ac:dyDescent="0.25">
      <c r="AF471" s="16"/>
      <c r="AG471" s="14"/>
    </row>
    <row r="472" spans="32:33" x14ac:dyDescent="0.25">
      <c r="AF472" s="16"/>
      <c r="AG472" s="14"/>
    </row>
    <row r="473" spans="32:33" x14ac:dyDescent="0.25">
      <c r="AF473" s="16"/>
      <c r="AG473" s="14"/>
    </row>
    <row r="474" spans="32:33" x14ac:dyDescent="0.25">
      <c r="AF474" s="16"/>
      <c r="AG474" s="14"/>
    </row>
    <row r="475" spans="32:33" x14ac:dyDescent="0.25">
      <c r="AF475" s="16"/>
      <c r="AG475" s="14"/>
    </row>
    <row r="476" spans="32:33" x14ac:dyDescent="0.25">
      <c r="AF476" s="16"/>
      <c r="AG476" s="14"/>
    </row>
    <row r="477" spans="32:33" x14ac:dyDescent="0.25">
      <c r="AF477" s="16"/>
      <c r="AG477" s="14"/>
    </row>
    <row r="478" spans="32:33" x14ac:dyDescent="0.25">
      <c r="AF478" s="16"/>
      <c r="AG478" s="14"/>
    </row>
    <row r="479" spans="32:33" x14ac:dyDescent="0.25">
      <c r="AF479" s="16"/>
      <c r="AG479" s="14"/>
    </row>
    <row r="480" spans="32:33" x14ac:dyDescent="0.25">
      <c r="AF480" s="16"/>
      <c r="AG480" s="14"/>
    </row>
    <row r="481" spans="32:33" x14ac:dyDescent="0.25">
      <c r="AF481" s="16"/>
      <c r="AG481" s="14"/>
    </row>
    <row r="482" spans="32:33" x14ac:dyDescent="0.25">
      <c r="AF482" s="16"/>
      <c r="AG482" s="14"/>
    </row>
    <row r="483" spans="32:33" x14ac:dyDescent="0.25">
      <c r="AF483" s="16"/>
      <c r="AG483" s="14"/>
    </row>
    <row r="484" spans="32:33" x14ac:dyDescent="0.25">
      <c r="AF484" s="16"/>
      <c r="AG484" s="14"/>
    </row>
    <row r="485" spans="32:33" x14ac:dyDescent="0.25">
      <c r="AF485" s="16"/>
      <c r="AG485" s="14"/>
    </row>
    <row r="486" spans="32:33" x14ac:dyDescent="0.25">
      <c r="AF486" s="16"/>
      <c r="AG486" s="14"/>
    </row>
    <row r="487" spans="32:33" x14ac:dyDescent="0.25">
      <c r="AF487" s="16"/>
      <c r="AG487" s="14"/>
    </row>
    <row r="488" spans="32:33" x14ac:dyDescent="0.25">
      <c r="AF488" s="16"/>
      <c r="AG488" s="14"/>
    </row>
    <row r="489" spans="32:33" x14ac:dyDescent="0.25">
      <c r="AF489" s="16"/>
      <c r="AG489" s="14"/>
    </row>
    <row r="490" spans="32:33" x14ac:dyDescent="0.25">
      <c r="AF490" s="16"/>
      <c r="AG490" s="14"/>
    </row>
    <row r="491" spans="32:33" x14ac:dyDescent="0.25">
      <c r="AF491" s="16"/>
      <c r="AG491" s="14"/>
    </row>
    <row r="492" spans="32:33" x14ac:dyDescent="0.25">
      <c r="AF492" s="16"/>
      <c r="AG492" s="14"/>
    </row>
    <row r="493" spans="32:33" x14ac:dyDescent="0.25">
      <c r="AF493" s="16"/>
      <c r="AG493" s="14"/>
    </row>
    <row r="494" spans="32:33" x14ac:dyDescent="0.25">
      <c r="AF494" s="16"/>
      <c r="AG494" s="14"/>
    </row>
    <row r="495" spans="32:33" x14ac:dyDescent="0.25">
      <c r="AF495" s="16"/>
      <c r="AG495" s="14"/>
    </row>
    <row r="496" spans="32:33" x14ac:dyDescent="0.25">
      <c r="AF496" s="16"/>
      <c r="AG496" s="14"/>
    </row>
    <row r="497" spans="32:33" x14ac:dyDescent="0.25">
      <c r="AF497" s="16"/>
      <c r="AG497" s="14"/>
    </row>
    <row r="498" spans="32:33" x14ac:dyDescent="0.25">
      <c r="AF498" s="16"/>
      <c r="AG498" s="14"/>
    </row>
    <row r="499" spans="32:33" x14ac:dyDescent="0.25">
      <c r="AF499" s="16"/>
      <c r="AG499" s="14"/>
    </row>
    <row r="500" spans="32:33" x14ac:dyDescent="0.25">
      <c r="AF500" s="16"/>
      <c r="AG500" s="14"/>
    </row>
    <row r="501" spans="32:33" x14ac:dyDescent="0.25">
      <c r="AF501" s="16"/>
      <c r="AG501" s="14"/>
    </row>
    <row r="502" spans="32:33" x14ac:dyDescent="0.25">
      <c r="AF502" s="16"/>
      <c r="AG502" s="14"/>
    </row>
    <row r="503" spans="32:33" x14ac:dyDescent="0.25">
      <c r="AF503" s="16"/>
      <c r="AG503" s="14"/>
    </row>
    <row r="504" spans="32:33" x14ac:dyDescent="0.25">
      <c r="AF504" s="16"/>
      <c r="AG504" s="14"/>
    </row>
    <row r="505" spans="32:33" x14ac:dyDescent="0.25">
      <c r="AF505" s="16"/>
      <c r="AG505" s="14"/>
    </row>
    <row r="506" spans="32:33" x14ac:dyDescent="0.25">
      <c r="AF506" s="16"/>
      <c r="AG506" s="14"/>
    </row>
    <row r="507" spans="32:33" x14ac:dyDescent="0.25">
      <c r="AF507" s="16"/>
      <c r="AG507" s="14"/>
    </row>
    <row r="508" spans="32:33" x14ac:dyDescent="0.25">
      <c r="AF508" s="16"/>
      <c r="AG508" s="14"/>
    </row>
    <row r="509" spans="32:33" x14ac:dyDescent="0.25">
      <c r="AF509" s="16"/>
      <c r="AG509" s="14"/>
    </row>
    <row r="510" spans="32:33" x14ac:dyDescent="0.25">
      <c r="AF510" s="16"/>
      <c r="AG510" s="14"/>
    </row>
    <row r="511" spans="32:33" x14ac:dyDescent="0.25">
      <c r="AF511" s="16"/>
      <c r="AG511" s="14"/>
    </row>
    <row r="512" spans="32:33" x14ac:dyDescent="0.25">
      <c r="AF512" s="16"/>
      <c r="AG512" s="14"/>
    </row>
    <row r="513" spans="32:33" x14ac:dyDescent="0.25">
      <c r="AF513" s="16"/>
      <c r="AG513" s="14"/>
    </row>
    <row r="514" spans="32:33" x14ac:dyDescent="0.25">
      <c r="AF514" s="16"/>
      <c r="AG514" s="14"/>
    </row>
    <row r="515" spans="32:33" x14ac:dyDescent="0.25">
      <c r="AF515" s="16"/>
      <c r="AG515" s="14"/>
    </row>
    <row r="516" spans="32:33" x14ac:dyDescent="0.25">
      <c r="AF516" s="16"/>
      <c r="AG516" s="14"/>
    </row>
    <row r="517" spans="32:33" x14ac:dyDescent="0.25">
      <c r="AF517" s="16"/>
      <c r="AG517" s="14"/>
    </row>
    <row r="518" spans="32:33" x14ac:dyDescent="0.25">
      <c r="AF518" s="16"/>
      <c r="AG518" s="14"/>
    </row>
    <row r="519" spans="32:33" x14ac:dyDescent="0.25">
      <c r="AF519" s="16"/>
      <c r="AG519" s="14"/>
    </row>
    <row r="520" spans="32:33" x14ac:dyDescent="0.25">
      <c r="AF520" s="16"/>
      <c r="AG520" s="14"/>
    </row>
    <row r="521" spans="32:33" x14ac:dyDescent="0.25">
      <c r="AF521" s="16"/>
      <c r="AG521" s="14"/>
    </row>
    <row r="522" spans="32:33" x14ac:dyDescent="0.25">
      <c r="AF522" s="16"/>
      <c r="AG522" s="14"/>
    </row>
    <row r="523" spans="32:33" x14ac:dyDescent="0.25">
      <c r="AF523" s="16"/>
      <c r="AG523" s="14"/>
    </row>
    <row r="524" spans="32:33" x14ac:dyDescent="0.25">
      <c r="AF524" s="16"/>
      <c r="AG524" s="14"/>
    </row>
    <row r="525" spans="32:33" x14ac:dyDescent="0.25">
      <c r="AF525" s="16"/>
      <c r="AG525" s="14"/>
    </row>
    <row r="526" spans="32:33" x14ac:dyDescent="0.25">
      <c r="AF526" s="16"/>
      <c r="AG526" s="14"/>
    </row>
    <row r="527" spans="32:33" x14ac:dyDescent="0.25">
      <c r="AF527" s="16"/>
      <c r="AG527" s="14"/>
    </row>
    <row r="528" spans="32:33" x14ac:dyDescent="0.25">
      <c r="AF528" s="16"/>
      <c r="AG528" s="14"/>
    </row>
    <row r="529" spans="32:33" x14ac:dyDescent="0.25">
      <c r="AF529" s="16"/>
      <c r="AG529" s="14"/>
    </row>
    <row r="530" spans="32:33" x14ac:dyDescent="0.25">
      <c r="AF530" s="16"/>
      <c r="AG530" s="14"/>
    </row>
    <row r="531" spans="32:33" x14ac:dyDescent="0.25">
      <c r="AF531" s="16"/>
      <c r="AG531" s="14"/>
    </row>
    <row r="532" spans="32:33" x14ac:dyDescent="0.25">
      <c r="AF532" s="16"/>
      <c r="AG532" s="14"/>
    </row>
    <row r="533" spans="32:33" x14ac:dyDescent="0.25">
      <c r="AF533" s="16"/>
      <c r="AG533" s="14"/>
    </row>
    <row r="534" spans="32:33" x14ac:dyDescent="0.25">
      <c r="AF534" s="16"/>
      <c r="AG534" s="14"/>
    </row>
    <row r="535" spans="32:33" x14ac:dyDescent="0.25">
      <c r="AF535" s="16"/>
      <c r="AG535" s="14"/>
    </row>
    <row r="536" spans="32:33" x14ac:dyDescent="0.25">
      <c r="AF536" s="16"/>
      <c r="AG536" s="14"/>
    </row>
    <row r="537" spans="32:33" x14ac:dyDescent="0.25">
      <c r="AF537" s="16"/>
      <c r="AG537" s="14"/>
    </row>
    <row r="538" spans="32:33" x14ac:dyDescent="0.25">
      <c r="AF538" s="16"/>
      <c r="AG538" s="14"/>
    </row>
    <row r="539" spans="32:33" x14ac:dyDescent="0.25">
      <c r="AF539" s="16"/>
      <c r="AG539" s="14"/>
    </row>
    <row r="540" spans="32:33" x14ac:dyDescent="0.25">
      <c r="AF540" s="16"/>
      <c r="AG540" s="14"/>
    </row>
    <row r="541" spans="32:33" x14ac:dyDescent="0.25">
      <c r="AF541" s="16"/>
      <c r="AG541" s="14"/>
    </row>
    <row r="542" spans="32:33" x14ac:dyDescent="0.25">
      <c r="AF542" s="16"/>
      <c r="AG542" s="14"/>
    </row>
    <row r="543" spans="32:33" x14ac:dyDescent="0.25">
      <c r="AF543" s="16"/>
      <c r="AG543" s="14"/>
    </row>
    <row r="544" spans="32:33" x14ac:dyDescent="0.25">
      <c r="AF544" s="16"/>
      <c r="AG544" s="14"/>
    </row>
    <row r="545" spans="32:33" x14ac:dyDescent="0.25">
      <c r="AF545" s="16"/>
      <c r="AG545" s="14"/>
    </row>
    <row r="546" spans="32:33" x14ac:dyDescent="0.25">
      <c r="AF546" s="16"/>
      <c r="AG546" s="14"/>
    </row>
    <row r="547" spans="32:33" x14ac:dyDescent="0.25">
      <c r="AF547" s="16"/>
      <c r="AG547" s="14"/>
    </row>
    <row r="548" spans="32:33" x14ac:dyDescent="0.25">
      <c r="AF548" s="16"/>
      <c r="AG548" s="14"/>
    </row>
    <row r="549" spans="32:33" x14ac:dyDescent="0.25">
      <c r="AF549" s="16"/>
      <c r="AG549" s="14"/>
    </row>
    <row r="550" spans="32:33" x14ac:dyDescent="0.25">
      <c r="AF550" s="16"/>
      <c r="AG550" s="14"/>
    </row>
    <row r="551" spans="32:33" x14ac:dyDescent="0.25">
      <c r="AF551" s="16"/>
      <c r="AG551" s="14"/>
    </row>
    <row r="552" spans="32:33" x14ac:dyDescent="0.25">
      <c r="AF552" s="16"/>
      <c r="AG552" s="14"/>
    </row>
    <row r="553" spans="32:33" x14ac:dyDescent="0.25">
      <c r="AF553" s="16"/>
      <c r="AG553" s="14"/>
    </row>
    <row r="554" spans="32:33" x14ac:dyDescent="0.25">
      <c r="AF554" s="16"/>
      <c r="AG554" s="14"/>
    </row>
    <row r="555" spans="32:33" x14ac:dyDescent="0.25">
      <c r="AF555" s="16"/>
      <c r="AG555" s="14"/>
    </row>
    <row r="556" spans="32:33" x14ac:dyDescent="0.25">
      <c r="AF556" s="16"/>
      <c r="AG556" s="14"/>
    </row>
    <row r="557" spans="32:33" x14ac:dyDescent="0.25">
      <c r="AF557" s="16"/>
      <c r="AG557" s="14"/>
    </row>
    <row r="558" spans="32:33" x14ac:dyDescent="0.25">
      <c r="AF558" s="16"/>
      <c r="AG558" s="14"/>
    </row>
    <row r="559" spans="32:33" x14ac:dyDescent="0.25">
      <c r="AF559" s="16"/>
      <c r="AG559" s="14"/>
    </row>
    <row r="560" spans="32:33" x14ac:dyDescent="0.25">
      <c r="AF560" s="16"/>
      <c r="AG560" s="14"/>
    </row>
    <row r="561" spans="32:33" x14ac:dyDescent="0.25">
      <c r="AF561" s="16"/>
      <c r="AG561" s="14"/>
    </row>
    <row r="562" spans="32:33" x14ac:dyDescent="0.25">
      <c r="AF562" s="16"/>
      <c r="AG562" s="14"/>
    </row>
    <row r="563" spans="32:33" x14ac:dyDescent="0.25">
      <c r="AF563" s="16"/>
      <c r="AG563" s="14"/>
    </row>
    <row r="564" spans="32:33" x14ac:dyDescent="0.25">
      <c r="AF564" s="16"/>
      <c r="AG564" s="14"/>
    </row>
    <row r="565" spans="32:33" x14ac:dyDescent="0.25">
      <c r="AF565" s="16"/>
      <c r="AG565" s="14"/>
    </row>
    <row r="566" spans="32:33" x14ac:dyDescent="0.25">
      <c r="AF566" s="16"/>
      <c r="AG566" s="14"/>
    </row>
    <row r="567" spans="32:33" x14ac:dyDescent="0.25">
      <c r="AF567" s="16"/>
      <c r="AG567" s="14"/>
    </row>
    <row r="568" spans="32:33" x14ac:dyDescent="0.25">
      <c r="AF568" s="16"/>
      <c r="AG568" s="14"/>
    </row>
    <row r="569" spans="32:33" x14ac:dyDescent="0.25">
      <c r="AF569" s="16"/>
      <c r="AG569" s="14"/>
    </row>
    <row r="570" spans="32:33" x14ac:dyDescent="0.25">
      <c r="AF570" s="16"/>
      <c r="AG570" s="14"/>
    </row>
    <row r="571" spans="32:33" x14ac:dyDescent="0.25">
      <c r="AF571" s="16"/>
      <c r="AG571" s="14"/>
    </row>
    <row r="572" spans="32:33" x14ac:dyDescent="0.25">
      <c r="AF572" s="16"/>
      <c r="AG572" s="14"/>
    </row>
    <row r="573" spans="32:33" x14ac:dyDescent="0.25">
      <c r="AF573" s="16"/>
      <c r="AG573" s="14"/>
    </row>
    <row r="574" spans="32:33" x14ac:dyDescent="0.25">
      <c r="AF574" s="16"/>
      <c r="AG574" s="14"/>
    </row>
    <row r="575" spans="32:33" x14ac:dyDescent="0.25">
      <c r="AF575" s="16"/>
      <c r="AG575" s="14"/>
    </row>
    <row r="576" spans="32:33" x14ac:dyDescent="0.25">
      <c r="AF576" s="16"/>
      <c r="AG576" s="14"/>
    </row>
    <row r="577" spans="32:33" x14ac:dyDescent="0.25">
      <c r="AF577" s="16"/>
      <c r="AG577" s="14"/>
    </row>
    <row r="578" spans="32:33" x14ac:dyDescent="0.25">
      <c r="AF578" s="16"/>
      <c r="AG578" s="14"/>
    </row>
    <row r="579" spans="32:33" x14ac:dyDescent="0.25">
      <c r="AF579" s="16"/>
      <c r="AG579" s="14"/>
    </row>
    <row r="580" spans="32:33" x14ac:dyDescent="0.25">
      <c r="AF580" s="16"/>
      <c r="AG580" s="14"/>
    </row>
    <row r="581" spans="32:33" x14ac:dyDescent="0.25">
      <c r="AF581" s="16"/>
      <c r="AG581" s="14"/>
    </row>
    <row r="582" spans="32:33" x14ac:dyDescent="0.25">
      <c r="AF582" s="16"/>
      <c r="AG582" s="14"/>
    </row>
    <row r="583" spans="32:33" x14ac:dyDescent="0.25">
      <c r="AF583" s="16"/>
      <c r="AG583" s="14"/>
    </row>
    <row r="584" spans="32:33" x14ac:dyDescent="0.25">
      <c r="AF584" s="16"/>
      <c r="AG584" s="14"/>
    </row>
    <row r="585" spans="32:33" x14ac:dyDescent="0.25">
      <c r="AF585" s="16"/>
      <c r="AG585" s="14"/>
    </row>
    <row r="586" spans="32:33" x14ac:dyDescent="0.25">
      <c r="AF586" s="16"/>
      <c r="AG586" s="14"/>
    </row>
    <row r="587" spans="32:33" x14ac:dyDescent="0.25">
      <c r="AF587" s="16"/>
      <c r="AG587" s="14"/>
    </row>
  </sheetData>
  <pageMargins left="0.7" right="0.7" top="0.75" bottom="0.75" header="0.3" footer="0.3"/>
  <pageSetup paperSize="9" orientation="portrait" r:id="rId4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6D0B-0467-4A60-865D-733876214DAF}">
  <dimension ref="A1:M48"/>
  <sheetViews>
    <sheetView workbookViewId="0">
      <selection activeCell="M6" sqref="M6"/>
    </sheetView>
  </sheetViews>
  <sheetFormatPr defaultRowHeight="15" x14ac:dyDescent="0.25"/>
  <cols>
    <col min="1" max="1" width="10" bestFit="1" customWidth="1"/>
    <col min="2" max="2" width="11" bestFit="1" customWidth="1"/>
    <col min="3" max="3" width="11.28515625" bestFit="1" customWidth="1"/>
    <col min="4" max="4" width="14.7109375" bestFit="1" customWidth="1"/>
    <col min="5" max="5" width="14.85546875" bestFit="1" customWidth="1"/>
    <col min="6" max="6" width="29.7109375" bestFit="1" customWidth="1"/>
    <col min="7" max="7" width="8.5703125" style="27" bestFit="1" customWidth="1"/>
    <col min="8" max="8" width="10.85546875" style="27" customWidth="1"/>
    <col min="9" max="9" width="17.42578125" bestFit="1" customWidth="1"/>
    <col min="10" max="10" width="13.140625" bestFit="1" customWidth="1"/>
    <col min="11" max="11" width="16.7109375" bestFit="1" customWidth="1"/>
    <col min="12" max="13" width="12.42578125" bestFit="1" customWidth="1"/>
  </cols>
  <sheetData>
    <row r="1" spans="1:13" x14ac:dyDescent="0.25">
      <c r="A1" t="s">
        <v>1</v>
      </c>
      <c r="B1" t="s">
        <v>2</v>
      </c>
      <c r="C1" t="s">
        <v>7</v>
      </c>
      <c r="D1" t="s">
        <v>5741</v>
      </c>
      <c r="E1" t="s">
        <v>5742</v>
      </c>
      <c r="F1" t="s">
        <v>0</v>
      </c>
      <c r="G1" s="27" t="s">
        <v>2716</v>
      </c>
      <c r="J1" s="15" t="s">
        <v>1096</v>
      </c>
      <c r="K1" t="s">
        <v>5745</v>
      </c>
      <c r="L1" t="s">
        <v>5746</v>
      </c>
      <c r="M1" t="s">
        <v>5749</v>
      </c>
    </row>
    <row r="2" spans="1:13" x14ac:dyDescent="0.25">
      <c r="A2" s="14" t="s">
        <v>203</v>
      </c>
      <c r="B2">
        <v>2050500809</v>
      </c>
      <c r="C2" s="14" t="s">
        <v>6089</v>
      </c>
      <c r="D2">
        <v>132</v>
      </c>
      <c r="E2" s="14" t="s">
        <v>5740</v>
      </c>
      <c r="F2" s="14" t="s">
        <v>5743</v>
      </c>
      <c r="G2" s="14">
        <v>22</v>
      </c>
      <c r="H2" s="14"/>
      <c r="J2" s="16">
        <v>6</v>
      </c>
      <c r="K2" s="14">
        <v>1</v>
      </c>
      <c r="L2" s="26">
        <v>4.1666666666666664E-2</v>
      </c>
      <c r="M2" s="26">
        <v>4.1666666666666664E-2</v>
      </c>
    </row>
    <row r="3" spans="1:13" x14ac:dyDescent="0.25">
      <c r="A3" s="14" t="s">
        <v>254</v>
      </c>
      <c r="B3">
        <v>2050552372</v>
      </c>
      <c r="C3" s="14" t="s">
        <v>6187</v>
      </c>
      <c r="D3">
        <v>132</v>
      </c>
      <c r="E3" s="14" t="s">
        <v>5740</v>
      </c>
      <c r="F3" s="14" t="s">
        <v>5743</v>
      </c>
      <c r="G3" s="14">
        <v>22</v>
      </c>
      <c r="H3" s="14"/>
      <c r="J3" s="16">
        <v>20</v>
      </c>
      <c r="K3" s="14">
        <v>2</v>
      </c>
      <c r="L3" s="26">
        <v>0.125</v>
      </c>
      <c r="M3" s="26">
        <v>8.3333333333333329E-2</v>
      </c>
    </row>
    <row r="4" spans="1:13" x14ac:dyDescent="0.25">
      <c r="A4" s="14" t="s">
        <v>405</v>
      </c>
      <c r="B4">
        <v>2050589362</v>
      </c>
      <c r="C4" s="14" t="s">
        <v>6424</v>
      </c>
      <c r="D4">
        <v>132</v>
      </c>
      <c r="E4" s="14" t="s">
        <v>5740</v>
      </c>
      <c r="F4" s="14" t="s">
        <v>5743</v>
      </c>
      <c r="G4" s="14">
        <v>33</v>
      </c>
      <c r="H4" s="14"/>
      <c r="J4" s="16">
        <v>21</v>
      </c>
      <c r="K4" s="14">
        <v>1</v>
      </c>
      <c r="L4" s="26">
        <v>0.16666666666666666</v>
      </c>
      <c r="M4" s="26">
        <v>4.1666666666666664E-2</v>
      </c>
    </row>
    <row r="5" spans="1:13" x14ac:dyDescent="0.25">
      <c r="A5" s="14" t="s">
        <v>563</v>
      </c>
      <c r="B5">
        <v>2050667684</v>
      </c>
      <c r="C5" s="14" t="s">
        <v>6656</v>
      </c>
      <c r="D5">
        <v>132</v>
      </c>
      <c r="E5" s="14" t="s">
        <v>5740</v>
      </c>
      <c r="F5" s="14" t="s">
        <v>5743</v>
      </c>
      <c r="G5" s="14">
        <v>37</v>
      </c>
      <c r="H5" s="14"/>
      <c r="J5" s="16">
        <v>22</v>
      </c>
      <c r="K5" s="14">
        <v>9</v>
      </c>
      <c r="L5" s="26">
        <v>0.54166666666666663</v>
      </c>
      <c r="M5" s="26">
        <v>0.375</v>
      </c>
    </row>
    <row r="6" spans="1:13" x14ac:dyDescent="0.25">
      <c r="A6" s="14" t="s">
        <v>971</v>
      </c>
      <c r="B6">
        <v>2050714056</v>
      </c>
      <c r="C6" s="14" t="s">
        <v>6891</v>
      </c>
      <c r="D6">
        <v>132</v>
      </c>
      <c r="E6" s="14" t="s">
        <v>5740</v>
      </c>
      <c r="F6" s="14" t="s">
        <v>5743</v>
      </c>
      <c r="G6" s="14">
        <v>43</v>
      </c>
      <c r="H6" s="14"/>
      <c r="J6" s="16">
        <v>30</v>
      </c>
      <c r="K6" s="14">
        <v>1</v>
      </c>
      <c r="L6" s="26">
        <v>0.58333333333333337</v>
      </c>
      <c r="M6" s="26">
        <v>4.1666666666666664E-2</v>
      </c>
    </row>
    <row r="7" spans="1:13" x14ac:dyDescent="0.25">
      <c r="A7" s="14" t="s">
        <v>1233</v>
      </c>
      <c r="B7">
        <v>2050800768</v>
      </c>
      <c r="C7" s="14" t="s">
        <v>7059</v>
      </c>
      <c r="D7">
        <v>132</v>
      </c>
      <c r="E7" s="14" t="s">
        <v>5740</v>
      </c>
      <c r="F7" s="14" t="s">
        <v>5743</v>
      </c>
      <c r="G7" s="14">
        <v>22</v>
      </c>
      <c r="H7" s="14"/>
      <c r="J7" s="16">
        <v>33</v>
      </c>
      <c r="K7" s="14">
        <v>2</v>
      </c>
      <c r="L7" s="26">
        <v>0.66666666666666663</v>
      </c>
      <c r="M7" s="26">
        <v>8.3333333333333329E-2</v>
      </c>
    </row>
    <row r="8" spans="1:13" x14ac:dyDescent="0.25">
      <c r="A8" s="14" t="s">
        <v>1492</v>
      </c>
      <c r="B8">
        <v>2050878922</v>
      </c>
      <c r="C8" s="14" t="s">
        <v>7359</v>
      </c>
      <c r="D8">
        <v>132</v>
      </c>
      <c r="E8" s="14" t="s">
        <v>5740</v>
      </c>
      <c r="F8" s="14" t="s">
        <v>5743</v>
      </c>
      <c r="G8" s="14">
        <v>20</v>
      </c>
      <c r="H8" s="14"/>
      <c r="J8" s="16">
        <v>34</v>
      </c>
      <c r="K8" s="14">
        <v>1</v>
      </c>
      <c r="L8" s="26">
        <v>0.70833333333333337</v>
      </c>
      <c r="M8" s="26">
        <v>4.1666666666666664E-2</v>
      </c>
    </row>
    <row r="9" spans="1:13" x14ac:dyDescent="0.25">
      <c r="A9" s="14" t="s">
        <v>1646</v>
      </c>
      <c r="B9">
        <v>2050913371</v>
      </c>
      <c r="C9" s="14" t="s">
        <v>7538</v>
      </c>
      <c r="D9">
        <v>132</v>
      </c>
      <c r="E9" s="14" t="s">
        <v>5740</v>
      </c>
      <c r="F9" s="14" t="s">
        <v>5743</v>
      </c>
      <c r="G9" s="14">
        <v>30</v>
      </c>
      <c r="H9" s="14"/>
      <c r="J9" s="16">
        <v>37</v>
      </c>
      <c r="K9" s="14">
        <v>1</v>
      </c>
      <c r="L9" s="26">
        <v>0.75</v>
      </c>
      <c r="M9" s="26">
        <v>4.1666666666666664E-2</v>
      </c>
    </row>
    <row r="10" spans="1:13" x14ac:dyDescent="0.25">
      <c r="A10" s="14" t="s">
        <v>2246</v>
      </c>
      <c r="B10">
        <v>2050952370</v>
      </c>
      <c r="C10" s="14" t="s">
        <v>7695</v>
      </c>
      <c r="D10">
        <v>132</v>
      </c>
      <c r="E10" s="14" t="s">
        <v>5740</v>
      </c>
      <c r="F10" s="14" t="s">
        <v>5743</v>
      </c>
      <c r="G10" s="14">
        <v>22</v>
      </c>
      <c r="H10" s="14"/>
      <c r="J10" s="16">
        <v>43</v>
      </c>
      <c r="K10" s="14">
        <v>1</v>
      </c>
      <c r="L10" s="26">
        <v>0.79166666666666663</v>
      </c>
      <c r="M10" s="26">
        <v>4.1666666666666664E-2</v>
      </c>
    </row>
    <row r="11" spans="1:13" x14ac:dyDescent="0.25">
      <c r="A11" s="14" t="s">
        <v>1899</v>
      </c>
      <c r="B11">
        <v>2050995491</v>
      </c>
      <c r="C11" s="14" t="s">
        <v>7889</v>
      </c>
      <c r="D11">
        <v>132</v>
      </c>
      <c r="E11" s="14" t="s">
        <v>5740</v>
      </c>
      <c r="F11" s="14" t="s">
        <v>5743</v>
      </c>
      <c r="G11" s="14">
        <v>34</v>
      </c>
      <c r="H11" s="14"/>
      <c r="J11" s="16">
        <v>47</v>
      </c>
      <c r="K11" s="14">
        <v>3</v>
      </c>
      <c r="L11" s="26">
        <v>0.91666666666666663</v>
      </c>
      <c r="M11" s="26">
        <v>0.125</v>
      </c>
    </row>
    <row r="12" spans="1:13" x14ac:dyDescent="0.25">
      <c r="A12" s="14" t="s">
        <v>2013</v>
      </c>
      <c r="B12">
        <v>2051052374</v>
      </c>
      <c r="C12" s="14" t="s">
        <v>8045</v>
      </c>
      <c r="D12">
        <v>132</v>
      </c>
      <c r="E12" s="14" t="s">
        <v>5740</v>
      </c>
      <c r="F12" s="14" t="s">
        <v>5743</v>
      </c>
      <c r="G12" s="14">
        <v>22</v>
      </c>
      <c r="H12" s="14"/>
      <c r="J12" s="16">
        <v>56</v>
      </c>
      <c r="K12" s="14">
        <v>1</v>
      </c>
      <c r="L12" s="26">
        <v>0.95833333333333337</v>
      </c>
      <c r="M12" s="26">
        <v>4.1666666666666664E-2</v>
      </c>
    </row>
    <row r="13" spans="1:13" x14ac:dyDescent="0.25">
      <c r="A13" s="14" t="s">
        <v>2330</v>
      </c>
      <c r="B13">
        <v>2051089443</v>
      </c>
      <c r="C13" s="14" t="s">
        <v>8278</v>
      </c>
      <c r="D13">
        <v>132</v>
      </c>
      <c r="E13" s="14" t="s">
        <v>5740</v>
      </c>
      <c r="F13" s="14" t="s">
        <v>5743</v>
      </c>
      <c r="G13" s="14">
        <v>33</v>
      </c>
      <c r="H13" s="14"/>
      <c r="J13" s="16">
        <v>73</v>
      </c>
      <c r="K13" s="14">
        <v>1</v>
      </c>
      <c r="L13" s="26">
        <v>1</v>
      </c>
      <c r="M13" s="26">
        <v>4.1666666666666664E-2</v>
      </c>
    </row>
    <row r="14" spans="1:13" x14ac:dyDescent="0.25">
      <c r="A14" s="14" t="s">
        <v>2470</v>
      </c>
      <c r="B14">
        <v>2051152370</v>
      </c>
      <c r="C14" s="14" t="s">
        <v>8445</v>
      </c>
      <c r="D14">
        <v>132</v>
      </c>
      <c r="E14" s="14" t="s">
        <v>5740</v>
      </c>
      <c r="F14" s="14" t="s">
        <v>5743</v>
      </c>
      <c r="G14" s="14">
        <v>22</v>
      </c>
      <c r="H14" s="14"/>
      <c r="J14" s="16" t="s">
        <v>2638</v>
      </c>
      <c r="K14" s="14"/>
      <c r="L14" s="26">
        <v>1</v>
      </c>
      <c r="M14" s="26">
        <v>0</v>
      </c>
    </row>
    <row r="15" spans="1:13" x14ac:dyDescent="0.25">
      <c r="A15" s="14" t="s">
        <v>2485</v>
      </c>
      <c r="B15">
        <v>2051162518</v>
      </c>
      <c r="C15" s="14" t="s">
        <v>8531</v>
      </c>
      <c r="D15">
        <v>132</v>
      </c>
      <c r="E15" s="14" t="s">
        <v>5740</v>
      </c>
      <c r="F15" s="14" t="s">
        <v>5744</v>
      </c>
      <c r="G15" s="14">
        <v>6</v>
      </c>
      <c r="H15" s="14"/>
      <c r="J15" s="16" t="s">
        <v>1095</v>
      </c>
      <c r="K15" s="14">
        <v>24</v>
      </c>
      <c r="L15" s="26"/>
      <c r="M15" s="26">
        <v>1</v>
      </c>
    </row>
    <row r="16" spans="1:13" x14ac:dyDescent="0.25">
      <c r="A16" s="14" t="s">
        <v>2882</v>
      </c>
      <c r="B16">
        <v>2051327570</v>
      </c>
      <c r="C16" s="14" t="s">
        <v>8803</v>
      </c>
      <c r="D16">
        <v>132</v>
      </c>
      <c r="E16" s="14" t="s">
        <v>5740</v>
      </c>
      <c r="F16" s="14" t="s">
        <v>5743</v>
      </c>
      <c r="G16" s="14">
        <v>56</v>
      </c>
      <c r="H16" s="14"/>
    </row>
    <row r="17" spans="1:8" x14ac:dyDescent="0.25">
      <c r="A17" s="14" t="s">
        <v>3221</v>
      </c>
      <c r="B17">
        <v>2051404230</v>
      </c>
      <c r="C17" s="14" t="s">
        <v>9194</v>
      </c>
      <c r="D17">
        <v>132</v>
      </c>
      <c r="E17" s="14" t="s">
        <v>5740</v>
      </c>
      <c r="F17" s="14" t="s">
        <v>5743</v>
      </c>
      <c r="G17" s="14">
        <v>73</v>
      </c>
      <c r="H17" s="14"/>
    </row>
    <row r="18" spans="1:8" x14ac:dyDescent="0.25">
      <c r="A18" s="14" t="s">
        <v>3357</v>
      </c>
      <c r="B18">
        <v>2051452373</v>
      </c>
      <c r="C18" s="14" t="s">
        <v>9351</v>
      </c>
      <c r="D18">
        <v>132</v>
      </c>
      <c r="E18" s="14" t="s">
        <v>5740</v>
      </c>
      <c r="F18" s="14" t="s">
        <v>5743</v>
      </c>
      <c r="G18" s="14">
        <v>22</v>
      </c>
      <c r="H18" s="14"/>
    </row>
    <row r="19" spans="1:8" x14ac:dyDescent="0.25">
      <c r="A19" s="14" t="s">
        <v>3580</v>
      </c>
      <c r="B19">
        <v>2051503874</v>
      </c>
      <c r="C19" s="14" t="s">
        <v>9609</v>
      </c>
      <c r="D19">
        <v>132</v>
      </c>
      <c r="E19" s="14" t="s">
        <v>5740</v>
      </c>
      <c r="F19" s="14" t="s">
        <v>5743</v>
      </c>
      <c r="G19" s="14">
        <v>47</v>
      </c>
      <c r="H19" s="14"/>
    </row>
    <row r="20" spans="1:8" x14ac:dyDescent="0.25">
      <c r="A20" s="14" t="s">
        <v>3716</v>
      </c>
      <c r="B20">
        <v>2051552359</v>
      </c>
      <c r="C20" s="14" t="s">
        <v>9765</v>
      </c>
      <c r="D20">
        <v>132</v>
      </c>
      <c r="E20" s="14" t="s">
        <v>5740</v>
      </c>
      <c r="F20" s="14" t="s">
        <v>5743</v>
      </c>
      <c r="G20" s="14">
        <v>22</v>
      </c>
      <c r="H20" s="14"/>
    </row>
    <row r="21" spans="1:8" x14ac:dyDescent="0.25">
      <c r="A21" s="14" t="s">
        <v>3939</v>
      </c>
      <c r="B21">
        <v>2051604003</v>
      </c>
      <c r="C21" s="14" t="s">
        <v>10023</v>
      </c>
      <c r="D21">
        <v>132</v>
      </c>
      <c r="E21" s="14" t="s">
        <v>5740</v>
      </c>
      <c r="F21" s="14" t="s">
        <v>5743</v>
      </c>
      <c r="G21" s="14">
        <v>47</v>
      </c>
      <c r="H21" s="14"/>
    </row>
    <row r="22" spans="1:8" x14ac:dyDescent="0.25">
      <c r="A22" s="14" t="s">
        <v>4075</v>
      </c>
      <c r="B22">
        <v>2051652370</v>
      </c>
      <c r="C22" s="14" t="s">
        <v>10179</v>
      </c>
      <c r="D22">
        <v>132</v>
      </c>
      <c r="E22" s="14" t="s">
        <v>5740</v>
      </c>
      <c r="F22" s="14" t="s">
        <v>5743</v>
      </c>
      <c r="G22" s="14">
        <v>22</v>
      </c>
      <c r="H22" s="14"/>
    </row>
    <row r="23" spans="1:8" x14ac:dyDescent="0.25">
      <c r="A23" s="14" t="s">
        <v>4298</v>
      </c>
      <c r="B23">
        <v>2051703352</v>
      </c>
      <c r="C23" s="14" t="s">
        <v>10437</v>
      </c>
      <c r="D23">
        <v>132</v>
      </c>
      <c r="E23" s="14" t="s">
        <v>5740</v>
      </c>
      <c r="F23" s="14" t="s">
        <v>5743</v>
      </c>
      <c r="G23" s="14">
        <v>47</v>
      </c>
      <c r="H23" s="14"/>
    </row>
    <row r="24" spans="1:8" x14ac:dyDescent="0.25">
      <c r="A24" s="14" t="s">
        <v>4421</v>
      </c>
      <c r="B24">
        <v>2051787095</v>
      </c>
      <c r="C24" s="14" t="s">
        <v>10582</v>
      </c>
      <c r="D24">
        <v>132</v>
      </c>
      <c r="E24" s="14" t="s">
        <v>5740</v>
      </c>
      <c r="F24" s="14" t="s">
        <v>5744</v>
      </c>
      <c r="G24" s="14">
        <v>20</v>
      </c>
      <c r="H24" s="14"/>
    </row>
    <row r="25" spans="1:8" x14ac:dyDescent="0.25">
      <c r="A25" s="14" t="s">
        <v>4574</v>
      </c>
      <c r="B25">
        <v>2052007356</v>
      </c>
      <c r="C25" s="14" t="s">
        <v>10759</v>
      </c>
      <c r="D25">
        <v>132</v>
      </c>
      <c r="E25" s="14" t="s">
        <v>5740</v>
      </c>
      <c r="F25" s="14" t="s">
        <v>5743</v>
      </c>
      <c r="G25" s="14">
        <v>21</v>
      </c>
      <c r="H25" s="14"/>
    </row>
    <row r="26" spans="1:8" x14ac:dyDescent="0.25">
      <c r="H26" s="14"/>
    </row>
    <row r="27" spans="1:8" x14ac:dyDescent="0.25">
      <c r="H27" s="14"/>
    </row>
    <row r="28" spans="1:8" x14ac:dyDescent="0.25">
      <c r="H28" s="14"/>
    </row>
    <row r="29" spans="1:8" x14ac:dyDescent="0.25">
      <c r="H29" s="14"/>
    </row>
    <row r="30" spans="1:8" x14ac:dyDescent="0.25">
      <c r="H30" s="14"/>
    </row>
    <row r="31" spans="1:8" x14ac:dyDescent="0.25">
      <c r="H31" s="14"/>
    </row>
    <row r="32" spans="1:8" x14ac:dyDescent="0.25">
      <c r="H32" s="14"/>
    </row>
    <row r="33" spans="8:8" x14ac:dyDescent="0.25">
      <c r="H33" s="14"/>
    </row>
    <row r="34" spans="8:8" x14ac:dyDescent="0.25">
      <c r="H34" s="14"/>
    </row>
    <row r="35" spans="8:8" x14ac:dyDescent="0.25">
      <c r="H35" s="14"/>
    </row>
    <row r="36" spans="8:8" x14ac:dyDescent="0.25">
      <c r="H36" s="14"/>
    </row>
    <row r="37" spans="8:8" x14ac:dyDescent="0.25">
      <c r="H37" s="14"/>
    </row>
    <row r="38" spans="8:8" x14ac:dyDescent="0.25">
      <c r="H38" s="14"/>
    </row>
    <row r="39" spans="8:8" x14ac:dyDescent="0.25">
      <c r="H39" s="14"/>
    </row>
    <row r="40" spans="8:8" x14ac:dyDescent="0.25">
      <c r="H40" s="14"/>
    </row>
    <row r="41" spans="8:8" x14ac:dyDescent="0.25">
      <c r="H41" s="14"/>
    </row>
    <row r="42" spans="8:8" x14ac:dyDescent="0.25">
      <c r="H42" s="14"/>
    </row>
    <row r="43" spans="8:8" x14ac:dyDescent="0.25">
      <c r="H43" s="14"/>
    </row>
    <row r="44" spans="8:8" x14ac:dyDescent="0.25">
      <c r="H44" s="14"/>
    </row>
    <row r="45" spans="8:8" x14ac:dyDescent="0.25">
      <c r="H45" s="14"/>
    </row>
    <row r="46" spans="8:8" x14ac:dyDescent="0.25">
      <c r="H46" s="14"/>
    </row>
    <row r="47" spans="8:8" x14ac:dyDescent="0.25">
      <c r="H47" s="14"/>
    </row>
    <row r="48" spans="8:8" x14ac:dyDescent="0.25">
      <c r="H48" s="14"/>
    </row>
  </sheetData>
  <phoneticPr fontId="3" type="noConversion"/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2A93-4B98-4C55-9B09-70CDEDB2A104}">
  <dimension ref="B1:C36"/>
  <sheetViews>
    <sheetView workbookViewId="0">
      <selection activeCell="K4" sqref="K4:O30"/>
    </sheetView>
  </sheetViews>
  <sheetFormatPr defaultRowHeight="15" x14ac:dyDescent="0.25"/>
  <cols>
    <col min="12" max="12" width="14.140625" customWidth="1"/>
  </cols>
  <sheetData>
    <row r="1" spans="2:3" x14ac:dyDescent="0.25">
      <c r="B1">
        <v>0</v>
      </c>
      <c r="C1">
        <v>902300</v>
      </c>
    </row>
    <row r="2" spans="2:3" x14ac:dyDescent="0.25">
      <c r="B2">
        <v>1</v>
      </c>
      <c r="C2">
        <f>C1+300</f>
        <v>902600</v>
      </c>
    </row>
    <row r="3" spans="2:3" x14ac:dyDescent="0.25">
      <c r="B3">
        <v>2</v>
      </c>
      <c r="C3">
        <f t="shared" ref="C3:C36" si="0">C2+300</f>
        <v>902900</v>
      </c>
    </row>
    <row r="4" spans="2:3" x14ac:dyDescent="0.25">
      <c r="B4">
        <v>3</v>
      </c>
      <c r="C4">
        <f t="shared" si="0"/>
        <v>903200</v>
      </c>
    </row>
    <row r="5" spans="2:3" x14ac:dyDescent="0.25">
      <c r="B5">
        <v>4</v>
      </c>
      <c r="C5">
        <f t="shared" si="0"/>
        <v>903500</v>
      </c>
    </row>
    <row r="6" spans="2:3" x14ac:dyDescent="0.25">
      <c r="B6">
        <v>5</v>
      </c>
      <c r="C6">
        <f t="shared" si="0"/>
        <v>903800</v>
      </c>
    </row>
    <row r="7" spans="2:3" x14ac:dyDescent="0.25">
      <c r="B7">
        <v>6</v>
      </c>
      <c r="C7">
        <f t="shared" si="0"/>
        <v>904100</v>
      </c>
    </row>
    <row r="8" spans="2:3" x14ac:dyDescent="0.25">
      <c r="B8">
        <v>7</v>
      </c>
      <c r="C8">
        <f t="shared" si="0"/>
        <v>904400</v>
      </c>
    </row>
    <row r="9" spans="2:3" x14ac:dyDescent="0.25">
      <c r="B9">
        <v>8</v>
      </c>
      <c r="C9">
        <f t="shared" si="0"/>
        <v>904700</v>
      </c>
    </row>
    <row r="10" spans="2:3" x14ac:dyDescent="0.25">
      <c r="B10">
        <v>9</v>
      </c>
      <c r="C10">
        <f t="shared" si="0"/>
        <v>905000</v>
      </c>
    </row>
    <row r="11" spans="2:3" x14ac:dyDescent="0.25">
      <c r="B11">
        <v>10</v>
      </c>
      <c r="C11">
        <f t="shared" si="0"/>
        <v>905300</v>
      </c>
    </row>
    <row r="12" spans="2:3" x14ac:dyDescent="0.25">
      <c r="B12">
        <v>11</v>
      </c>
      <c r="C12">
        <f t="shared" si="0"/>
        <v>905600</v>
      </c>
    </row>
    <row r="13" spans="2:3" x14ac:dyDescent="0.25">
      <c r="B13">
        <v>12</v>
      </c>
      <c r="C13">
        <f t="shared" si="0"/>
        <v>905900</v>
      </c>
    </row>
    <row r="14" spans="2:3" x14ac:dyDescent="0.25">
      <c r="B14">
        <v>13</v>
      </c>
      <c r="C14">
        <f t="shared" si="0"/>
        <v>906200</v>
      </c>
    </row>
    <row r="15" spans="2:3" x14ac:dyDescent="0.25">
      <c r="B15">
        <v>14</v>
      </c>
      <c r="C15">
        <f t="shared" si="0"/>
        <v>906500</v>
      </c>
    </row>
    <row r="16" spans="2:3" x14ac:dyDescent="0.25">
      <c r="B16">
        <v>15</v>
      </c>
      <c r="C16">
        <f t="shared" si="0"/>
        <v>906800</v>
      </c>
    </row>
    <row r="17" spans="2:3" x14ac:dyDescent="0.25">
      <c r="B17">
        <v>16</v>
      </c>
      <c r="C17">
        <f t="shared" si="0"/>
        <v>907100</v>
      </c>
    </row>
    <row r="18" spans="2:3" x14ac:dyDescent="0.25">
      <c r="B18">
        <v>17</v>
      </c>
      <c r="C18">
        <f t="shared" si="0"/>
        <v>907400</v>
      </c>
    </row>
    <row r="19" spans="2:3" x14ac:dyDescent="0.25">
      <c r="B19">
        <v>18</v>
      </c>
      <c r="C19">
        <f t="shared" si="0"/>
        <v>907700</v>
      </c>
    </row>
    <row r="20" spans="2:3" x14ac:dyDescent="0.25">
      <c r="B20">
        <v>19</v>
      </c>
      <c r="C20">
        <f t="shared" si="0"/>
        <v>908000</v>
      </c>
    </row>
    <row r="21" spans="2:3" x14ac:dyDescent="0.25">
      <c r="B21">
        <v>20</v>
      </c>
      <c r="C21">
        <f t="shared" si="0"/>
        <v>908300</v>
      </c>
    </row>
    <row r="22" spans="2:3" x14ac:dyDescent="0.25">
      <c r="B22">
        <v>21</v>
      </c>
      <c r="C22">
        <f t="shared" si="0"/>
        <v>908600</v>
      </c>
    </row>
    <row r="23" spans="2:3" x14ac:dyDescent="0.25">
      <c r="B23">
        <v>22</v>
      </c>
      <c r="C23">
        <f t="shared" si="0"/>
        <v>908900</v>
      </c>
    </row>
    <row r="24" spans="2:3" x14ac:dyDescent="0.25">
      <c r="B24">
        <v>23</v>
      </c>
      <c r="C24">
        <f t="shared" si="0"/>
        <v>909200</v>
      </c>
    </row>
    <row r="25" spans="2:3" x14ac:dyDescent="0.25">
      <c r="B25">
        <v>24</v>
      </c>
      <c r="C25">
        <f t="shared" si="0"/>
        <v>909500</v>
      </c>
    </row>
    <row r="26" spans="2:3" x14ac:dyDescent="0.25">
      <c r="B26">
        <v>25</v>
      </c>
      <c r="C26">
        <f t="shared" si="0"/>
        <v>909800</v>
      </c>
    </row>
    <row r="27" spans="2:3" x14ac:dyDescent="0.25">
      <c r="B27">
        <v>26</v>
      </c>
      <c r="C27">
        <f t="shared" si="0"/>
        <v>910100</v>
      </c>
    </row>
    <row r="28" spans="2:3" x14ac:dyDescent="0.25">
      <c r="B28">
        <v>27</v>
      </c>
      <c r="C28">
        <f t="shared" si="0"/>
        <v>910400</v>
      </c>
    </row>
    <row r="29" spans="2:3" x14ac:dyDescent="0.25">
      <c r="B29">
        <v>28</v>
      </c>
      <c r="C29">
        <f t="shared" si="0"/>
        <v>910700</v>
      </c>
    </row>
    <row r="30" spans="2:3" x14ac:dyDescent="0.25">
      <c r="B30">
        <v>29</v>
      </c>
      <c r="C30">
        <f t="shared" si="0"/>
        <v>911000</v>
      </c>
    </row>
    <row r="31" spans="2:3" x14ac:dyDescent="0.25">
      <c r="B31">
        <v>30</v>
      </c>
      <c r="C31">
        <f t="shared" si="0"/>
        <v>911300</v>
      </c>
    </row>
    <row r="32" spans="2:3" x14ac:dyDescent="0.25">
      <c r="B32">
        <v>31</v>
      </c>
      <c r="C32">
        <f t="shared" si="0"/>
        <v>911600</v>
      </c>
    </row>
    <row r="33" spans="2:3" x14ac:dyDescent="0.25">
      <c r="B33">
        <v>32</v>
      </c>
      <c r="C33">
        <f t="shared" si="0"/>
        <v>911900</v>
      </c>
    </row>
    <row r="34" spans="2:3" x14ac:dyDescent="0.25">
      <c r="B34">
        <v>33</v>
      </c>
      <c r="C34">
        <f t="shared" si="0"/>
        <v>912200</v>
      </c>
    </row>
    <row r="35" spans="2:3" x14ac:dyDescent="0.25">
      <c r="B35">
        <v>34</v>
      </c>
      <c r="C35">
        <f t="shared" si="0"/>
        <v>912500</v>
      </c>
    </row>
    <row r="36" spans="2:3" x14ac:dyDescent="0.25">
      <c r="B36">
        <v>35</v>
      </c>
      <c r="C36">
        <f t="shared" si="0"/>
        <v>912800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F47E12-67AF-4C50-8C8F-E04E3DDF1B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42</vt:i4>
      </vt:variant>
    </vt:vector>
  </HeadingPairs>
  <TitlesOfParts>
    <vt:vector size="51" baseType="lpstr">
      <vt:lpstr>Main</vt:lpstr>
      <vt:lpstr>Main2</vt:lpstr>
      <vt:lpstr>Flags</vt:lpstr>
      <vt:lpstr>Timings</vt:lpstr>
      <vt:lpstr>PivotReport</vt:lpstr>
      <vt:lpstr>Sizes</vt:lpstr>
      <vt:lpstr>fast-Link</vt:lpstr>
      <vt:lpstr>duration</vt:lpstr>
      <vt:lpstr>Freq</vt:lpstr>
      <vt:lpstr>DLC_ACK_LEN_BYTES</vt:lpstr>
      <vt:lpstr>DLC_AUX_SEC_COUNTER_LEN</vt:lpstr>
      <vt:lpstr>DLC_AUX_SEC_CTRL_LEN</vt:lpstr>
      <vt:lpstr>DLC_AUX_SEC_TLV_LEN</vt:lpstr>
      <vt:lpstr>DLC_BCAST_LEN_BYTES</vt:lpstr>
      <vt:lpstr>DLC_CLI_PRI_LEN</vt:lpstr>
      <vt:lpstr>DLC_CLI_RX_TIME_LEN</vt:lpstr>
      <vt:lpstr>DLC_CLI_RX_TIME_OFF</vt:lpstr>
      <vt:lpstr>DLC_CLI_TLV_LEN</vt:lpstr>
      <vt:lpstr>DLC_CLI_TX_TIME_LEN</vt:lpstr>
      <vt:lpstr>DLC_CLI_TX_TIME_OFF</vt:lpstr>
      <vt:lpstr>DLC_DACK_LEN_BYTES</vt:lpstr>
      <vt:lpstr>DLC_DPOLL_LEN_BYTES</vt:lpstr>
      <vt:lpstr>DLC_HDR_CRC_LEN</vt:lpstr>
      <vt:lpstr>DLC_INFO_LEN_BYTES</vt:lpstr>
      <vt:lpstr>DLC_MAX_HDR_LEN</vt:lpstr>
      <vt:lpstr>DLC_PHYCHANGE_TLV_LEN</vt:lpstr>
      <vt:lpstr>DLC_POLL_LEN_BYTES</vt:lpstr>
      <vt:lpstr>DLC_RSSI_LEN</vt:lpstr>
      <vt:lpstr>DLC_SEQCTRL_LEN</vt:lpstr>
      <vt:lpstr>DLC_TX_RX_TIME_LEN</vt:lpstr>
      <vt:lpstr>DLL_BCN_TYPE_TLV_LEN</vt:lpstr>
      <vt:lpstr>DLL_CRC_LEN</vt:lpstr>
      <vt:lpstr>DLL_CRC_TLV_LEN</vt:lpstr>
      <vt:lpstr>DLL_EPOCH_TICK_TLV_LEN</vt:lpstr>
      <vt:lpstr>DLL_TLV_HDR_LEN</vt:lpstr>
      <vt:lpstr>DLL_TX_RX_TIME_TLV_LEN</vt:lpstr>
      <vt:lpstr>EPOCH_TICK_LEN</vt:lpstr>
      <vt:lpstr>LEN_CRC_32</vt:lpstr>
      <vt:lpstr>MAC_ADDR_LEN</vt:lpstr>
      <vt:lpstr>MAC_HDR_ACK_LEN</vt:lpstr>
      <vt:lpstr>MAC_HDR_BCAST_LEN</vt:lpstr>
      <vt:lpstr>MAC_HDR_DPOLL_LEN</vt:lpstr>
      <vt:lpstr>MAC_HDR_FCTRL_LEN</vt:lpstr>
      <vt:lpstr>MAC_HDR_INFO_LEN</vt:lpstr>
      <vt:lpstr>MAC_HDR_MAX_LEN</vt:lpstr>
      <vt:lpstr>MAC_HDR_POLL_LEN</vt:lpstr>
      <vt:lpstr>MAC_TLV_HDR_LEN</vt:lpstr>
      <vt:lpstr>MRFSK_GENX_PHR_LENGTH</vt:lpstr>
      <vt:lpstr>MRFSK_PHR_LENGTH</vt:lpstr>
      <vt:lpstr>TLV_MAX_DLL_LEN</vt:lpstr>
      <vt:lpstr>TLV_MAX_MAC_LEN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Shakya, Nikesh Man</dc:creator>
  <cp:lastModifiedBy>Shakya, Nikesh Man</cp:lastModifiedBy>
  <dcterms:created xsi:type="dcterms:W3CDTF">2020-03-25T15:57:43Z</dcterms:created>
  <dcterms:modified xsi:type="dcterms:W3CDTF">2020-06-29T11:23:00Z</dcterms:modified>
</cp:coreProperties>
</file>