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9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ol\Desktop\Dissertation\cpp\dynamic_programming\"/>
    </mc:Choice>
  </mc:AlternateContent>
  <xr:revisionPtr revIDLastSave="0" documentId="13_ncr:1_{3B035BC3-89D4-49FF-B74F-ADFDB9BE608D}" xr6:coauthVersionLast="45" xr6:coauthVersionMax="45" xr10:uidLastSave="{00000000-0000-0000-0000-000000000000}"/>
  <bookViews>
    <workbookView xWindow="-8145" yWindow="5250" windowWidth="16770" windowHeight="11385" tabRatio="500" firstSheet="9" activeTab="9" xr2:uid="{00000000-000D-0000-FFFF-FFFF00000000}"/>
  </bookViews>
  <sheets>
    <sheet name="Constants" sheetId="1" r:id="rId1"/>
    <sheet name="MCSS" sheetId="2" r:id="rId2"/>
    <sheet name="LISS" sheetId="3" r:id="rId3"/>
    <sheet name="LISS2" sheetId="4" r:id="rId4"/>
    <sheet name="ChainMatrixMuliplication" sheetId="5" r:id="rId5"/>
    <sheet name="Knapsack" sheetId="6" r:id="rId6"/>
    <sheet name="Dijkstra" sheetId="7" r:id="rId7"/>
    <sheet name="IndependentSets" sheetId="8" r:id="rId8"/>
    <sheet name="KTrees" sheetId="9" r:id="rId9"/>
    <sheet name="TreeDiameter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49" i="8" l="1"/>
  <c r="T48" i="8"/>
  <c r="T47" i="8"/>
  <c r="T46" i="8"/>
  <c r="T45" i="8"/>
  <c r="T44" i="8"/>
  <c r="T43" i="8"/>
  <c r="T42" i="8"/>
  <c r="T31" i="8"/>
  <c r="T32" i="8"/>
  <c r="T33" i="8"/>
  <c r="T34" i="8"/>
  <c r="T35" i="8"/>
  <c r="T36" i="8"/>
  <c r="T37" i="8"/>
  <c r="T30" i="8"/>
  <c r="T51" i="7"/>
  <c r="T50" i="7"/>
  <c r="T49" i="7"/>
  <c r="T48" i="7"/>
  <c r="T47" i="7"/>
  <c r="T46" i="7"/>
  <c r="T45" i="7"/>
  <c r="T44" i="7"/>
  <c r="T31" i="7"/>
  <c r="T32" i="7"/>
  <c r="T33" i="7"/>
  <c r="T34" i="7"/>
  <c r="T35" i="7"/>
  <c r="T36" i="7"/>
  <c r="T37" i="7"/>
  <c r="T30" i="7"/>
  <c r="T51" i="6"/>
  <c r="T50" i="6"/>
  <c r="T49" i="6"/>
  <c r="T48" i="6"/>
  <c r="T47" i="6"/>
  <c r="T46" i="6"/>
  <c r="T45" i="6"/>
  <c r="T44" i="6"/>
  <c r="T43" i="6"/>
  <c r="T31" i="6"/>
  <c r="T32" i="6"/>
  <c r="T33" i="6"/>
  <c r="T34" i="6"/>
  <c r="T35" i="6"/>
  <c r="T36" i="6"/>
  <c r="T37" i="6"/>
  <c r="T38" i="6"/>
  <c r="T30" i="6"/>
  <c r="T30" i="4"/>
  <c r="T31" i="4"/>
  <c r="T32" i="4"/>
  <c r="T33" i="4"/>
  <c r="T34" i="4"/>
  <c r="T35" i="4"/>
  <c r="T36" i="4"/>
  <c r="U31" i="4"/>
  <c r="U32" i="4"/>
  <c r="U33" i="4"/>
  <c r="U34" i="4"/>
  <c r="U35" i="4"/>
  <c r="U36" i="4"/>
  <c r="U30" i="4"/>
  <c r="T49" i="4"/>
  <c r="T48" i="4"/>
  <c r="T47" i="4"/>
  <c r="T46" i="4"/>
  <c r="T45" i="4"/>
  <c r="T44" i="4"/>
  <c r="T43" i="4"/>
  <c r="T44" i="3"/>
  <c r="T45" i="3"/>
  <c r="T46" i="3"/>
  <c r="T47" i="3"/>
  <c r="T48" i="3"/>
  <c r="T49" i="3"/>
  <c r="T43" i="3"/>
  <c r="T31" i="3"/>
  <c r="T32" i="3"/>
  <c r="T33" i="3"/>
  <c r="T34" i="3"/>
  <c r="T35" i="3"/>
  <c r="T36" i="3"/>
  <c r="T30" i="3"/>
  <c r="T35" i="5"/>
  <c r="T34" i="5"/>
  <c r="T33" i="5"/>
  <c r="T32" i="5"/>
  <c r="T31" i="5"/>
  <c r="T30" i="5"/>
  <c r="T44" i="5"/>
  <c r="T45" i="5"/>
  <c r="T46" i="5"/>
  <c r="T47" i="5"/>
  <c r="T48" i="5"/>
  <c r="T43" i="5"/>
  <c r="F33" i="5"/>
  <c r="F32" i="5"/>
  <c r="F31" i="5"/>
  <c r="F39" i="5"/>
  <c r="F38" i="5"/>
  <c r="F37" i="5"/>
  <c r="F45" i="5"/>
  <c r="F44" i="5"/>
  <c r="F43" i="5"/>
  <c r="F51" i="5"/>
  <c r="F50" i="5"/>
  <c r="F49" i="5"/>
  <c r="F57" i="5"/>
  <c r="F56" i="5"/>
  <c r="F55" i="5"/>
  <c r="F63" i="5"/>
  <c r="F62" i="5"/>
  <c r="F61" i="5"/>
  <c r="M63" i="5"/>
  <c r="M62" i="5"/>
  <c r="M61" i="5"/>
  <c r="M57" i="5"/>
  <c r="M56" i="5"/>
  <c r="M55" i="5"/>
  <c r="M51" i="5"/>
  <c r="S46" i="5" s="1"/>
  <c r="M50" i="5"/>
  <c r="M49" i="5"/>
  <c r="M45" i="5"/>
  <c r="M44" i="5"/>
  <c r="M43" i="5"/>
  <c r="M39" i="5"/>
  <c r="M38" i="5"/>
  <c r="M37" i="5"/>
  <c r="M32" i="5"/>
  <c r="M33" i="5"/>
  <c r="M31" i="5"/>
  <c r="M75" i="10"/>
  <c r="F75" i="10"/>
  <c r="M74" i="10"/>
  <c r="F74" i="10"/>
  <c r="M73" i="10"/>
  <c r="F73" i="10"/>
  <c r="M69" i="10"/>
  <c r="F69" i="10"/>
  <c r="S37" i="10" s="1"/>
  <c r="M68" i="10"/>
  <c r="F68" i="10"/>
  <c r="M67" i="10"/>
  <c r="Q49" i="10" s="1"/>
  <c r="F67" i="10"/>
  <c r="M63" i="10"/>
  <c r="F63" i="10"/>
  <c r="M62" i="10"/>
  <c r="R48" i="10" s="1"/>
  <c r="U48" i="10" s="1"/>
  <c r="F62" i="10"/>
  <c r="R36" i="10" s="1"/>
  <c r="U36" i="10" s="1"/>
  <c r="M61" i="10"/>
  <c r="F61" i="10"/>
  <c r="M57" i="10"/>
  <c r="F57" i="10"/>
  <c r="M56" i="10"/>
  <c r="F56" i="10"/>
  <c r="M55" i="10"/>
  <c r="F55" i="10"/>
  <c r="Q35" i="10" s="1"/>
  <c r="M51" i="10"/>
  <c r="F51" i="10"/>
  <c r="M50" i="10"/>
  <c r="R46" i="10" s="1"/>
  <c r="U46" i="10" s="1"/>
  <c r="F50" i="10"/>
  <c r="T49" i="10"/>
  <c r="U49" i="10" s="1"/>
  <c r="R49" i="10"/>
  <c r="M49" i="10"/>
  <c r="Q46" i="10" s="1"/>
  <c r="F49" i="10"/>
  <c r="T48" i="10"/>
  <c r="Q48" i="10"/>
  <c r="T47" i="10"/>
  <c r="R47" i="10"/>
  <c r="U47" i="10" s="1"/>
  <c r="Q47" i="10"/>
  <c r="T46" i="10"/>
  <c r="V45" i="10"/>
  <c r="W45" i="10" s="1"/>
  <c r="T45" i="10"/>
  <c r="R45" i="10"/>
  <c r="U45" i="10" s="1"/>
  <c r="M45" i="10"/>
  <c r="F45" i="10"/>
  <c r="V44" i="10"/>
  <c r="W44" i="10" s="1"/>
  <c r="T44" i="10"/>
  <c r="R44" i="10"/>
  <c r="U44" i="10" s="1"/>
  <c r="M44" i="10"/>
  <c r="F44" i="10"/>
  <c r="V43" i="10"/>
  <c r="W43" i="10" s="1"/>
  <c r="T43" i="10"/>
  <c r="R43" i="10"/>
  <c r="U43" i="10" s="1"/>
  <c r="M43" i="10"/>
  <c r="Q45" i="10" s="1"/>
  <c r="F43" i="10"/>
  <c r="M39" i="10"/>
  <c r="F39" i="10"/>
  <c r="M38" i="10"/>
  <c r="F38" i="10"/>
  <c r="W37" i="10"/>
  <c r="R37" i="10"/>
  <c r="Q37" i="10"/>
  <c r="M37" i="10"/>
  <c r="Q44" i="10" s="1"/>
  <c r="F37" i="10"/>
  <c r="Q32" i="10" s="1"/>
  <c r="T36" i="10"/>
  <c r="S36" i="10"/>
  <c r="Q36" i="10"/>
  <c r="T35" i="10"/>
  <c r="S35" i="10"/>
  <c r="U35" i="10" s="1"/>
  <c r="R35" i="10"/>
  <c r="V34" i="10"/>
  <c r="W34" i="10" s="1"/>
  <c r="T34" i="10"/>
  <c r="S34" i="10"/>
  <c r="R34" i="10"/>
  <c r="Q34" i="10"/>
  <c r="T33" i="10"/>
  <c r="S33" i="10"/>
  <c r="R33" i="10"/>
  <c r="U33" i="10" s="1"/>
  <c r="Q33" i="10"/>
  <c r="M33" i="10"/>
  <c r="F33" i="10"/>
  <c r="V32" i="10"/>
  <c r="W32" i="10" s="1"/>
  <c r="T32" i="10"/>
  <c r="S32" i="10"/>
  <c r="U32" i="10" s="1"/>
  <c r="R32" i="10"/>
  <c r="M32" i="10"/>
  <c r="F32" i="10"/>
  <c r="R31" i="10" s="1"/>
  <c r="T31" i="10"/>
  <c r="S31" i="10"/>
  <c r="M31" i="10"/>
  <c r="Q43" i="10" s="1"/>
  <c r="F31" i="10"/>
  <c r="Q31" i="10" s="1"/>
  <c r="W22" i="10"/>
  <c r="V49" i="10" s="1"/>
  <c r="W49" i="10" s="1"/>
  <c r="P22" i="10"/>
  <c r="O22" i="10"/>
  <c r="W21" i="10"/>
  <c r="V48" i="10" s="1"/>
  <c r="W48" i="10" s="1"/>
  <c r="P21" i="10"/>
  <c r="O21" i="10"/>
  <c r="Q21" i="10" s="1"/>
  <c r="W20" i="10"/>
  <c r="V47" i="10" s="1"/>
  <c r="W47" i="10" s="1"/>
  <c r="P20" i="10"/>
  <c r="O20" i="10"/>
  <c r="Q20" i="10" s="1"/>
  <c r="W19" i="10"/>
  <c r="V46" i="10" s="1"/>
  <c r="W46" i="10" s="1"/>
  <c r="P19" i="10"/>
  <c r="O19" i="10"/>
  <c r="Q19" i="10" s="1"/>
  <c r="W18" i="10"/>
  <c r="P18" i="10"/>
  <c r="O18" i="10"/>
  <c r="W17" i="10"/>
  <c r="P17" i="10"/>
  <c r="O17" i="10"/>
  <c r="W16" i="10"/>
  <c r="P16" i="10"/>
  <c r="O16" i="10"/>
  <c r="W9" i="10"/>
  <c r="P9" i="10"/>
  <c r="O9" i="10"/>
  <c r="W8" i="10"/>
  <c r="V36" i="10" s="1"/>
  <c r="W36" i="10" s="1"/>
  <c r="P8" i="10"/>
  <c r="O8" i="10"/>
  <c r="W7" i="10"/>
  <c r="V35" i="10" s="1"/>
  <c r="W35" i="10" s="1"/>
  <c r="P7" i="10"/>
  <c r="O7" i="10"/>
  <c r="Q7" i="10" s="1"/>
  <c r="W6" i="10"/>
  <c r="P6" i="10"/>
  <c r="O6" i="10"/>
  <c r="Q6" i="10" s="1"/>
  <c r="W5" i="10"/>
  <c r="V33" i="10" s="1"/>
  <c r="W33" i="10" s="1"/>
  <c r="P5" i="10"/>
  <c r="O5" i="10"/>
  <c r="Q5" i="10" s="1"/>
  <c r="W4" i="10"/>
  <c r="P4" i="10"/>
  <c r="O4" i="10"/>
  <c r="W3" i="10"/>
  <c r="V31" i="10" s="1"/>
  <c r="W31" i="10" s="1"/>
  <c r="P3" i="10"/>
  <c r="O3" i="10"/>
  <c r="Q3" i="10" s="1"/>
  <c r="M69" i="9"/>
  <c r="F69" i="9"/>
  <c r="S37" i="9" s="1"/>
  <c r="M68" i="9"/>
  <c r="R49" i="9" s="1"/>
  <c r="F68" i="9"/>
  <c r="R37" i="9" s="1"/>
  <c r="T37" i="9" s="1"/>
  <c r="M67" i="9"/>
  <c r="F67" i="9"/>
  <c r="M63" i="9"/>
  <c r="F63" i="9"/>
  <c r="S36" i="9" s="1"/>
  <c r="M62" i="9"/>
  <c r="F62" i="9"/>
  <c r="M61" i="9"/>
  <c r="Q48" i="9" s="1"/>
  <c r="T48" i="9" s="1"/>
  <c r="F61" i="9"/>
  <c r="Q36" i="9" s="1"/>
  <c r="T36" i="9" s="1"/>
  <c r="M57" i="9"/>
  <c r="F57" i="9"/>
  <c r="M56" i="9"/>
  <c r="R47" i="9" s="1"/>
  <c r="F56" i="9"/>
  <c r="M55" i="9"/>
  <c r="F55" i="9"/>
  <c r="Q35" i="9" s="1"/>
  <c r="M51" i="9"/>
  <c r="F51" i="9"/>
  <c r="S34" i="9" s="1"/>
  <c r="M50" i="9"/>
  <c r="F50" i="9"/>
  <c r="Q49" i="9"/>
  <c r="M49" i="9"/>
  <c r="F49" i="9"/>
  <c r="U48" i="9"/>
  <c r="V48" i="9" s="1"/>
  <c r="R48" i="9"/>
  <c r="Q47" i="9"/>
  <c r="V46" i="9"/>
  <c r="R46" i="9"/>
  <c r="Q46" i="9"/>
  <c r="T46" i="9" s="1"/>
  <c r="R45" i="9"/>
  <c r="M45" i="9"/>
  <c r="F45" i="9"/>
  <c r="R44" i="9"/>
  <c r="M44" i="9"/>
  <c r="F44" i="9"/>
  <c r="Q43" i="9"/>
  <c r="T43" i="9" s="1"/>
  <c r="M43" i="9"/>
  <c r="Q45" i="9" s="1"/>
  <c r="T45" i="9" s="1"/>
  <c r="F43" i="9"/>
  <c r="M39" i="9"/>
  <c r="F39" i="9"/>
  <c r="S32" i="9" s="1"/>
  <c r="M38" i="9"/>
  <c r="F38" i="9"/>
  <c r="U37" i="9"/>
  <c r="V37" i="9" s="1"/>
  <c r="Q37" i="9"/>
  <c r="M37" i="9"/>
  <c r="Q44" i="9" s="1"/>
  <c r="T44" i="9" s="1"/>
  <c r="F37" i="9"/>
  <c r="U36" i="9"/>
  <c r="V36" i="9" s="1"/>
  <c r="R36" i="9"/>
  <c r="V35" i="9"/>
  <c r="S35" i="9"/>
  <c r="R35" i="9"/>
  <c r="T34" i="9"/>
  <c r="R34" i="9"/>
  <c r="Q34" i="9"/>
  <c r="V33" i="9"/>
  <c r="S33" i="9"/>
  <c r="R33" i="9"/>
  <c r="Q33" i="9"/>
  <c r="T33" i="9" s="1"/>
  <c r="M33" i="9"/>
  <c r="F33" i="9"/>
  <c r="R32" i="9"/>
  <c r="Q32" i="9"/>
  <c r="M32" i="9"/>
  <c r="R43" i="9" s="1"/>
  <c r="F32" i="9"/>
  <c r="R31" i="9" s="1"/>
  <c r="S31" i="9"/>
  <c r="M31" i="9"/>
  <c r="F31" i="9"/>
  <c r="Q31" i="9" s="1"/>
  <c r="W22" i="9"/>
  <c r="U49" i="9" s="1"/>
  <c r="V49" i="9" s="1"/>
  <c r="P22" i="9"/>
  <c r="O22" i="9"/>
  <c r="Q22" i="9" s="1"/>
  <c r="W21" i="9"/>
  <c r="P21" i="9"/>
  <c r="O21" i="9"/>
  <c r="Q21" i="9" s="1"/>
  <c r="W20" i="9"/>
  <c r="U47" i="9" s="1"/>
  <c r="V47" i="9" s="1"/>
  <c r="P20" i="9"/>
  <c r="O20" i="9"/>
  <c r="Q20" i="9" s="1"/>
  <c r="W19" i="9"/>
  <c r="U46" i="9" s="1"/>
  <c r="P19" i="9"/>
  <c r="O19" i="9"/>
  <c r="W18" i="9"/>
  <c r="U45" i="9" s="1"/>
  <c r="V45" i="9" s="1"/>
  <c r="P18" i="9"/>
  <c r="O18" i="9"/>
  <c r="Q18" i="9" s="1"/>
  <c r="W17" i="9"/>
  <c r="U44" i="9" s="1"/>
  <c r="V44" i="9" s="1"/>
  <c r="P17" i="9"/>
  <c r="O17" i="9"/>
  <c r="W16" i="9"/>
  <c r="U43" i="9" s="1"/>
  <c r="V43" i="9" s="1"/>
  <c r="P16" i="9"/>
  <c r="O16" i="9"/>
  <c r="Q16" i="9" s="1"/>
  <c r="W9" i="9"/>
  <c r="P9" i="9"/>
  <c r="O9" i="9"/>
  <c r="W8" i="9"/>
  <c r="P8" i="9"/>
  <c r="O8" i="9"/>
  <c r="Q8" i="9" s="1"/>
  <c r="W7" i="9"/>
  <c r="U35" i="9" s="1"/>
  <c r="P7" i="9"/>
  <c r="O7" i="9"/>
  <c r="W6" i="9"/>
  <c r="U34" i="9" s="1"/>
  <c r="V34" i="9" s="1"/>
  <c r="P6" i="9"/>
  <c r="O6" i="9"/>
  <c r="Q6" i="9" s="1"/>
  <c r="W5" i="9"/>
  <c r="U33" i="9" s="1"/>
  <c r="P5" i="9"/>
  <c r="O5" i="9"/>
  <c r="W4" i="9"/>
  <c r="U32" i="9" s="1"/>
  <c r="V32" i="9" s="1"/>
  <c r="P4" i="9"/>
  <c r="O4" i="9"/>
  <c r="Q4" i="9" s="1"/>
  <c r="W3" i="9"/>
  <c r="U31" i="9" s="1"/>
  <c r="V31" i="9" s="1"/>
  <c r="P3" i="9"/>
  <c r="O3" i="9"/>
  <c r="M74" i="8"/>
  <c r="F74" i="8"/>
  <c r="M73" i="8"/>
  <c r="R49" i="8" s="1"/>
  <c r="F73" i="8"/>
  <c r="M72" i="8"/>
  <c r="Q49" i="8" s="1"/>
  <c r="F72" i="8"/>
  <c r="M68" i="8"/>
  <c r="F68" i="8"/>
  <c r="S36" i="8" s="1"/>
  <c r="M67" i="8"/>
  <c r="F67" i="8"/>
  <c r="M66" i="8"/>
  <c r="Q48" i="8" s="1"/>
  <c r="F66" i="8"/>
  <c r="M62" i="8"/>
  <c r="F62" i="8"/>
  <c r="S35" i="8" s="1"/>
  <c r="M61" i="8"/>
  <c r="F61" i="8"/>
  <c r="R35" i="8" s="1"/>
  <c r="M60" i="8"/>
  <c r="F60" i="8"/>
  <c r="M56" i="8"/>
  <c r="F56" i="8"/>
  <c r="M55" i="8"/>
  <c r="R46" i="8" s="1"/>
  <c r="F55" i="8"/>
  <c r="M54" i="8"/>
  <c r="Q46" i="8" s="1"/>
  <c r="F54" i="8"/>
  <c r="Q34" i="8" s="1"/>
  <c r="M50" i="8"/>
  <c r="F50" i="8"/>
  <c r="M49" i="8"/>
  <c r="R45" i="8" s="1"/>
  <c r="F49" i="8"/>
  <c r="R48" i="8"/>
  <c r="M48" i="8"/>
  <c r="F48" i="8"/>
  <c r="R47" i="8"/>
  <c r="Q47" i="8"/>
  <c r="Q45" i="8"/>
  <c r="M44" i="8"/>
  <c r="F44" i="8"/>
  <c r="M43" i="8"/>
  <c r="R44" i="8" s="1"/>
  <c r="F43" i="8"/>
  <c r="U42" i="8"/>
  <c r="V42" i="8" s="1"/>
  <c r="M42" i="8"/>
  <c r="Q44" i="8" s="1"/>
  <c r="F42" i="8"/>
  <c r="Q32" i="8" s="1"/>
  <c r="M38" i="8"/>
  <c r="F38" i="8"/>
  <c r="S37" i="8"/>
  <c r="R37" i="8"/>
  <c r="Q37" i="8"/>
  <c r="M37" i="8"/>
  <c r="R43" i="8" s="1"/>
  <c r="F37" i="8"/>
  <c r="U36" i="8"/>
  <c r="V36" i="8" s="1"/>
  <c r="R36" i="8"/>
  <c r="Q36" i="8"/>
  <c r="M36" i="8"/>
  <c r="Q43" i="8" s="1"/>
  <c r="F36" i="8"/>
  <c r="Q35" i="8"/>
  <c r="V34" i="8"/>
  <c r="S34" i="8"/>
  <c r="R34" i="8"/>
  <c r="U33" i="8"/>
  <c r="V33" i="8" s="1"/>
  <c r="S33" i="8"/>
  <c r="R33" i="8"/>
  <c r="Q33" i="8"/>
  <c r="S32" i="8"/>
  <c r="R32" i="8"/>
  <c r="M32" i="8"/>
  <c r="F32" i="8"/>
  <c r="S31" i="8"/>
  <c r="R31" i="8"/>
  <c r="Q31" i="8"/>
  <c r="M31" i="8"/>
  <c r="R42" i="8" s="1"/>
  <c r="F31" i="8"/>
  <c r="R30" i="8" s="1"/>
  <c r="V30" i="8"/>
  <c r="S30" i="8"/>
  <c r="M30" i="8"/>
  <c r="Q42" i="8" s="1"/>
  <c r="F30" i="8"/>
  <c r="Q30" i="8" s="1"/>
  <c r="W23" i="8"/>
  <c r="U49" i="8" s="1"/>
  <c r="V49" i="8" s="1"/>
  <c r="P23" i="8"/>
  <c r="O23" i="8"/>
  <c r="Q23" i="8" s="1"/>
  <c r="W22" i="8"/>
  <c r="U48" i="8" s="1"/>
  <c r="V48" i="8" s="1"/>
  <c r="P22" i="8"/>
  <c r="O22" i="8"/>
  <c r="W21" i="8"/>
  <c r="U47" i="8" s="1"/>
  <c r="V47" i="8" s="1"/>
  <c r="P21" i="8"/>
  <c r="O21" i="8"/>
  <c r="Q21" i="8" s="1"/>
  <c r="W20" i="8"/>
  <c r="U46" i="8" s="1"/>
  <c r="V46" i="8" s="1"/>
  <c r="P20" i="8"/>
  <c r="O20" i="8"/>
  <c r="W19" i="8"/>
  <c r="U45" i="8" s="1"/>
  <c r="V45" i="8" s="1"/>
  <c r="P19" i="8"/>
  <c r="O19" i="8"/>
  <c r="Q19" i="8" s="1"/>
  <c r="W18" i="8"/>
  <c r="U44" i="8" s="1"/>
  <c r="V44" i="8" s="1"/>
  <c r="P18" i="8"/>
  <c r="O18" i="8"/>
  <c r="W17" i="8"/>
  <c r="U43" i="8" s="1"/>
  <c r="V43" i="8" s="1"/>
  <c r="P17" i="8"/>
  <c r="O17" i="8"/>
  <c r="W16" i="8"/>
  <c r="P16" i="8"/>
  <c r="O16" i="8"/>
  <c r="W10" i="8"/>
  <c r="U37" i="8" s="1"/>
  <c r="V37" i="8" s="1"/>
  <c r="P10" i="8"/>
  <c r="O10" i="8"/>
  <c r="Q10" i="8" s="1"/>
  <c r="W9" i="8"/>
  <c r="P9" i="8"/>
  <c r="O9" i="8"/>
  <c r="W8" i="8"/>
  <c r="U35" i="8" s="1"/>
  <c r="V35" i="8" s="1"/>
  <c r="P8" i="8"/>
  <c r="O8" i="8"/>
  <c r="Q8" i="8" s="1"/>
  <c r="W7" i="8"/>
  <c r="U34" i="8" s="1"/>
  <c r="P7" i="8"/>
  <c r="O7" i="8"/>
  <c r="W6" i="8"/>
  <c r="P6" i="8"/>
  <c r="O6" i="8"/>
  <c r="Q6" i="8" s="1"/>
  <c r="W5" i="8"/>
  <c r="U32" i="8" s="1"/>
  <c r="V32" i="8" s="1"/>
  <c r="P5" i="8"/>
  <c r="O5" i="8"/>
  <c r="W4" i="8"/>
  <c r="U31" i="8" s="1"/>
  <c r="V31" i="8" s="1"/>
  <c r="P4" i="8"/>
  <c r="O4" i="8"/>
  <c r="W3" i="8"/>
  <c r="U30" i="8" s="1"/>
  <c r="P3" i="8"/>
  <c r="O3" i="8"/>
  <c r="M74" i="7"/>
  <c r="S51" i="7" s="1"/>
  <c r="F74" i="7"/>
  <c r="M73" i="7"/>
  <c r="R51" i="7" s="1"/>
  <c r="F73" i="7"/>
  <c r="M72" i="7"/>
  <c r="F72" i="7"/>
  <c r="M68" i="7"/>
  <c r="S50" i="7" s="1"/>
  <c r="F68" i="7"/>
  <c r="S36" i="7" s="1"/>
  <c r="M67" i="7"/>
  <c r="F67" i="7"/>
  <c r="M66" i="7"/>
  <c r="Q50" i="7" s="1"/>
  <c r="F66" i="7"/>
  <c r="M62" i="7"/>
  <c r="S49" i="7" s="1"/>
  <c r="F62" i="7"/>
  <c r="S35" i="7" s="1"/>
  <c r="M61" i="7"/>
  <c r="R49" i="7" s="1"/>
  <c r="F61" i="7"/>
  <c r="M60" i="7"/>
  <c r="Q49" i="7" s="1"/>
  <c r="F60" i="7"/>
  <c r="M56" i="7"/>
  <c r="S48" i="7" s="1"/>
  <c r="F56" i="7"/>
  <c r="M55" i="7"/>
  <c r="F55" i="7"/>
  <c r="M54" i="7"/>
  <c r="Q48" i="7" s="1"/>
  <c r="F54" i="7"/>
  <c r="Q34" i="7" s="1"/>
  <c r="V51" i="7"/>
  <c r="Q51" i="7"/>
  <c r="R50" i="7"/>
  <c r="M50" i="7"/>
  <c r="S47" i="7" s="1"/>
  <c r="F50" i="7"/>
  <c r="M49" i="7"/>
  <c r="R47" i="7" s="1"/>
  <c r="F49" i="7"/>
  <c r="R33" i="7" s="1"/>
  <c r="V48" i="7"/>
  <c r="U48" i="7"/>
  <c r="R48" i="7"/>
  <c r="M48" i="7"/>
  <c r="Q47" i="7" s="1"/>
  <c r="F48" i="7"/>
  <c r="Q33" i="7" s="1"/>
  <c r="V47" i="7"/>
  <c r="U47" i="7"/>
  <c r="U46" i="7"/>
  <c r="V46" i="7" s="1"/>
  <c r="S46" i="7"/>
  <c r="R46" i="7"/>
  <c r="R45" i="7"/>
  <c r="V44" i="7"/>
  <c r="Q44" i="7"/>
  <c r="M44" i="7"/>
  <c r="F44" i="7"/>
  <c r="M43" i="7"/>
  <c r="F43" i="7"/>
  <c r="M42" i="7"/>
  <c r="Q46" i="7" s="1"/>
  <c r="F42" i="7"/>
  <c r="M38" i="7"/>
  <c r="S45" i="7" s="1"/>
  <c r="F38" i="7"/>
  <c r="S31" i="7" s="1"/>
  <c r="U37" i="7"/>
  <c r="V37" i="7" s="1"/>
  <c r="S37" i="7"/>
  <c r="R37" i="7"/>
  <c r="Q37" i="7"/>
  <c r="M37" i="7"/>
  <c r="F37" i="7"/>
  <c r="R36" i="7"/>
  <c r="Q36" i="7"/>
  <c r="M36" i="7"/>
  <c r="Q45" i="7" s="1"/>
  <c r="F36" i="7"/>
  <c r="R35" i="7"/>
  <c r="Q35" i="7"/>
  <c r="V34" i="7"/>
  <c r="U34" i="7"/>
  <c r="S34" i="7"/>
  <c r="R34" i="7"/>
  <c r="V33" i="7"/>
  <c r="S33" i="7"/>
  <c r="S32" i="7"/>
  <c r="R32" i="7"/>
  <c r="Q32" i="7"/>
  <c r="M32" i="7"/>
  <c r="S44" i="7" s="1"/>
  <c r="F32" i="7"/>
  <c r="R31" i="7"/>
  <c r="Q31" i="7"/>
  <c r="M31" i="7"/>
  <c r="R44" i="7" s="1"/>
  <c r="F31" i="7"/>
  <c r="R30" i="7" s="1"/>
  <c r="V30" i="7"/>
  <c r="S30" i="7"/>
  <c r="M30" i="7"/>
  <c r="F30" i="7"/>
  <c r="Q30" i="7" s="1"/>
  <c r="W23" i="7"/>
  <c r="U51" i="7" s="1"/>
  <c r="P23" i="7"/>
  <c r="O23" i="7"/>
  <c r="W22" i="7"/>
  <c r="U50" i="7" s="1"/>
  <c r="V50" i="7" s="1"/>
  <c r="P22" i="7"/>
  <c r="O22" i="7"/>
  <c r="Q22" i="7" s="1"/>
  <c r="W21" i="7"/>
  <c r="U49" i="7" s="1"/>
  <c r="V49" i="7" s="1"/>
  <c r="P21" i="7"/>
  <c r="O21" i="7"/>
  <c r="W20" i="7"/>
  <c r="P20" i="7"/>
  <c r="O20" i="7"/>
  <c r="Q20" i="7" s="1"/>
  <c r="W19" i="7"/>
  <c r="P19" i="7"/>
  <c r="O19" i="7"/>
  <c r="W18" i="7"/>
  <c r="P18" i="7"/>
  <c r="Q18" i="7" s="1"/>
  <c r="O18" i="7"/>
  <c r="W17" i="7"/>
  <c r="U45" i="7" s="1"/>
  <c r="V45" i="7" s="1"/>
  <c r="P17" i="7"/>
  <c r="O17" i="7"/>
  <c r="Q17" i="7" s="1"/>
  <c r="W16" i="7"/>
  <c r="U44" i="7" s="1"/>
  <c r="P16" i="7"/>
  <c r="O16" i="7"/>
  <c r="Q16" i="7" s="1"/>
  <c r="W10" i="7"/>
  <c r="P10" i="7"/>
  <c r="O10" i="7"/>
  <c r="W9" i="7"/>
  <c r="U36" i="7" s="1"/>
  <c r="V36" i="7" s="1"/>
  <c r="Q9" i="7"/>
  <c r="P9" i="7"/>
  <c r="O9" i="7"/>
  <c r="W8" i="7"/>
  <c r="U35" i="7" s="1"/>
  <c r="V35" i="7" s="1"/>
  <c r="P8" i="7"/>
  <c r="O8" i="7"/>
  <c r="Q8" i="7" s="1"/>
  <c r="W7" i="7"/>
  <c r="Q7" i="7"/>
  <c r="P7" i="7"/>
  <c r="O7" i="7"/>
  <c r="W6" i="7"/>
  <c r="U33" i="7" s="1"/>
  <c r="P6" i="7"/>
  <c r="O6" i="7"/>
  <c r="W5" i="7"/>
  <c r="U32" i="7" s="1"/>
  <c r="V32" i="7" s="1"/>
  <c r="P5" i="7"/>
  <c r="O5" i="7"/>
  <c r="W4" i="7"/>
  <c r="U31" i="7" s="1"/>
  <c r="V31" i="7" s="1"/>
  <c r="P4" i="7"/>
  <c r="O4" i="7"/>
  <c r="Q4" i="7" s="1"/>
  <c r="W3" i="7"/>
  <c r="U30" i="7" s="1"/>
  <c r="P3" i="7"/>
  <c r="O3" i="7"/>
  <c r="Q3" i="7" s="1"/>
  <c r="M81" i="6"/>
  <c r="S51" i="6" s="1"/>
  <c r="F81" i="6"/>
  <c r="M80" i="6"/>
  <c r="F80" i="6"/>
  <c r="R38" i="6" s="1"/>
  <c r="M79" i="6"/>
  <c r="F79" i="6"/>
  <c r="Q38" i="6" s="1"/>
  <c r="M78" i="6"/>
  <c r="F78" i="6"/>
  <c r="M75" i="6"/>
  <c r="S50" i="6" s="1"/>
  <c r="F75" i="6"/>
  <c r="M74" i="6"/>
  <c r="F74" i="6"/>
  <c r="R37" i="6" s="1"/>
  <c r="M73" i="6"/>
  <c r="F73" i="6"/>
  <c r="Q37" i="6" s="1"/>
  <c r="M72" i="6"/>
  <c r="F72" i="6"/>
  <c r="M69" i="6"/>
  <c r="F69" i="6"/>
  <c r="M68" i="6"/>
  <c r="F68" i="6"/>
  <c r="R36" i="6" s="1"/>
  <c r="M67" i="6"/>
  <c r="F67" i="6"/>
  <c r="Q36" i="6" s="1"/>
  <c r="M66" i="6"/>
  <c r="F66" i="6"/>
  <c r="M63" i="6"/>
  <c r="F63" i="6"/>
  <c r="M62" i="6"/>
  <c r="F62" i="6"/>
  <c r="M61" i="6"/>
  <c r="F61" i="6"/>
  <c r="Q35" i="6" s="1"/>
  <c r="M60" i="6"/>
  <c r="F60" i="6"/>
  <c r="M57" i="6"/>
  <c r="S47" i="6" s="1"/>
  <c r="F57" i="6"/>
  <c r="M56" i="6"/>
  <c r="F56" i="6"/>
  <c r="M55" i="6"/>
  <c r="F55" i="6"/>
  <c r="Q34" i="6" s="1"/>
  <c r="M54" i="6"/>
  <c r="F54" i="6"/>
  <c r="R51" i="6"/>
  <c r="Q51" i="6"/>
  <c r="M51" i="6"/>
  <c r="S46" i="6" s="1"/>
  <c r="F51" i="6"/>
  <c r="R50" i="6"/>
  <c r="Q50" i="6"/>
  <c r="M50" i="6"/>
  <c r="F50" i="6"/>
  <c r="R33" i="6" s="1"/>
  <c r="S49" i="6"/>
  <c r="R49" i="6"/>
  <c r="Q49" i="6"/>
  <c r="M49" i="6"/>
  <c r="F49" i="6"/>
  <c r="Q33" i="6" s="1"/>
  <c r="V48" i="6"/>
  <c r="S48" i="6"/>
  <c r="R48" i="6"/>
  <c r="Q48" i="6"/>
  <c r="M48" i="6"/>
  <c r="F48" i="6"/>
  <c r="R47" i="6"/>
  <c r="Q47" i="6"/>
  <c r="R46" i="6"/>
  <c r="Q46" i="6"/>
  <c r="U45" i="6"/>
  <c r="V45" i="6" s="1"/>
  <c r="M45" i="6"/>
  <c r="S45" i="6" s="1"/>
  <c r="F45" i="6"/>
  <c r="R44" i="6"/>
  <c r="M44" i="6"/>
  <c r="R45" i="6" s="1"/>
  <c r="F44" i="6"/>
  <c r="R32" i="6" s="1"/>
  <c r="U43" i="6"/>
  <c r="V43" i="6" s="1"/>
  <c r="S43" i="6"/>
  <c r="M43" i="6"/>
  <c r="Q45" i="6" s="1"/>
  <c r="F43" i="6"/>
  <c r="Q32" i="6" s="1"/>
  <c r="M42" i="6"/>
  <c r="F42" i="6"/>
  <c r="M39" i="6"/>
  <c r="S44" i="6" s="1"/>
  <c r="F39" i="6"/>
  <c r="S38" i="6"/>
  <c r="M38" i="6"/>
  <c r="F38" i="6"/>
  <c r="R31" i="6" s="1"/>
  <c r="S37" i="6"/>
  <c r="M37" i="6"/>
  <c r="Q44" i="6" s="1"/>
  <c r="F37" i="6"/>
  <c r="Q31" i="6" s="1"/>
  <c r="S36" i="6"/>
  <c r="M36" i="6"/>
  <c r="F36" i="6"/>
  <c r="S35" i="6"/>
  <c r="R35" i="6"/>
  <c r="S34" i="6"/>
  <c r="R34" i="6"/>
  <c r="V33" i="6"/>
  <c r="U33" i="6"/>
  <c r="S33" i="6"/>
  <c r="M33" i="6"/>
  <c r="F33" i="6"/>
  <c r="S30" i="6" s="1"/>
  <c r="U32" i="6"/>
  <c r="V32" i="6" s="1"/>
  <c r="S32" i="6"/>
  <c r="M32" i="6"/>
  <c r="R43" i="6" s="1"/>
  <c r="F32" i="6"/>
  <c r="V31" i="6"/>
  <c r="U31" i="6"/>
  <c r="S31" i="6"/>
  <c r="M31" i="6"/>
  <c r="Q43" i="6" s="1"/>
  <c r="F31" i="6"/>
  <c r="Q30" i="6" s="1"/>
  <c r="V30" i="6"/>
  <c r="R30" i="6"/>
  <c r="W24" i="6"/>
  <c r="U51" i="6" s="1"/>
  <c r="V51" i="6" s="1"/>
  <c r="P24" i="6"/>
  <c r="O24" i="6"/>
  <c r="Q24" i="6" s="1"/>
  <c r="W23" i="6"/>
  <c r="U50" i="6" s="1"/>
  <c r="V50" i="6" s="1"/>
  <c r="P23" i="6"/>
  <c r="O23" i="6"/>
  <c r="Q23" i="6" s="1"/>
  <c r="W22" i="6"/>
  <c r="U49" i="6" s="1"/>
  <c r="V49" i="6" s="1"/>
  <c r="P22" i="6"/>
  <c r="O22" i="6"/>
  <c r="Q22" i="6" s="1"/>
  <c r="W21" i="6"/>
  <c r="U48" i="6" s="1"/>
  <c r="P21" i="6"/>
  <c r="O21" i="6"/>
  <c r="W20" i="6"/>
  <c r="U47" i="6" s="1"/>
  <c r="V47" i="6" s="1"/>
  <c r="P20" i="6"/>
  <c r="O20" i="6"/>
  <c r="Q20" i="6" s="1"/>
  <c r="W19" i="6"/>
  <c r="U46" i="6" s="1"/>
  <c r="V46" i="6" s="1"/>
  <c r="P19" i="6"/>
  <c r="O19" i="6"/>
  <c r="Q19" i="6" s="1"/>
  <c r="W18" i="6"/>
  <c r="P18" i="6"/>
  <c r="O18" i="6"/>
  <c r="Q18" i="6" s="1"/>
  <c r="W17" i="6"/>
  <c r="U44" i="6" s="1"/>
  <c r="V44" i="6" s="1"/>
  <c r="P17" i="6"/>
  <c r="O17" i="6"/>
  <c r="Q17" i="6" s="1"/>
  <c r="W16" i="6"/>
  <c r="P16" i="6"/>
  <c r="O16" i="6"/>
  <c r="Q16" i="6" s="1"/>
  <c r="W11" i="6"/>
  <c r="U38" i="6" s="1"/>
  <c r="V38" i="6" s="1"/>
  <c r="P11" i="6"/>
  <c r="O11" i="6"/>
  <c r="Q11" i="6" s="1"/>
  <c r="W10" i="6"/>
  <c r="U37" i="6" s="1"/>
  <c r="V37" i="6" s="1"/>
  <c r="P10" i="6"/>
  <c r="O10" i="6"/>
  <c r="Q10" i="6" s="1"/>
  <c r="W9" i="6"/>
  <c r="U36" i="6" s="1"/>
  <c r="V36" i="6" s="1"/>
  <c r="P9" i="6"/>
  <c r="O9" i="6"/>
  <c r="W8" i="6"/>
  <c r="U35" i="6" s="1"/>
  <c r="V35" i="6" s="1"/>
  <c r="P8" i="6"/>
  <c r="O8" i="6"/>
  <c r="Q8" i="6" s="1"/>
  <c r="W7" i="6"/>
  <c r="U34" i="6" s="1"/>
  <c r="V34" i="6" s="1"/>
  <c r="P7" i="6"/>
  <c r="O7" i="6"/>
  <c r="Q7" i="6" s="1"/>
  <c r="W6" i="6"/>
  <c r="P6" i="6"/>
  <c r="O6" i="6"/>
  <c r="Q6" i="6" s="1"/>
  <c r="W5" i="6"/>
  <c r="P5" i="6"/>
  <c r="O5" i="6"/>
  <c r="Q5" i="6" s="1"/>
  <c r="W4" i="6"/>
  <c r="P4" i="6"/>
  <c r="O4" i="6"/>
  <c r="Q4" i="6" s="1"/>
  <c r="W3" i="6"/>
  <c r="P3" i="6"/>
  <c r="O3" i="6"/>
  <c r="Q3" i="6" s="1"/>
  <c r="S48" i="5"/>
  <c r="R48" i="5"/>
  <c r="Q48" i="5"/>
  <c r="U47" i="5"/>
  <c r="V47" i="5" s="1"/>
  <c r="S47" i="5"/>
  <c r="R47" i="5"/>
  <c r="Q47" i="5"/>
  <c r="R46" i="5"/>
  <c r="Q46" i="5"/>
  <c r="S45" i="5"/>
  <c r="R45" i="5"/>
  <c r="Q45" i="5"/>
  <c r="S44" i="5"/>
  <c r="R44" i="5"/>
  <c r="Q44" i="5"/>
  <c r="S43" i="5"/>
  <c r="R43" i="5"/>
  <c r="Q43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W21" i="5"/>
  <c r="U48" i="5" s="1"/>
  <c r="V48" i="5" s="1"/>
  <c r="Q21" i="5"/>
  <c r="P21" i="5"/>
  <c r="O21" i="5"/>
  <c r="W20" i="5"/>
  <c r="P20" i="5"/>
  <c r="O20" i="5"/>
  <c r="Q20" i="5" s="1"/>
  <c r="W19" i="5"/>
  <c r="U46" i="5" s="1"/>
  <c r="V46" i="5" s="1"/>
  <c r="Q19" i="5"/>
  <c r="P19" i="5"/>
  <c r="O19" i="5"/>
  <c r="W18" i="5"/>
  <c r="U45" i="5" s="1"/>
  <c r="V45" i="5" s="1"/>
  <c r="P18" i="5"/>
  <c r="O18" i="5"/>
  <c r="Q18" i="5" s="1"/>
  <c r="W17" i="5"/>
  <c r="U44" i="5" s="1"/>
  <c r="V44" i="5" s="1"/>
  <c r="Q17" i="5"/>
  <c r="P17" i="5"/>
  <c r="O17" i="5"/>
  <c r="W16" i="5"/>
  <c r="U43" i="5" s="1"/>
  <c r="V43" i="5" s="1"/>
  <c r="P16" i="5"/>
  <c r="O16" i="5"/>
  <c r="W8" i="5"/>
  <c r="U35" i="5" s="1"/>
  <c r="V35" i="5" s="1"/>
  <c r="Q8" i="5"/>
  <c r="P8" i="5"/>
  <c r="O8" i="5"/>
  <c r="W7" i="5"/>
  <c r="U34" i="5" s="1"/>
  <c r="V34" i="5" s="1"/>
  <c r="P7" i="5"/>
  <c r="O7" i="5"/>
  <c r="Q7" i="5" s="1"/>
  <c r="W6" i="5"/>
  <c r="U33" i="5" s="1"/>
  <c r="V33" i="5" s="1"/>
  <c r="Q6" i="5"/>
  <c r="P6" i="5"/>
  <c r="O6" i="5"/>
  <c r="W5" i="5"/>
  <c r="U32" i="5" s="1"/>
  <c r="V32" i="5" s="1"/>
  <c r="P5" i="5"/>
  <c r="O5" i="5"/>
  <c r="W4" i="5"/>
  <c r="U31" i="5" s="1"/>
  <c r="V31" i="5" s="1"/>
  <c r="Q4" i="5"/>
  <c r="P4" i="5"/>
  <c r="O4" i="5"/>
  <c r="W3" i="5"/>
  <c r="U30" i="5" s="1"/>
  <c r="V30" i="5" s="1"/>
  <c r="P3" i="5"/>
  <c r="O3" i="5"/>
  <c r="Q3" i="5" s="1"/>
  <c r="M69" i="4"/>
  <c r="S49" i="4" s="1"/>
  <c r="F69" i="4"/>
  <c r="M68" i="4"/>
  <c r="F68" i="4"/>
  <c r="M67" i="4"/>
  <c r="Q49" i="4" s="1"/>
  <c r="F67" i="4"/>
  <c r="M63" i="4"/>
  <c r="S48" i="4" s="1"/>
  <c r="F63" i="4"/>
  <c r="M62" i="4"/>
  <c r="R48" i="4" s="1"/>
  <c r="F62" i="4"/>
  <c r="M61" i="4"/>
  <c r="Q48" i="4" s="1"/>
  <c r="F61" i="4"/>
  <c r="M57" i="4"/>
  <c r="S47" i="4" s="1"/>
  <c r="F57" i="4"/>
  <c r="M56" i="4"/>
  <c r="F56" i="4"/>
  <c r="M55" i="4"/>
  <c r="Q47" i="4" s="1"/>
  <c r="F55" i="4"/>
  <c r="Q34" i="4" s="1"/>
  <c r="M51" i="4"/>
  <c r="S46" i="4" s="1"/>
  <c r="F51" i="4"/>
  <c r="M50" i="4"/>
  <c r="F50" i="4"/>
  <c r="R49" i="4"/>
  <c r="M49" i="4"/>
  <c r="Q46" i="4" s="1"/>
  <c r="F49" i="4"/>
  <c r="V48" i="4"/>
  <c r="R47" i="4"/>
  <c r="R46" i="4"/>
  <c r="R45" i="4"/>
  <c r="M45" i="4"/>
  <c r="S45" i="4" s="1"/>
  <c r="F45" i="4"/>
  <c r="V44" i="4"/>
  <c r="R44" i="4"/>
  <c r="M44" i="4"/>
  <c r="F44" i="4"/>
  <c r="M43" i="4"/>
  <c r="Q45" i="4" s="1"/>
  <c r="F43" i="4"/>
  <c r="Q32" i="4" s="1"/>
  <c r="M39" i="4"/>
  <c r="S44" i="4" s="1"/>
  <c r="F39" i="4"/>
  <c r="S31" i="4" s="1"/>
  <c r="M38" i="4"/>
  <c r="F38" i="4"/>
  <c r="M37" i="4"/>
  <c r="Q44" i="4" s="1"/>
  <c r="F37" i="4"/>
  <c r="S36" i="4"/>
  <c r="R36" i="4"/>
  <c r="Q36" i="4"/>
  <c r="S35" i="4"/>
  <c r="R35" i="4"/>
  <c r="Q35" i="4"/>
  <c r="S34" i="4"/>
  <c r="R34" i="4"/>
  <c r="S33" i="4"/>
  <c r="R33" i="4"/>
  <c r="Q33" i="4"/>
  <c r="M33" i="4"/>
  <c r="S43" i="4" s="1"/>
  <c r="F33" i="4"/>
  <c r="S30" i="4" s="1"/>
  <c r="S32" i="4"/>
  <c r="R32" i="4"/>
  <c r="M32" i="4"/>
  <c r="R43" i="4" s="1"/>
  <c r="F32" i="4"/>
  <c r="R31" i="4"/>
  <c r="Q31" i="4"/>
  <c r="M31" i="4"/>
  <c r="Q43" i="4" s="1"/>
  <c r="F31" i="4"/>
  <c r="Q30" i="4" s="1"/>
  <c r="V30" i="4"/>
  <c r="R30" i="4"/>
  <c r="W22" i="4"/>
  <c r="U49" i="4" s="1"/>
  <c r="V49" i="4" s="1"/>
  <c r="P22" i="4"/>
  <c r="O22" i="4"/>
  <c r="Q22" i="4" s="1"/>
  <c r="W21" i="4"/>
  <c r="U48" i="4" s="1"/>
  <c r="P21" i="4"/>
  <c r="O21" i="4"/>
  <c r="Q21" i="4" s="1"/>
  <c r="W20" i="4"/>
  <c r="U47" i="4" s="1"/>
  <c r="V47" i="4" s="1"/>
  <c r="P20" i="4"/>
  <c r="O20" i="4"/>
  <c r="W19" i="4"/>
  <c r="U46" i="4" s="1"/>
  <c r="V46" i="4" s="1"/>
  <c r="P19" i="4"/>
  <c r="O19" i="4"/>
  <c r="Q19" i="4" s="1"/>
  <c r="W18" i="4"/>
  <c r="U45" i="4" s="1"/>
  <c r="V45" i="4" s="1"/>
  <c r="P18" i="4"/>
  <c r="O18" i="4"/>
  <c r="Q18" i="4" s="1"/>
  <c r="W17" i="4"/>
  <c r="U44" i="4" s="1"/>
  <c r="P17" i="4"/>
  <c r="O17" i="4"/>
  <c r="Q17" i="4" s="1"/>
  <c r="W16" i="4"/>
  <c r="U43" i="4" s="1"/>
  <c r="V43" i="4" s="1"/>
  <c r="P16" i="4"/>
  <c r="O16" i="4"/>
  <c r="W9" i="4"/>
  <c r="V36" i="4" s="1"/>
  <c r="P9" i="4"/>
  <c r="O9" i="4"/>
  <c r="W8" i="4"/>
  <c r="P8" i="4"/>
  <c r="O8" i="4"/>
  <c r="Q8" i="4" s="1"/>
  <c r="W7" i="4"/>
  <c r="V34" i="4" s="1"/>
  <c r="P7" i="4"/>
  <c r="O7" i="4"/>
  <c r="Q7" i="4" s="1"/>
  <c r="W6" i="4"/>
  <c r="V33" i="4" s="1"/>
  <c r="P6" i="4"/>
  <c r="O6" i="4"/>
  <c r="W5" i="4"/>
  <c r="V32" i="4" s="1"/>
  <c r="P5" i="4"/>
  <c r="O5" i="4"/>
  <c r="Q5" i="4" s="1"/>
  <c r="W4" i="4"/>
  <c r="V31" i="4" s="1"/>
  <c r="P4" i="4"/>
  <c r="O4" i="4"/>
  <c r="Q4" i="4" s="1"/>
  <c r="W3" i="4"/>
  <c r="P3" i="4"/>
  <c r="O3" i="4"/>
  <c r="Q3" i="4" s="1"/>
  <c r="M69" i="3"/>
  <c r="S49" i="3" s="1"/>
  <c r="F69" i="3"/>
  <c r="M68" i="3"/>
  <c r="F68" i="3"/>
  <c r="M67" i="3"/>
  <c r="F67" i="3"/>
  <c r="M63" i="3"/>
  <c r="S48" i="3" s="1"/>
  <c r="F63" i="3"/>
  <c r="M62" i="3"/>
  <c r="R48" i="3" s="1"/>
  <c r="F62" i="3"/>
  <c r="M61" i="3"/>
  <c r="Q48" i="3" s="1"/>
  <c r="F61" i="3"/>
  <c r="Q35" i="3" s="1"/>
  <c r="M57" i="3"/>
  <c r="S47" i="3" s="1"/>
  <c r="F57" i="3"/>
  <c r="M56" i="3"/>
  <c r="F56" i="3"/>
  <c r="M55" i="3"/>
  <c r="Q47" i="3" s="1"/>
  <c r="F55" i="3"/>
  <c r="M51" i="3"/>
  <c r="S46" i="3" s="1"/>
  <c r="F51" i="3"/>
  <c r="M50" i="3"/>
  <c r="F50" i="3"/>
  <c r="R49" i="3"/>
  <c r="Q49" i="3"/>
  <c r="M49" i="3"/>
  <c r="Q46" i="3" s="1"/>
  <c r="F49" i="3"/>
  <c r="V48" i="3"/>
  <c r="R47" i="3"/>
  <c r="R46" i="3"/>
  <c r="V45" i="3"/>
  <c r="M45" i="3"/>
  <c r="S45" i="3" s="1"/>
  <c r="F45" i="3"/>
  <c r="M44" i="3"/>
  <c r="R45" i="3" s="1"/>
  <c r="F44" i="3"/>
  <c r="M43" i="3"/>
  <c r="Q45" i="3" s="1"/>
  <c r="F43" i="3"/>
  <c r="M39" i="3"/>
  <c r="S44" i="3" s="1"/>
  <c r="F39" i="3"/>
  <c r="M38" i="3"/>
  <c r="R44" i="3" s="1"/>
  <c r="F38" i="3"/>
  <c r="M37" i="3"/>
  <c r="Q44" i="3" s="1"/>
  <c r="F37" i="3"/>
  <c r="V36" i="3"/>
  <c r="S36" i="3"/>
  <c r="R36" i="3"/>
  <c r="Q36" i="3"/>
  <c r="S35" i="3"/>
  <c r="R35" i="3"/>
  <c r="S34" i="3"/>
  <c r="R34" i="3"/>
  <c r="Q34" i="3"/>
  <c r="S33" i="3"/>
  <c r="R33" i="3"/>
  <c r="Q33" i="3"/>
  <c r="M33" i="3"/>
  <c r="S43" i="3" s="1"/>
  <c r="F33" i="3"/>
  <c r="S32" i="3"/>
  <c r="R32" i="3"/>
  <c r="Q32" i="3"/>
  <c r="M32" i="3"/>
  <c r="R43" i="3" s="1"/>
  <c r="F32" i="3"/>
  <c r="S31" i="3"/>
  <c r="R31" i="3"/>
  <c r="Q31" i="3"/>
  <c r="M31" i="3"/>
  <c r="Q43" i="3" s="1"/>
  <c r="F31" i="3"/>
  <c r="Q30" i="3" s="1"/>
  <c r="S30" i="3"/>
  <c r="R30" i="3"/>
  <c r="W22" i="3"/>
  <c r="U49" i="3" s="1"/>
  <c r="V49" i="3" s="1"/>
  <c r="P22" i="3"/>
  <c r="O22" i="3"/>
  <c r="Q22" i="3" s="1"/>
  <c r="W21" i="3"/>
  <c r="U48" i="3" s="1"/>
  <c r="P21" i="3"/>
  <c r="Q21" i="3" s="1"/>
  <c r="O21" i="3"/>
  <c r="W20" i="3"/>
  <c r="U47" i="3" s="1"/>
  <c r="V47" i="3" s="1"/>
  <c r="P20" i="3"/>
  <c r="O20" i="3"/>
  <c r="W19" i="3"/>
  <c r="U46" i="3" s="1"/>
  <c r="V46" i="3" s="1"/>
  <c r="P19" i="3"/>
  <c r="Q19" i="3" s="1"/>
  <c r="O19" i="3"/>
  <c r="W18" i="3"/>
  <c r="U45" i="3" s="1"/>
  <c r="P18" i="3"/>
  <c r="O18" i="3"/>
  <c r="Q18" i="3" s="1"/>
  <c r="W17" i="3"/>
  <c r="U44" i="3" s="1"/>
  <c r="V44" i="3" s="1"/>
  <c r="P17" i="3"/>
  <c r="Q17" i="3" s="1"/>
  <c r="O17" i="3"/>
  <c r="W16" i="3"/>
  <c r="U43" i="3" s="1"/>
  <c r="V43" i="3" s="1"/>
  <c r="P16" i="3"/>
  <c r="O16" i="3"/>
  <c r="W9" i="3"/>
  <c r="U36" i="3" s="1"/>
  <c r="P9" i="3"/>
  <c r="Q9" i="3" s="1"/>
  <c r="O9" i="3"/>
  <c r="W8" i="3"/>
  <c r="U35" i="3" s="1"/>
  <c r="V35" i="3" s="1"/>
  <c r="P8" i="3"/>
  <c r="O8" i="3"/>
  <c r="Q8" i="3" s="1"/>
  <c r="W7" i="3"/>
  <c r="U34" i="3" s="1"/>
  <c r="V34" i="3" s="1"/>
  <c r="P7" i="3"/>
  <c r="Q7" i="3" s="1"/>
  <c r="O7" i="3"/>
  <c r="W6" i="3"/>
  <c r="U33" i="3" s="1"/>
  <c r="V33" i="3" s="1"/>
  <c r="P6" i="3"/>
  <c r="O6" i="3"/>
  <c r="W5" i="3"/>
  <c r="U32" i="3" s="1"/>
  <c r="V32" i="3" s="1"/>
  <c r="P5" i="3"/>
  <c r="Q5" i="3" s="1"/>
  <c r="O5" i="3"/>
  <c r="W4" i="3"/>
  <c r="U31" i="3" s="1"/>
  <c r="V31" i="3" s="1"/>
  <c r="P4" i="3"/>
  <c r="O4" i="3"/>
  <c r="Q4" i="3" s="1"/>
  <c r="W3" i="3"/>
  <c r="U30" i="3" s="1"/>
  <c r="V30" i="3" s="1"/>
  <c r="P3" i="3"/>
  <c r="Q3" i="3" s="1"/>
  <c r="O3" i="3"/>
  <c r="M63" i="2"/>
  <c r="S48" i="2" s="1"/>
  <c r="F63" i="2"/>
  <c r="M62" i="2"/>
  <c r="R48" i="2" s="1"/>
  <c r="F62" i="2"/>
  <c r="M61" i="2"/>
  <c r="Q48" i="2" s="1"/>
  <c r="T48" i="2" s="1"/>
  <c r="F61" i="2"/>
  <c r="Q35" i="2" s="1"/>
  <c r="M57" i="2"/>
  <c r="S47" i="2" s="1"/>
  <c r="F57" i="2"/>
  <c r="M56" i="2"/>
  <c r="R47" i="2" s="1"/>
  <c r="T47" i="2" s="1"/>
  <c r="F56" i="2"/>
  <c r="M55" i="2"/>
  <c r="Q47" i="2" s="1"/>
  <c r="F55" i="2"/>
  <c r="M51" i="2"/>
  <c r="S46" i="2" s="1"/>
  <c r="F51" i="2"/>
  <c r="S33" i="2" s="1"/>
  <c r="M50" i="2"/>
  <c r="F50" i="2"/>
  <c r="M49" i="2"/>
  <c r="Q46" i="2" s="1"/>
  <c r="T46" i="2" s="1"/>
  <c r="F49" i="2"/>
  <c r="R46" i="2"/>
  <c r="M45" i="2"/>
  <c r="S45" i="2" s="1"/>
  <c r="F45" i="2"/>
  <c r="R44" i="2"/>
  <c r="M44" i="2"/>
  <c r="R45" i="2" s="1"/>
  <c r="F44" i="2"/>
  <c r="M43" i="2"/>
  <c r="Q45" i="2" s="1"/>
  <c r="F43" i="2"/>
  <c r="M39" i="2"/>
  <c r="S44" i="2" s="1"/>
  <c r="F39" i="2"/>
  <c r="S31" i="2" s="1"/>
  <c r="M38" i="2"/>
  <c r="F38" i="2"/>
  <c r="M37" i="2"/>
  <c r="Q44" i="2" s="1"/>
  <c r="T44" i="2" s="1"/>
  <c r="F37" i="2"/>
  <c r="T35" i="2"/>
  <c r="S35" i="2"/>
  <c r="R35" i="2"/>
  <c r="V34" i="2"/>
  <c r="T34" i="2"/>
  <c r="S34" i="2"/>
  <c r="R34" i="2"/>
  <c r="Q34" i="2"/>
  <c r="T33" i="2"/>
  <c r="R33" i="2"/>
  <c r="Q33" i="2"/>
  <c r="M33" i="2"/>
  <c r="S43" i="2" s="1"/>
  <c r="F33" i="2"/>
  <c r="S30" i="2" s="1"/>
  <c r="T30" i="2" s="1"/>
  <c r="T32" i="2"/>
  <c r="S32" i="2"/>
  <c r="R32" i="2"/>
  <c r="Q32" i="2"/>
  <c r="M32" i="2"/>
  <c r="R43" i="2" s="1"/>
  <c r="F32" i="2"/>
  <c r="R31" i="2"/>
  <c r="T31" i="2" s="1"/>
  <c r="Q31" i="2"/>
  <c r="M31" i="2"/>
  <c r="Q43" i="2" s="1"/>
  <c r="F31" i="2"/>
  <c r="Q30" i="2" s="1"/>
  <c r="R30" i="2"/>
  <c r="W21" i="2"/>
  <c r="U48" i="2" s="1"/>
  <c r="V48" i="2" s="1"/>
  <c r="P21" i="2"/>
  <c r="Q21" i="2" s="1"/>
  <c r="O21" i="2"/>
  <c r="W20" i="2"/>
  <c r="U47" i="2" s="1"/>
  <c r="V47" i="2" s="1"/>
  <c r="P20" i="2"/>
  <c r="O20" i="2"/>
  <c r="W19" i="2"/>
  <c r="U46" i="2" s="1"/>
  <c r="V46" i="2" s="1"/>
  <c r="P19" i="2"/>
  <c r="Q19" i="2" s="1"/>
  <c r="O19" i="2"/>
  <c r="W18" i="2"/>
  <c r="U45" i="2" s="1"/>
  <c r="V45" i="2" s="1"/>
  <c r="P18" i="2"/>
  <c r="O18" i="2"/>
  <c r="W17" i="2"/>
  <c r="U44" i="2" s="1"/>
  <c r="V44" i="2" s="1"/>
  <c r="P17" i="2"/>
  <c r="Q17" i="2" s="1"/>
  <c r="O17" i="2"/>
  <c r="W16" i="2"/>
  <c r="U43" i="2" s="1"/>
  <c r="V43" i="2" s="1"/>
  <c r="P16" i="2"/>
  <c r="O16" i="2"/>
  <c r="Q16" i="2" s="1"/>
  <c r="W8" i="2"/>
  <c r="U35" i="2" s="1"/>
  <c r="V35" i="2" s="1"/>
  <c r="P8" i="2"/>
  <c r="Q8" i="2" s="1"/>
  <c r="O8" i="2"/>
  <c r="W7" i="2"/>
  <c r="U34" i="2" s="1"/>
  <c r="P7" i="2"/>
  <c r="O7" i="2"/>
  <c r="W6" i="2"/>
  <c r="U33" i="2" s="1"/>
  <c r="V33" i="2" s="1"/>
  <c r="P6" i="2"/>
  <c r="Q6" i="2" s="1"/>
  <c r="O6" i="2"/>
  <c r="W5" i="2"/>
  <c r="U32" i="2" s="1"/>
  <c r="V32" i="2" s="1"/>
  <c r="P5" i="2"/>
  <c r="O5" i="2"/>
  <c r="W4" i="2"/>
  <c r="U31" i="2" s="1"/>
  <c r="V31" i="2" s="1"/>
  <c r="P4" i="2"/>
  <c r="Q4" i="2" s="1"/>
  <c r="O4" i="2"/>
  <c r="W3" i="2"/>
  <c r="U30" i="2" s="1"/>
  <c r="V30" i="2" s="1"/>
  <c r="P3" i="2"/>
  <c r="O3" i="2"/>
  <c r="V35" i="4" l="1"/>
  <c r="Q6" i="3"/>
  <c r="Q20" i="3"/>
  <c r="Q16" i="4"/>
  <c r="Q16" i="5"/>
  <c r="Q7" i="2"/>
  <c r="Q5" i="5"/>
  <c r="Q5" i="2"/>
  <c r="Q20" i="2"/>
  <c r="T45" i="2"/>
  <c r="T43" i="2"/>
  <c r="Q16" i="3"/>
  <c r="Q6" i="4"/>
  <c r="Q20" i="4"/>
  <c r="Q3" i="2"/>
  <c r="Q18" i="2"/>
  <c r="Q9" i="4"/>
  <c r="Q9" i="6"/>
  <c r="Q21" i="6"/>
  <c r="Q5" i="7"/>
  <c r="Q23" i="7"/>
  <c r="Q9" i="8"/>
  <c r="Q22" i="8"/>
  <c r="Q5" i="9"/>
  <c r="Q19" i="9"/>
  <c r="Q16" i="10"/>
  <c r="Q21" i="7"/>
  <c r="Q4" i="8"/>
  <c r="Q17" i="8"/>
  <c r="T35" i="9"/>
  <c r="U31" i="10"/>
  <c r="Q19" i="7"/>
  <c r="Q7" i="8"/>
  <c r="Q20" i="8"/>
  <c r="Q3" i="9"/>
  <c r="Q17" i="9"/>
  <c r="T47" i="9"/>
  <c r="T49" i="9"/>
  <c r="Q8" i="10"/>
  <c r="Q22" i="10"/>
  <c r="T32" i="9"/>
  <c r="Q17" i="10"/>
  <c r="Q10" i="7"/>
  <c r="Q5" i="8"/>
  <c r="Q18" i="8"/>
  <c r="Q9" i="9"/>
  <c r="T31" i="9"/>
  <c r="Q9" i="10"/>
  <c r="Q6" i="7"/>
  <c r="Q3" i="8"/>
  <c r="Q16" i="8"/>
  <c r="Q7" i="9"/>
  <c r="Q4" i="10"/>
  <c r="Q18" i="10"/>
  <c r="U34" i="10"/>
</calcChain>
</file>

<file path=xl/sharedStrings.xml><?xml version="1.0" encoding="utf-8"?>
<sst xmlns="http://schemas.openxmlformats.org/spreadsheetml/2006/main" count="943" uniqueCount="22">
  <si>
    <t>System Usable Memory</t>
  </si>
  <si>
    <t>Time</t>
  </si>
  <si>
    <t>Iterative</t>
  </si>
  <si>
    <t>Attempt</t>
  </si>
  <si>
    <t>Min</t>
  </si>
  <si>
    <t>Max</t>
  </si>
  <si>
    <t>AVG</t>
  </si>
  <si>
    <t>Recursive</t>
  </si>
  <si>
    <t>Memory</t>
  </si>
  <si>
    <t>Size</t>
  </si>
  <si>
    <t>Heap</t>
  </si>
  <si>
    <t>E.Heap</t>
  </si>
  <si>
    <t>Stack</t>
  </si>
  <si>
    <t>Total (B)</t>
  </si>
  <si>
    <t>% Memory Usage</t>
  </si>
  <si>
    <t>% Total Estimate (B)</t>
  </si>
  <si>
    <t>Extra Heap</t>
  </si>
  <si>
    <t>Recurisve</t>
  </si>
  <si>
    <t>MEM%</t>
  </si>
  <si>
    <t>Total (MB)</t>
  </si>
  <si>
    <t>Total (KB)</t>
  </si>
  <si>
    <t>Total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</si>
</sst>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Liberation Sans1"/>
      <charset val="1"/>
    </font>
    <font>
      <b/>
      <sz val="11"/>
      <color rgb="FF000000"/>
      <name val="Liberation Sans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MCSS!$Q$3:$Q$8</c:f>
              <c:numCache>
                <c:formatCode>General</c:formatCode>
                <c:ptCount val="6"/>
                <c:pt idx="0">
                  <c:v>1.3900000000000002E-3</c:v>
                </c:pt>
                <c:pt idx="1">
                  <c:v>5.5500000000000002E-3</c:v>
                </c:pt>
                <c:pt idx="2">
                  <c:v>1.2620000000000001E-2</c:v>
                </c:pt>
                <c:pt idx="3">
                  <c:v>1.9619999999999999E-2</c:v>
                </c:pt>
                <c:pt idx="4">
                  <c:v>3.066E-2</c:v>
                </c:pt>
                <c:pt idx="5">
                  <c:v>4.3519999999999989E-2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2AB-A522-024608B68C73}"/>
            </c:ext>
          </c:extLst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MCSS!$Q$16:$Q$21</c:f>
              <c:numCache>
                <c:formatCode>General</c:formatCode>
                <c:ptCount val="6"/>
                <c:pt idx="0">
                  <c:v>0.1008</c:v>
                </c:pt>
                <c:pt idx="1">
                  <c:v>0.73980000000000012</c:v>
                </c:pt>
                <c:pt idx="2">
                  <c:v>3.1328</c:v>
                </c:pt>
                <c:pt idx="3">
                  <c:v>8.0198</c:v>
                </c:pt>
                <c:pt idx="4">
                  <c:v>15.991300000000001</c:v>
                </c:pt>
                <c:pt idx="5">
                  <c:v>28.478899999999999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42AB-A522-024608B6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9254427"/>
        <c:axId val="19461603"/>
      </c:lineChart>
      <c:catAx>
        <c:axId val="392544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461603"/>
        <c:crosses val="autoZero"/>
        <c:auto val="1"/>
        <c:lblAlgn val="ctr"/>
        <c:lblOffset val="100"/>
        <c:noMultiLvlLbl val="0"/>
      </c:catAx>
      <c:valAx>
        <c:axId val="194616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25442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3-4B70-A0A0-C34DFC20088D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B70-A0A0-C34DFC20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5565895"/>
        <c:axId val="42083877"/>
      </c:lineChart>
      <c:catAx>
        <c:axId val="25565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083877"/>
        <c:crosses val="autoZero"/>
        <c:auto val="1"/>
        <c:lblAlgn val="ctr"/>
        <c:lblOffset val="100"/>
        <c:noMultiLvlLbl val="0"/>
      </c:catAx>
      <c:valAx>
        <c:axId val="42083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56589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8-40AE-BAF1-A41BD08D34AE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8-40AE-BAF1-A41BD08D3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5148401"/>
        <c:axId val="24400302"/>
      </c:lineChart>
      <c:catAx>
        <c:axId val="151484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400302"/>
        <c:crosses val="autoZero"/>
        <c:auto val="1"/>
        <c:lblAlgn val="ctr"/>
        <c:lblOffset val="100"/>
        <c:noMultiLvlLbl val="0"/>
      </c:catAx>
      <c:valAx>
        <c:axId val="24400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14840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LISS!$S$43:$S$49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3088</c:v>
                </c:pt>
                <c:pt idx="4">
                  <c:v>3088</c:v>
                </c:pt>
                <c:pt idx="5">
                  <c:v>3088</c:v>
                </c:pt>
                <c:pt idx="6">
                  <c:v>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B-4988-B3FA-B8FC7690A7A1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LISS!$S$30:$S$36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B-4988-B3FA-B8FC7690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9443902"/>
        <c:axId val="30346657"/>
      </c:lineChart>
      <c:catAx>
        <c:axId val="49443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46657"/>
        <c:crosses val="autoZero"/>
        <c:auto val="1"/>
        <c:lblAlgn val="ctr"/>
        <c:lblOffset val="100"/>
        <c:noMultiLvlLbl val="0"/>
      </c:catAx>
      <c:valAx>
        <c:axId val="30346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44390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(KB)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325.96875</c:v>
                </c:pt>
                <c:pt idx="4">
                  <c:v>388.46875</c:v>
                </c:pt>
                <c:pt idx="5">
                  <c:v>450.96875</c:v>
                </c:pt>
                <c:pt idx="6">
                  <c:v>513.46875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3-42BE-ADB0-2C2D214E836E}"/>
            </c:ext>
          </c:extLst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LISS!$V$30:$V$36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3-42BE-ADB0-2C2D214E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739149"/>
        <c:axId val="77965058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3-42BE-ADB0-2C2D214E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89499"/>
        <c:axId val="81900913"/>
      </c:lineChart>
      <c:catAx>
        <c:axId val="967391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965058"/>
        <c:crosses val="autoZero"/>
        <c:auto val="1"/>
        <c:lblAlgn val="ctr"/>
        <c:lblOffset val="100"/>
        <c:noMultiLvlLbl val="0"/>
      </c:catAx>
      <c:valAx>
        <c:axId val="77965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739149"/>
        <c:crosses val="autoZero"/>
        <c:crossBetween val="between"/>
      </c:valAx>
      <c:catAx>
        <c:axId val="4894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00913"/>
        <c:crosses val="autoZero"/>
        <c:auto val="1"/>
        <c:lblAlgn val="ctr"/>
        <c:lblOffset val="100"/>
        <c:noMultiLvlLbl val="0"/>
      </c:catAx>
      <c:valAx>
        <c:axId val="8190091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949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(KB)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326.15625</c:v>
                </c:pt>
                <c:pt idx="4">
                  <c:v>388.65625</c:v>
                </c:pt>
                <c:pt idx="5">
                  <c:v>451.15625</c:v>
                </c:pt>
                <c:pt idx="6">
                  <c:v>513.65625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F-41F5-9F82-3A6819A44511}"/>
            </c:ext>
          </c:extLst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LISS!$V$43:$V$49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F-41F5-9F82-3A6819A4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564230"/>
        <c:axId val="89534735"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F-41F5-9F82-3A6819A4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462414"/>
        <c:axId val="54619534"/>
      </c:lineChart>
      <c:catAx>
        <c:axId val="735642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534735"/>
        <c:crosses val="autoZero"/>
        <c:auto val="1"/>
        <c:lblAlgn val="ctr"/>
        <c:lblOffset val="100"/>
        <c:noMultiLvlLbl val="0"/>
      </c:catAx>
      <c:valAx>
        <c:axId val="895347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564230"/>
        <c:crosses val="autoZero"/>
        <c:crossBetween val="between"/>
      </c:valAx>
      <c:catAx>
        <c:axId val="2946241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19534"/>
        <c:crosses val="autoZero"/>
        <c:auto val="1"/>
        <c:lblAlgn val="ctr"/>
        <c:lblOffset val="100"/>
        <c:noMultiLvlLbl val="0"/>
      </c:catAx>
      <c:valAx>
        <c:axId val="5461953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46241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326.15625</c:v>
                </c:pt>
                <c:pt idx="4">
                  <c:v>388.65625</c:v>
                </c:pt>
                <c:pt idx="5">
                  <c:v>451.15625</c:v>
                </c:pt>
                <c:pt idx="6">
                  <c:v>513.65625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4-4D5F-8F56-0FF9C6AD2CBC}"/>
            </c:ext>
          </c:extLst>
        </c:ser>
        <c:ser>
          <c:idx val="1"/>
          <c:order val="1"/>
          <c:tx>
            <c:v>Iterative</c:v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325.96875</c:v>
                </c:pt>
                <c:pt idx="4">
                  <c:v>388.46875</c:v>
                </c:pt>
                <c:pt idx="5">
                  <c:v>450.96875</c:v>
                </c:pt>
                <c:pt idx="6">
                  <c:v>513.46875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4-4D5F-8F56-0FF9C6AD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5149643"/>
        <c:axId val="94351392"/>
      </c:lineChart>
      <c:lineChart>
        <c:grouping val="standard"/>
        <c:varyColors val="0"/>
        <c:ser>
          <c:idx val="2"/>
          <c:order val="2"/>
          <c:spPr>
            <a:ln w="19080">
              <a:solidFill>
                <a:srgbClr val="D9D9D9">
                  <a:alpha val="0"/>
                </a:srgbClr>
              </a:solidFill>
              <a:round/>
            </a:ln>
          </c:spPr>
          <c:marker>
            <c:spPr>
              <a:noFill/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4-4D5F-8F56-0FF9C6AD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294686"/>
        <c:axId val="33952580"/>
      </c:lineChart>
      <c:catAx>
        <c:axId val="75149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351392"/>
        <c:crosses val="autoZero"/>
        <c:auto val="1"/>
        <c:lblAlgn val="ctr"/>
        <c:lblOffset val="100"/>
        <c:noMultiLvlLbl val="0"/>
      </c:catAx>
      <c:valAx>
        <c:axId val="94351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KB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149643"/>
        <c:crosses val="autoZero"/>
        <c:crossBetween val="between"/>
      </c:valAx>
      <c:catAx>
        <c:axId val="4329468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2580"/>
        <c:crosses val="autoZero"/>
        <c:auto val="1"/>
        <c:lblAlgn val="ctr"/>
        <c:lblOffset val="100"/>
        <c:noMultiLvlLbl val="0"/>
      </c:catAx>
      <c:valAx>
        <c:axId val="33952580"/>
        <c:scaling>
          <c:orientation val="minMax"/>
          <c:max val="3.2000000000000003E-4"/>
          <c:min val="0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3294686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3-4133-AF5B-B595235EE0FA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3-4133-AF5B-B595235E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804414"/>
        <c:axId val="41076388"/>
      </c:lineChart>
      <c:catAx>
        <c:axId val="29804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76388"/>
        <c:crosses val="autoZero"/>
        <c:auto val="1"/>
        <c:lblAlgn val="ctr"/>
        <c:lblOffset val="100"/>
        <c:noMultiLvlLbl val="0"/>
      </c:catAx>
      <c:valAx>
        <c:axId val="41076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80441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0.14188000000000001</c:v>
                </c:pt>
                <c:pt idx="1">
                  <c:v>0.54022999999999999</c:v>
                </c:pt>
                <c:pt idx="2">
                  <c:v>1.1957100000000001</c:v>
                </c:pt>
                <c:pt idx="3">
                  <c:v>2.11991</c:v>
                </c:pt>
                <c:pt idx="4">
                  <c:v>3.3372499999999996</c:v>
                </c:pt>
                <c:pt idx="5">
                  <c:v>4.7405299999999997</c:v>
                </c:pt>
                <c:pt idx="6">
                  <c:v>6.4507400000000006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A-4EAC-9828-F08EBFF35017}"/>
            </c:ext>
          </c:extLst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0.22445999999999997</c:v>
                </c:pt>
                <c:pt idx="1">
                  <c:v>0.73757000000000017</c:v>
                </c:pt>
                <c:pt idx="2">
                  <c:v>1.1496500000000001</c:v>
                </c:pt>
                <c:pt idx="3">
                  <c:v>2.0264099999999998</c:v>
                </c:pt>
                <c:pt idx="4">
                  <c:v>3.2065799999999998</c:v>
                </c:pt>
                <c:pt idx="5">
                  <c:v>4.5983299999999998</c:v>
                </c:pt>
                <c:pt idx="6">
                  <c:v>6.3044100000000007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A-4EAC-9828-F08EBFF3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753887"/>
        <c:axId val="38874535"/>
      </c:lineChart>
      <c:catAx>
        <c:axId val="47538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874535"/>
        <c:crosses val="autoZero"/>
        <c:auto val="1"/>
        <c:lblAlgn val="ctr"/>
        <c:lblOffset val="100"/>
        <c:noMultiLvlLbl val="0"/>
      </c:catAx>
      <c:valAx>
        <c:axId val="38874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5388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A-48C0-8FD7-FA00DFD3A516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A-48C0-8FD7-FA00DFD3A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45892"/>
        <c:axId val="61610024"/>
      </c:lineChart>
      <c:catAx>
        <c:axId val="9445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610024"/>
        <c:crosses val="autoZero"/>
        <c:auto val="1"/>
        <c:lblAlgn val="ctr"/>
        <c:lblOffset val="100"/>
        <c:noMultiLvlLbl val="0"/>
      </c:catAx>
      <c:valAx>
        <c:axId val="61610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4589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C-49AD-9A28-5DD49ABB8E48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C-49AD-9A28-5DD49ABB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300084"/>
        <c:axId val="31435759"/>
      </c:lineChart>
      <c:catAx>
        <c:axId val="373000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435759"/>
        <c:crosses val="autoZero"/>
        <c:auto val="1"/>
        <c:lblAlgn val="ctr"/>
        <c:lblOffset val="100"/>
        <c:noMultiLvlLbl val="0"/>
      </c:catAx>
      <c:valAx>
        <c:axId val="314357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30008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MCSS!$R$43:$R$48</c:f>
              <c:numCache>
                <c:formatCode>General</c:formatCode>
                <c:ptCount val="6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4B8F-8DA9-9AA7F29BC540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MCSS!$R$30:$R$35</c:f>
              <c:numCache>
                <c:formatCode>General</c:formatCode>
                <c:ptCount val="6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0-4B8F-8DA9-9AA7F29B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0119973"/>
        <c:axId val="48351300"/>
      </c:lineChart>
      <c:catAx>
        <c:axId val="40119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351300"/>
        <c:crosses val="autoZero"/>
        <c:auto val="1"/>
        <c:lblAlgn val="ctr"/>
        <c:lblOffset val="100"/>
        <c:noMultiLvlLbl val="0"/>
      </c:catAx>
      <c:valAx>
        <c:axId val="48351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11997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LISS2!$S$43:$S$49</c:f>
              <c:numCache>
                <c:formatCode>General</c:formatCode>
                <c:ptCount val="7"/>
                <c:pt idx="0">
                  <c:v>638936</c:v>
                </c:pt>
                <c:pt idx="1">
                  <c:v>1279768</c:v>
                </c:pt>
                <c:pt idx="2">
                  <c:v>1907608</c:v>
                </c:pt>
                <c:pt idx="3">
                  <c:v>2508408</c:v>
                </c:pt>
                <c:pt idx="4">
                  <c:v>3194888</c:v>
                </c:pt>
                <c:pt idx="5">
                  <c:v>3780456</c:v>
                </c:pt>
                <c:pt idx="6">
                  <c:v>4425128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9-4B6A-B809-782FE2D7A51D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9-4B6A-B809-782FE2D7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8523171"/>
        <c:axId val="46253766"/>
      </c:lineChart>
      <c:catAx>
        <c:axId val="485231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253766"/>
        <c:crosses val="autoZero"/>
        <c:auto val="1"/>
        <c:lblAlgn val="ctr"/>
        <c:lblOffset val="100"/>
        <c:noMultiLvlLbl val="0"/>
      </c:catAx>
      <c:valAx>
        <c:axId val="46253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52317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(GB)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0.23864005506038666</c:v>
                </c:pt>
                <c:pt idx="1">
                  <c:v>0.95404481887817383</c:v>
                </c:pt>
                <c:pt idx="2">
                  <c:v>2.1462867259979248</c:v>
                </c:pt>
                <c:pt idx="3">
                  <c:v>3.8153657913208008</c:v>
                </c:pt>
                <c:pt idx="4">
                  <c:v>5.9612820148468018</c:v>
                </c:pt>
                <c:pt idx="5">
                  <c:v>8.5840353965759277</c:v>
                </c:pt>
                <c:pt idx="6">
                  <c:v>11.683625936508179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4-4708-AB4B-2A53997EB65A}"/>
            </c:ext>
          </c:extLst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LISS2!$V$30:$V$36</c:f>
              <c:numCache>
                <c:formatCode>0</c:formatCode>
                <c:ptCount val="7"/>
                <c:pt idx="0">
                  <c:v>274877906.94400007</c:v>
                </c:pt>
                <c:pt idx="1">
                  <c:v>1047972020.2239999</c:v>
                </c:pt>
                <c:pt idx="2">
                  <c:v>2370821947.3920007</c:v>
                </c:pt>
                <c:pt idx="3">
                  <c:v>4209067950.0799999</c:v>
                </c:pt>
                <c:pt idx="4">
                  <c:v>6734508720.1280003</c:v>
                </c:pt>
                <c:pt idx="5">
                  <c:v>9500467658.7519989</c:v>
                </c:pt>
                <c:pt idx="6">
                  <c:v>12953621364.736002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4-4708-AB4B-2A53997E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0611804"/>
        <c:axId val="22831301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4-4708-AB4B-2A53997E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8512665"/>
        <c:axId val="52568889"/>
      </c:lineChart>
      <c:catAx>
        <c:axId val="606118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831301"/>
        <c:crosses val="autoZero"/>
        <c:auto val="1"/>
        <c:lblAlgn val="ctr"/>
        <c:lblOffset val="100"/>
        <c:noMultiLvlLbl val="0"/>
      </c:catAx>
      <c:valAx>
        <c:axId val="22831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611804"/>
        <c:crosses val="autoZero"/>
        <c:crossBetween val="between"/>
      </c:valAx>
      <c:catAx>
        <c:axId val="785126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68889"/>
        <c:crosses val="autoZero"/>
        <c:auto val="1"/>
        <c:lblAlgn val="ctr"/>
        <c:lblOffset val="100"/>
        <c:noMultiLvlLbl val="0"/>
      </c:catAx>
      <c:valAx>
        <c:axId val="5256888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51266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(GB)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0.2392323836684227</c:v>
                </c:pt>
                <c:pt idx="1">
                  <c:v>0.95523396879434586</c:v>
                </c:pt>
                <c:pt idx="2">
                  <c:v>2.1480605974793434</c:v>
                </c:pt>
                <c:pt idx="3">
                  <c:v>3.8176992014050484</c:v>
                </c:pt>
                <c:pt idx="4">
                  <c:v>5.9642547592520714</c:v>
                </c:pt>
                <c:pt idx="5">
                  <c:v>8.5875534936785698</c:v>
                </c:pt>
                <c:pt idx="6">
                  <c:v>11.687744431197643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2-40B2-B365-8B86709A9F96}"/>
            </c:ext>
          </c:extLst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LISS2!$V$43:$V$49</c:f>
              <c:numCache>
                <c:formatCode>0</c:formatCode>
                <c:ptCount val="7"/>
                <c:pt idx="0">
                  <c:v>274877906.94400007</c:v>
                </c:pt>
                <c:pt idx="1">
                  <c:v>1047972020.2239999</c:v>
                </c:pt>
                <c:pt idx="2">
                  <c:v>2370821947.3920007</c:v>
                </c:pt>
                <c:pt idx="3">
                  <c:v>4209067950.0799999</c:v>
                </c:pt>
                <c:pt idx="4">
                  <c:v>6734508720.1280003</c:v>
                </c:pt>
                <c:pt idx="5">
                  <c:v>9500467658.7519989</c:v>
                </c:pt>
                <c:pt idx="6">
                  <c:v>12953621364.736002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2-40B2-B365-8B86709A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5634361"/>
        <c:axId val="81579382"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2-40B2-B365-8B86709A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2723035"/>
        <c:axId val="21111975"/>
      </c:lineChart>
      <c:catAx>
        <c:axId val="856343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579382"/>
        <c:crosses val="autoZero"/>
        <c:auto val="1"/>
        <c:lblAlgn val="ctr"/>
        <c:lblOffset val="100"/>
        <c:noMultiLvlLbl val="0"/>
      </c:catAx>
      <c:valAx>
        <c:axId val="81579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34361"/>
        <c:crosses val="autoZero"/>
        <c:crossBetween val="between"/>
      </c:valAx>
      <c:catAx>
        <c:axId val="727230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11975"/>
        <c:crosses val="autoZero"/>
        <c:auto val="1"/>
        <c:lblAlgn val="ctr"/>
        <c:lblOffset val="100"/>
        <c:noMultiLvlLbl val="0"/>
      </c:catAx>
      <c:valAx>
        <c:axId val="2111197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7230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0.2392323836684227</c:v>
                </c:pt>
                <c:pt idx="1">
                  <c:v>0.95523396879434586</c:v>
                </c:pt>
                <c:pt idx="2">
                  <c:v>2.1480605974793434</c:v>
                </c:pt>
                <c:pt idx="3">
                  <c:v>3.8176992014050484</c:v>
                </c:pt>
                <c:pt idx="4">
                  <c:v>5.9642547592520714</c:v>
                </c:pt>
                <c:pt idx="5">
                  <c:v>8.5875534936785698</c:v>
                </c:pt>
                <c:pt idx="6">
                  <c:v>11.687744431197643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EF0-8FAD-663FB796BD1D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0.23864005506038666</c:v>
                </c:pt>
                <c:pt idx="1">
                  <c:v>0.95404481887817383</c:v>
                </c:pt>
                <c:pt idx="2">
                  <c:v>2.1462867259979248</c:v>
                </c:pt>
                <c:pt idx="3">
                  <c:v>3.8153657913208008</c:v>
                </c:pt>
                <c:pt idx="4">
                  <c:v>5.9612820148468018</c:v>
                </c:pt>
                <c:pt idx="5">
                  <c:v>8.5840353965759277</c:v>
                </c:pt>
                <c:pt idx="6">
                  <c:v>11.683625936508179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EF0-8FAD-663FB796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042765"/>
        <c:axId val="34090778"/>
      </c:lineChart>
      <c:lineChart>
        <c:grouping val="standard"/>
        <c:varyColors val="0"/>
        <c:ser>
          <c:idx val="2"/>
          <c:order val="2"/>
          <c:tx>
            <c:strRef>
              <c:f>LISS2!$U$30:$U$36</c:f>
              <c:strCach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strCache>
            </c:strRef>
          </c:tx>
          <c:spPr>
            <a:ln>
              <a:solidFill>
                <a:srgbClr val="4472C4">
                  <a:alpha val="0"/>
                </a:srgb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EF0-8FAD-663FB796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90223"/>
        <c:axId val="2062371599"/>
      </c:lineChart>
      <c:catAx>
        <c:axId val="53042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090778"/>
        <c:crosses val="autoZero"/>
        <c:auto val="1"/>
        <c:lblAlgn val="ctr"/>
        <c:lblOffset val="100"/>
        <c:noMultiLvlLbl val="0"/>
      </c:catAx>
      <c:valAx>
        <c:axId val="340907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GB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042765"/>
        <c:crosses val="autoZero"/>
        <c:crossBetween val="between"/>
      </c:valAx>
      <c:valAx>
        <c:axId val="2062371599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348490223"/>
        <c:crosses val="max"/>
        <c:crossBetween val="between"/>
      </c:valAx>
      <c:catAx>
        <c:axId val="348490223"/>
        <c:scaling>
          <c:orientation val="minMax"/>
        </c:scaling>
        <c:delete val="1"/>
        <c:axPos val="b"/>
        <c:majorTickMark val="out"/>
        <c:minorTickMark val="none"/>
        <c:tickLblPos val="nextTo"/>
        <c:crossAx val="2062371599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F-4A64-BD62-B211F3E81130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F-4A64-BD62-B211F3E8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6876575"/>
        <c:axId val="37266215"/>
      </c:lineChart>
      <c:catAx>
        <c:axId val="668765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266215"/>
        <c:crosses val="autoZero"/>
        <c:auto val="1"/>
        <c:lblAlgn val="ctr"/>
        <c:lblOffset val="100"/>
        <c:noMultiLvlLbl val="0"/>
      </c:catAx>
      <c:valAx>
        <c:axId val="372662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8765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ChainMatrixMuliplication!$B$16:$B$21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ChainMatrixMuliplication!$Q$3:$Q$8</c:f>
              <c:numCache>
                <c:formatCode>General</c:formatCode>
                <c:ptCount val="6"/>
                <c:pt idx="0">
                  <c:v>0.18058000000000002</c:v>
                </c:pt>
                <c:pt idx="1">
                  <c:v>2.55376</c:v>
                </c:pt>
                <c:pt idx="2">
                  <c:v>11.922130000000003</c:v>
                </c:pt>
                <c:pt idx="3">
                  <c:v>30.856219999999997</c:v>
                </c:pt>
                <c:pt idx="4">
                  <c:v>68.050730000000001</c:v>
                </c:pt>
                <c:pt idx="5">
                  <c:v>120.02141000000002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EE1-A21B-7C12DFC9F49D}"/>
            </c:ext>
          </c:extLst>
        </c:ser>
        <c:ser>
          <c:idx val="1"/>
          <c:order val="1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ChainMatrixMuliplication!$B$16:$B$21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ChainMatrixMuliplication!$Q$16:$Q$21</c:f>
              <c:numCache>
                <c:formatCode>General</c:formatCode>
                <c:ptCount val="6"/>
                <c:pt idx="0">
                  <c:v>0.91780000000000028</c:v>
                </c:pt>
                <c:pt idx="1">
                  <c:v>8.6844000000000001</c:v>
                </c:pt>
                <c:pt idx="2">
                  <c:v>36.615200000000002</c:v>
                </c:pt>
                <c:pt idx="3">
                  <c:v>90.2166</c:v>
                </c:pt>
                <c:pt idx="4">
                  <c:v>193.01119999999997</c:v>
                </c:pt>
                <c:pt idx="5">
                  <c:v>343.95779999999996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9-4EE1-A21B-7C12DFC9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7339160"/>
        <c:axId val="99322892"/>
      </c:lineChart>
      <c:catAx>
        <c:axId val="273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322892"/>
        <c:crosses val="autoZero"/>
        <c:auto val="1"/>
        <c:lblAlgn val="ctr"/>
        <c:lblOffset val="100"/>
        <c:noMultiLvlLbl val="0"/>
      </c:catAx>
      <c:valAx>
        <c:axId val="993228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33916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16523</c:v>
                </c:pt>
                <c:pt idx="1">
                  <c:v>32523</c:v>
                </c:pt>
                <c:pt idx="2">
                  <c:v>48523</c:v>
                </c:pt>
                <c:pt idx="3">
                  <c:v>64523</c:v>
                </c:pt>
                <c:pt idx="4">
                  <c:v>80523</c:v>
                </c:pt>
                <c:pt idx="5">
                  <c:v>96523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8-4E4D-8C3B-0B1CA901C1C7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16523</c:v>
                </c:pt>
                <c:pt idx="1">
                  <c:v>32523</c:v>
                </c:pt>
                <c:pt idx="2">
                  <c:v>48523</c:v>
                </c:pt>
                <c:pt idx="3">
                  <c:v>64523</c:v>
                </c:pt>
                <c:pt idx="4">
                  <c:v>80523</c:v>
                </c:pt>
                <c:pt idx="5">
                  <c:v>96523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8-4E4D-8C3B-0B1CA901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737779"/>
        <c:axId val="61450936"/>
      </c:lineChart>
      <c:catAx>
        <c:axId val="947377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450936"/>
        <c:crosses val="autoZero"/>
        <c:auto val="1"/>
        <c:lblAlgn val="ctr"/>
        <c:lblOffset val="100"/>
        <c:noMultiLvlLbl val="0"/>
      </c:catAx>
      <c:valAx>
        <c:axId val="61450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73777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4102389</c:v>
                </c:pt>
                <c:pt idx="1">
                  <c:v>16130389</c:v>
                </c:pt>
                <c:pt idx="2">
                  <c:v>36158389</c:v>
                </c:pt>
                <c:pt idx="3">
                  <c:v>64186389</c:v>
                </c:pt>
                <c:pt idx="4">
                  <c:v>100214389</c:v>
                </c:pt>
                <c:pt idx="5">
                  <c:v>144242389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6-4B93-8020-BE562A043516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4102389</c:v>
                </c:pt>
                <c:pt idx="1">
                  <c:v>16130389</c:v>
                </c:pt>
                <c:pt idx="2">
                  <c:v>36158389</c:v>
                </c:pt>
                <c:pt idx="3">
                  <c:v>64186389</c:v>
                </c:pt>
                <c:pt idx="4">
                  <c:v>100214389</c:v>
                </c:pt>
                <c:pt idx="5">
                  <c:v>144242389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6-4B93-8020-BE562A04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4601255"/>
        <c:axId val="59945985"/>
      </c:lineChart>
      <c:catAx>
        <c:axId val="74601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945985"/>
        <c:crosses val="autoZero"/>
        <c:auto val="1"/>
        <c:lblAlgn val="ctr"/>
        <c:lblOffset val="100"/>
        <c:noMultiLvlLbl val="0"/>
      </c:catAx>
      <c:valAx>
        <c:axId val="59945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60125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30360</c:v>
                </c:pt>
                <c:pt idx="1">
                  <c:v>62696</c:v>
                </c:pt>
                <c:pt idx="2">
                  <c:v>89848</c:v>
                </c:pt>
                <c:pt idx="3">
                  <c:v>116600</c:v>
                </c:pt>
                <c:pt idx="4">
                  <c:v>139480</c:v>
                </c:pt>
                <c:pt idx="5">
                  <c:v>180616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5-430D-9A90-0D5CE12BA09F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32424</c:v>
                </c:pt>
                <c:pt idx="1">
                  <c:v>63800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5-430D-9A90-0D5CE12B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807413"/>
        <c:axId val="86548577"/>
      </c:lineChart>
      <c:catAx>
        <c:axId val="968074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48577"/>
        <c:crosses val="autoZero"/>
        <c:auto val="1"/>
        <c:lblAlgn val="ctr"/>
        <c:lblOffset val="100"/>
        <c:noMultiLvlLbl val="0"/>
      </c:catAx>
      <c:valAx>
        <c:axId val="86548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80741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3.9590225219726563</c:v>
                </c:pt>
                <c:pt idx="1">
                  <c:v>15.474998474121094</c:v>
                </c:pt>
                <c:pt idx="2">
                  <c:v>34.532394409179688</c:v>
                </c:pt>
                <c:pt idx="3">
                  <c:v>61.277236938476563</c:v>
                </c:pt>
                <c:pt idx="4">
                  <c:v>95.651473999023438</c:v>
                </c:pt>
                <c:pt idx="5">
                  <c:v>137.65510559082031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C-4241-BAD7-636CC0EFD679}"/>
            </c:ext>
          </c:extLst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ChainMatrixMuliplication!$V$30:$V$35</c:f>
              <c:numCache>
                <c:formatCode>0</c:formatCode>
                <c:ptCount val="6"/>
                <c:pt idx="0">
                  <c:v>0</c:v>
                </c:pt>
                <c:pt idx="1">
                  <c:v>17179869.184000004</c:v>
                </c:pt>
                <c:pt idx="2">
                  <c:v>34359738.368000008</c:v>
                </c:pt>
                <c:pt idx="3">
                  <c:v>68719476.736000016</c:v>
                </c:pt>
                <c:pt idx="4">
                  <c:v>103079215.104</c:v>
                </c:pt>
                <c:pt idx="5">
                  <c:v>154618822.65600002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C-4241-BAD7-636CC0EF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080311"/>
        <c:axId val="85321654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ChainMatrixMuliplication!$U$30:$U$35</c:f>
              <c:numCache>
                <c:formatCode>General</c:formatCode>
                <c:ptCount val="6"/>
                <c:pt idx="0">
                  <c:v>0</c:v>
                </c:pt>
                <c:pt idx="1">
                  <c:v>1.0000000000000002E-3</c:v>
                </c:pt>
                <c:pt idx="2">
                  <c:v>2.0000000000000005E-3</c:v>
                </c:pt>
                <c:pt idx="3">
                  <c:v>4.000000000000001E-3</c:v>
                </c:pt>
                <c:pt idx="4">
                  <c:v>6.0000000000000001E-3</c:v>
                </c:pt>
                <c:pt idx="5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C-4241-BAD7-636CC0EF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9996128"/>
        <c:axId val="52885050"/>
      </c:lineChart>
      <c:catAx>
        <c:axId val="940803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321654"/>
        <c:crosses val="autoZero"/>
        <c:auto val="1"/>
        <c:lblAlgn val="ctr"/>
        <c:lblOffset val="100"/>
        <c:noMultiLvlLbl val="0"/>
      </c:catAx>
      <c:valAx>
        <c:axId val="853216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080311"/>
        <c:crosses val="autoZero"/>
        <c:crossBetween val="between"/>
      </c:valAx>
      <c:catAx>
        <c:axId val="399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85050"/>
        <c:crosses val="autoZero"/>
        <c:auto val="1"/>
        <c:lblAlgn val="ctr"/>
        <c:lblOffset val="100"/>
        <c:noMultiLvlLbl val="0"/>
      </c:catAx>
      <c:valAx>
        <c:axId val="5288505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99612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MCSS!$Q$43:$Q$48</c:f>
              <c:numCache>
                <c:formatCode>General</c:formatCode>
                <c:ptCount val="6"/>
                <c:pt idx="0">
                  <c:v>2550758</c:v>
                </c:pt>
                <c:pt idx="1">
                  <c:v>9915601</c:v>
                </c:pt>
                <c:pt idx="2">
                  <c:v>22109073</c:v>
                </c:pt>
                <c:pt idx="3">
                  <c:v>39442067</c:v>
                </c:pt>
                <c:pt idx="4">
                  <c:v>61435943</c:v>
                </c:pt>
                <c:pt idx="5">
                  <c:v>88064557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C-476E-9940-8BFC351CBFE0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MCSS!$Q$30:$Q$35</c:f>
              <c:numCache>
                <c:formatCode>General</c:formatCode>
                <c:ptCount val="6"/>
                <c:pt idx="0">
                  <c:v>1088432</c:v>
                </c:pt>
                <c:pt idx="1">
                  <c:v>4118505</c:v>
                </c:pt>
                <c:pt idx="2">
                  <c:v>9104409</c:v>
                </c:pt>
                <c:pt idx="3">
                  <c:v>16114409</c:v>
                </c:pt>
                <c:pt idx="4">
                  <c:v>25144433</c:v>
                </c:pt>
                <c:pt idx="5">
                  <c:v>36206505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C-476E-9940-8BFC351C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2944522"/>
        <c:axId val="16086489"/>
      </c:lineChart>
      <c:catAx>
        <c:axId val="729445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86489"/>
        <c:crosses val="autoZero"/>
        <c:auto val="1"/>
        <c:lblAlgn val="ctr"/>
        <c:lblOffset val="100"/>
        <c:noMultiLvlLbl val="0"/>
      </c:catAx>
      <c:valAx>
        <c:axId val="160864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94452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(MB)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3.9570541381835938</c:v>
                </c:pt>
                <c:pt idx="1">
                  <c:v>15.473945617675781</c:v>
                </c:pt>
                <c:pt idx="2">
                  <c:v>34.615287780761719</c:v>
                </c:pt>
                <c:pt idx="3">
                  <c:v>61.385643005371094</c:v>
                </c:pt>
                <c:pt idx="4">
                  <c:v>95.781700134277344</c:v>
                </c:pt>
                <c:pt idx="5">
                  <c:v>137.82456207275391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0-4947-BD37-3610F747B88D}"/>
            </c:ext>
          </c:extLst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ChainMatrixMuliplication!$V$43:$V$48</c:f>
              <c:numCache>
                <c:formatCode>0</c:formatCode>
                <c:ptCount val="6"/>
                <c:pt idx="0">
                  <c:v>0</c:v>
                </c:pt>
                <c:pt idx="1">
                  <c:v>17179869.184000004</c:v>
                </c:pt>
                <c:pt idx="2">
                  <c:v>34359738.368000008</c:v>
                </c:pt>
                <c:pt idx="3">
                  <c:v>68719476.736000016</c:v>
                </c:pt>
                <c:pt idx="4">
                  <c:v>103079215.104</c:v>
                </c:pt>
                <c:pt idx="5">
                  <c:v>154618822.65600002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0-4947-BD37-3610F747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638686"/>
        <c:axId val="14705781"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1.0000000000000002E-3</c:v>
                </c:pt>
                <c:pt idx="2">
                  <c:v>2.0000000000000005E-3</c:v>
                </c:pt>
                <c:pt idx="3">
                  <c:v>4.000000000000001E-3</c:v>
                </c:pt>
                <c:pt idx="4">
                  <c:v>6.0000000000000001E-3</c:v>
                </c:pt>
                <c:pt idx="5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0-4947-BD37-3610F747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196136"/>
        <c:axId val="18922670"/>
      </c:lineChart>
      <c:catAx>
        <c:axId val="916386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05781"/>
        <c:crosses val="autoZero"/>
        <c:auto val="1"/>
        <c:lblAlgn val="ctr"/>
        <c:lblOffset val="100"/>
        <c:noMultiLvlLbl val="0"/>
      </c:catAx>
      <c:valAx>
        <c:axId val="14705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638686"/>
        <c:crosses val="autoZero"/>
        <c:crossBetween val="between"/>
      </c:valAx>
      <c:catAx>
        <c:axId val="1419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2670"/>
        <c:crosses val="autoZero"/>
        <c:auto val="1"/>
        <c:lblAlgn val="ctr"/>
        <c:lblOffset val="100"/>
        <c:noMultiLvlLbl val="0"/>
      </c:catAx>
      <c:valAx>
        <c:axId val="1892267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19613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3.9570541381835938</c:v>
                </c:pt>
                <c:pt idx="1">
                  <c:v>15.473945617675781</c:v>
                </c:pt>
                <c:pt idx="2">
                  <c:v>34.615287780761719</c:v>
                </c:pt>
                <c:pt idx="3">
                  <c:v>61.385643005371094</c:v>
                </c:pt>
                <c:pt idx="4">
                  <c:v>95.781700134277344</c:v>
                </c:pt>
                <c:pt idx="5">
                  <c:v>137.82456207275391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3-49FC-8AE8-D81ED144115A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3.9590225219726563</c:v>
                </c:pt>
                <c:pt idx="1">
                  <c:v>15.474998474121094</c:v>
                </c:pt>
                <c:pt idx="2">
                  <c:v>34.532394409179688</c:v>
                </c:pt>
                <c:pt idx="3">
                  <c:v>61.277236938476563</c:v>
                </c:pt>
                <c:pt idx="4">
                  <c:v>95.651473999023438</c:v>
                </c:pt>
                <c:pt idx="5">
                  <c:v>137.65510559082031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3-49FC-8AE8-D81ED144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4343676"/>
        <c:axId val="21371207"/>
      </c:lineChart>
      <c:lineChart>
        <c:grouping val="standard"/>
        <c:varyColors val="0"/>
        <c:ser>
          <c:idx val="2"/>
          <c:order val="2"/>
          <c:spPr>
            <a:ln>
              <a:solidFill>
                <a:srgbClr val="ED7D31">
                  <a:alpha val="0"/>
                </a:srgb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1.0000000000000002E-3</c:v>
                </c:pt>
                <c:pt idx="2">
                  <c:v>2.0000000000000005E-3</c:v>
                </c:pt>
                <c:pt idx="3">
                  <c:v>4.000000000000001E-3</c:v>
                </c:pt>
                <c:pt idx="4">
                  <c:v>6.0000000000000001E-3</c:v>
                </c:pt>
                <c:pt idx="5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3-49FC-8AE8-D81ED144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73135"/>
        <c:axId val="179287695"/>
      </c:lineChart>
      <c:catAx>
        <c:axId val="54343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71207"/>
        <c:crosses val="autoZero"/>
        <c:auto val="1"/>
        <c:lblAlgn val="ctr"/>
        <c:lblOffset val="100"/>
        <c:noMultiLvlLbl val="0"/>
      </c:catAx>
      <c:valAx>
        <c:axId val="213712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MB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343676"/>
        <c:crosses val="autoZero"/>
        <c:crossBetween val="between"/>
      </c:valAx>
      <c:valAx>
        <c:axId val="179287695"/>
        <c:scaling>
          <c:orientation val="minMax"/>
          <c:max val="1.0000000000000002E-2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173135"/>
        <c:crosses val="max"/>
        <c:crossBetween val="between"/>
      </c:valAx>
      <c:catAx>
        <c:axId val="228173135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87695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9.2090000000000005E-2</c:v>
                </c:pt>
                <c:pt idx="1">
                  <c:v>0.35281000000000001</c:v>
                </c:pt>
                <c:pt idx="2">
                  <c:v>0.78143000000000007</c:v>
                </c:pt>
                <c:pt idx="3">
                  <c:v>1.3807400000000001</c:v>
                </c:pt>
                <c:pt idx="4">
                  <c:v>2.1207599999999998</c:v>
                </c:pt>
                <c:pt idx="5">
                  <c:v>3.0858600000000003</c:v>
                </c:pt>
                <c:pt idx="6">
                  <c:v>4.1746600000000003</c:v>
                </c:pt>
                <c:pt idx="7">
                  <c:v>5.4336900000000004</c:v>
                </c:pt>
                <c:pt idx="8">
                  <c:v>6.9064400000000008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B-46AE-B81A-26819E5966C6}"/>
            </c:ext>
          </c:extLst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0.99170000000000003</c:v>
                </c:pt>
                <c:pt idx="1">
                  <c:v>8.8067999999999991</c:v>
                </c:pt>
                <c:pt idx="2">
                  <c:v>23.05</c:v>
                </c:pt>
                <c:pt idx="3">
                  <c:v>45.98940000000001</c:v>
                </c:pt>
                <c:pt idx="4">
                  <c:v>84.626700000000014</c:v>
                </c:pt>
                <c:pt idx="5">
                  <c:v>149.34700000000004</c:v>
                </c:pt>
                <c:pt idx="6">
                  <c:v>229.21239999999997</c:v>
                </c:pt>
                <c:pt idx="7">
                  <c:v>321.06869999999992</c:v>
                </c:pt>
                <c:pt idx="8">
                  <c:v>418.17709999999988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B-46AE-B81A-26819E59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10139"/>
        <c:axId val="48444814"/>
      </c:lineChart>
      <c:catAx>
        <c:axId val="2910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444814"/>
        <c:crosses val="autoZero"/>
        <c:auto val="1"/>
        <c:lblAlgn val="ctr"/>
        <c:lblOffset val="100"/>
        <c:noMultiLvlLbl val="0"/>
      </c:catAx>
      <c:valAx>
        <c:axId val="484448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1013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F-4D90-9C4B-96E9784D27FB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F-4D90-9C4B-96E9784D2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2069151"/>
        <c:axId val="81087828"/>
      </c:lineChart>
      <c:catAx>
        <c:axId val="920691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087828"/>
        <c:crosses val="autoZero"/>
        <c:auto val="1"/>
        <c:lblAlgn val="ctr"/>
        <c:lblOffset val="100"/>
        <c:noMultiLvlLbl val="0"/>
      </c:catAx>
      <c:valAx>
        <c:axId val="810878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06915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B-4551-9C33-7290CD3D1807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B-4551-9C33-7290CD3D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0366635"/>
        <c:axId val="13590651"/>
      </c:lineChart>
      <c:catAx>
        <c:axId val="903666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590651"/>
        <c:crosses val="autoZero"/>
        <c:auto val="1"/>
        <c:lblAlgn val="ctr"/>
        <c:lblOffset val="100"/>
        <c:noMultiLvlLbl val="0"/>
      </c:catAx>
      <c:valAx>
        <c:axId val="135906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36663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8-4C0E-AD5D-65212E2DB32F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8-4C0E-AD5D-65212E2D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528899"/>
        <c:axId val="59969400"/>
      </c:lineChart>
      <c:catAx>
        <c:axId val="95288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969400"/>
        <c:crosses val="autoZero"/>
        <c:auto val="1"/>
        <c:lblAlgn val="ctr"/>
        <c:lblOffset val="100"/>
        <c:noMultiLvlLbl val="0"/>
      </c:catAx>
      <c:valAx>
        <c:axId val="59969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889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0.16995671391487122</c:v>
                </c:pt>
                <c:pt idx="1">
                  <c:v>0.67511725425720215</c:v>
                </c:pt>
                <c:pt idx="2">
                  <c:v>1.5155488252639771</c:v>
                </c:pt>
                <c:pt idx="3">
                  <c:v>2.6912410631775856</c:v>
                </c:pt>
                <c:pt idx="4">
                  <c:v>4.2022155374288559</c:v>
                </c:pt>
                <c:pt idx="5">
                  <c:v>6.0484224706888199</c:v>
                </c:pt>
                <c:pt idx="6">
                  <c:v>8.2299249321222305</c:v>
                </c:pt>
                <c:pt idx="7">
                  <c:v>10.746863469481468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B62-ACE3-B96E13AB8FFF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0.16861579567193985</c:v>
                </c:pt>
                <c:pt idx="1">
                  <c:v>0.67243523150682449</c:v>
                </c:pt>
                <c:pt idx="2">
                  <c:v>1.5115307942032814</c:v>
                </c:pt>
                <c:pt idx="3">
                  <c:v>2.6859024837613106</c:v>
                </c:pt>
                <c:pt idx="4">
                  <c:v>4.195550300180912</c:v>
                </c:pt>
                <c:pt idx="5">
                  <c:v>6.0404742434620857</c:v>
                </c:pt>
                <c:pt idx="6">
                  <c:v>8.2206743136048317</c:v>
                </c:pt>
                <c:pt idx="7">
                  <c:v>10.73615051060915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3-4B62-ACE3-B96E13AB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442417"/>
        <c:axId val="78768308"/>
      </c:lineChart>
      <c:lineChart>
        <c:grouping val="standard"/>
        <c:varyColors val="0"/>
        <c:ser>
          <c:idx val="2"/>
          <c:order val="2"/>
          <c:spPr>
            <a:ln>
              <a:solidFill>
                <a:srgbClr val="D9D9D9">
                  <a:alpha val="0"/>
                </a:srgb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Knapsack!$U$43:$U$50</c:f>
              <c:numCache>
                <c:formatCode>0.00</c:formatCode>
                <c:ptCount val="8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3-4B62-ACE3-B96E13AB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67647"/>
        <c:axId val="412689423"/>
      </c:lineChart>
      <c:catAx>
        <c:axId val="94442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768308"/>
        <c:crosses val="autoZero"/>
        <c:auto val="1"/>
        <c:lblAlgn val="ctr"/>
        <c:lblOffset val="100"/>
        <c:noMultiLvlLbl val="0"/>
      </c:catAx>
      <c:valAx>
        <c:axId val="78768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GB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442417"/>
        <c:crosses val="autoZero"/>
        <c:crossBetween val="between"/>
      </c:valAx>
      <c:valAx>
        <c:axId val="412689423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0567647"/>
        <c:crosses val="max"/>
        <c:crossBetween val="between"/>
      </c:valAx>
      <c:catAx>
        <c:axId val="350567647"/>
        <c:scaling>
          <c:orientation val="minMax"/>
        </c:scaling>
        <c:delete val="1"/>
        <c:axPos val="b"/>
        <c:majorTickMark val="out"/>
        <c:minorTickMark val="none"/>
        <c:tickLblPos val="nextTo"/>
        <c:crossAx val="412689423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(GB)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0.16861579567193985</c:v>
                </c:pt>
                <c:pt idx="1">
                  <c:v>0.67243523150682449</c:v>
                </c:pt>
                <c:pt idx="2">
                  <c:v>1.5115307942032814</c:v>
                </c:pt>
                <c:pt idx="3">
                  <c:v>2.6859024837613106</c:v>
                </c:pt>
                <c:pt idx="4">
                  <c:v>4.195550300180912</c:v>
                </c:pt>
                <c:pt idx="5">
                  <c:v>6.0404742434620857</c:v>
                </c:pt>
                <c:pt idx="6">
                  <c:v>8.2206743136048317</c:v>
                </c:pt>
                <c:pt idx="7">
                  <c:v>10.73615051060915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3-49C1-AB79-563C4737D900}"/>
            </c:ext>
          </c:extLst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Knapsack!$V$30:$V$38</c:f>
              <c:numCache>
                <c:formatCode>0</c:formatCode>
                <c:ptCount val="9"/>
                <c:pt idx="0">
                  <c:v>0</c:v>
                </c:pt>
                <c:pt idx="1">
                  <c:v>773094113.27999997</c:v>
                </c:pt>
                <c:pt idx="2">
                  <c:v>1717986918.4000001</c:v>
                </c:pt>
                <c:pt idx="3">
                  <c:v>3058016714.7520003</c:v>
                </c:pt>
                <c:pt idx="4">
                  <c:v>4776003633.1520004</c:v>
                </c:pt>
                <c:pt idx="5">
                  <c:v>6871947673.6000004</c:v>
                </c:pt>
                <c:pt idx="6">
                  <c:v>9363028705.2800007</c:v>
                </c:pt>
                <c:pt idx="7">
                  <c:v>12232066859.008001</c:v>
                </c:pt>
                <c:pt idx="8">
                  <c:v>15479062134.783997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3-49C1-AB79-563C4737D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0050605"/>
        <c:axId val="19305004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3-49C1-AB79-563C4737D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2284104"/>
        <c:axId val="21190712"/>
      </c:lineChart>
      <c:catAx>
        <c:axId val="600506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305004"/>
        <c:crosses val="autoZero"/>
        <c:auto val="1"/>
        <c:lblAlgn val="ctr"/>
        <c:lblOffset val="100"/>
        <c:noMultiLvlLbl val="0"/>
      </c:catAx>
      <c:valAx>
        <c:axId val="19305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050605"/>
        <c:crosses val="autoZero"/>
        <c:crossBetween val="between"/>
      </c:valAx>
      <c:catAx>
        <c:axId val="5228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0712"/>
        <c:crosses val="autoZero"/>
        <c:auto val="1"/>
        <c:lblAlgn val="ctr"/>
        <c:lblOffset val="100"/>
        <c:noMultiLvlLbl val="0"/>
      </c:catAx>
      <c:valAx>
        <c:axId val="211907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8410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(GB)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0.16995671391487122</c:v>
                </c:pt>
                <c:pt idx="1">
                  <c:v>0.67511725425720215</c:v>
                </c:pt>
                <c:pt idx="2">
                  <c:v>1.5155488252639771</c:v>
                </c:pt>
                <c:pt idx="3">
                  <c:v>2.6912410631775856</c:v>
                </c:pt>
                <c:pt idx="4">
                  <c:v>4.2022155374288559</c:v>
                </c:pt>
                <c:pt idx="5">
                  <c:v>6.0484224706888199</c:v>
                </c:pt>
                <c:pt idx="6">
                  <c:v>8.2299249321222305</c:v>
                </c:pt>
                <c:pt idx="7">
                  <c:v>10.746863469481468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9-459C-90D8-CB8BCB049753}"/>
            </c:ext>
          </c:extLst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Knapsack!$V$43:$V$51</c:f>
              <c:numCache>
                <c:formatCode>0</c:formatCode>
                <c:ptCount val="9"/>
                <c:pt idx="0">
                  <c:v>188978561.02400002</c:v>
                </c:pt>
                <c:pt idx="1">
                  <c:v>773094113.27999997</c:v>
                </c:pt>
                <c:pt idx="2">
                  <c:v>1735166787.5839999</c:v>
                </c:pt>
                <c:pt idx="3">
                  <c:v>3075196583.9359999</c:v>
                </c:pt>
                <c:pt idx="4">
                  <c:v>4793183502.3359995</c:v>
                </c:pt>
                <c:pt idx="5">
                  <c:v>6889127542.7840004</c:v>
                </c:pt>
                <c:pt idx="6">
                  <c:v>9380208574.4640007</c:v>
                </c:pt>
                <c:pt idx="7">
                  <c:v>12232066859.008001</c:v>
                </c:pt>
                <c:pt idx="8">
                  <c:v>15479062134.783997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9-459C-90D8-CB8BCB04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168277"/>
        <c:axId val="29530519"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9-459C-90D8-CB8BCB04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4707187"/>
        <c:axId val="11995629"/>
      </c:lineChart>
      <c:catAx>
        <c:axId val="11682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530519"/>
        <c:crosses val="autoZero"/>
        <c:auto val="1"/>
        <c:lblAlgn val="ctr"/>
        <c:lblOffset val="100"/>
        <c:noMultiLvlLbl val="0"/>
      </c:catAx>
      <c:valAx>
        <c:axId val="29530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68277"/>
        <c:crosses val="autoZero"/>
        <c:crossBetween val="between"/>
      </c:valAx>
      <c:catAx>
        <c:axId val="447071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5629"/>
        <c:crosses val="autoZero"/>
        <c:auto val="1"/>
        <c:lblAlgn val="ctr"/>
        <c:lblOffset val="100"/>
        <c:noMultiLvlLbl val="0"/>
      </c:catAx>
      <c:valAx>
        <c:axId val="1199562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70718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0-48D7-8945-F24889F0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4736041"/>
        <c:axId val="84607443"/>
      </c:lineChart>
      <c:lineChart>
        <c:grouping val="standard"/>
        <c:varyColors val="0"/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0-48D7-8945-F24889F0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1264032"/>
        <c:axId val="1246468"/>
      </c:lineChart>
      <c:catAx>
        <c:axId val="747360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607443"/>
        <c:crosses val="autoZero"/>
        <c:auto val="1"/>
        <c:lblAlgn val="ctr"/>
        <c:lblOffset val="100"/>
        <c:noMultiLvlLbl val="0"/>
      </c:catAx>
      <c:valAx>
        <c:axId val="84607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36041"/>
        <c:crosses val="autoZero"/>
        <c:crossBetween val="between"/>
      </c:valAx>
      <c:catAx>
        <c:axId val="212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468"/>
        <c:crosses val="autoZero"/>
        <c:auto val="1"/>
        <c:lblAlgn val="ctr"/>
        <c:lblOffset val="100"/>
        <c:noMultiLvlLbl val="0"/>
      </c:catAx>
      <c:valAx>
        <c:axId val="124646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212640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MCSS!$S$43:$S$48</c:f>
              <c:numCache>
                <c:formatCode>General</c:formatCode>
                <c:ptCount val="6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A-4B3F-A701-471C37FDE123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MCSS!$S$30:$S$37</c:f>
              <c:numCache>
                <c:formatCode>General</c:formatCode>
                <c:ptCount val="8"/>
                <c:pt idx="0">
                  <c:v>7496</c:v>
                </c:pt>
                <c:pt idx="1">
                  <c:v>3888</c:v>
                </c:pt>
                <c:pt idx="2">
                  <c:v>4352</c:v>
                </c:pt>
                <c:pt idx="3">
                  <c:v>4808</c:v>
                </c:pt>
                <c:pt idx="4">
                  <c:v>5320</c:v>
                </c:pt>
                <c:pt idx="5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A-4B3F-A701-471C37FD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205283"/>
        <c:axId val="80295907"/>
      </c:lineChart>
      <c:catAx>
        <c:axId val="362052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295907"/>
        <c:crosses val="autoZero"/>
        <c:auto val="1"/>
        <c:lblAlgn val="ctr"/>
        <c:lblOffset val="100"/>
        <c:noMultiLvlLbl val="0"/>
      </c:catAx>
      <c:valAx>
        <c:axId val="802959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20528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0.59030999999999989</c:v>
                </c:pt>
                <c:pt idx="2">
                  <c:v>1.37033</c:v>
                </c:pt>
                <c:pt idx="3">
                  <c:v>2.47871</c:v>
                </c:pt>
                <c:pt idx="4">
                  <c:v>3.903999999999999</c:v>
                </c:pt>
                <c:pt idx="5">
                  <c:v>5.6096400000000006</c:v>
                </c:pt>
                <c:pt idx="6">
                  <c:v>7.6525500000000006</c:v>
                </c:pt>
                <c:pt idx="7">
                  <c:v>10.027339999999999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5-4EF1-A177-4E4993795B2C}"/>
            </c:ext>
          </c:extLst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0.5233000000000001</c:v>
                </c:pt>
                <c:pt idx="2">
                  <c:v>1.2642999999999998</c:v>
                </c:pt>
                <c:pt idx="3">
                  <c:v>2.3295000000000003</c:v>
                </c:pt>
                <c:pt idx="4">
                  <c:v>3.6409999999999996</c:v>
                </c:pt>
                <c:pt idx="5">
                  <c:v>5.2669000000000006</c:v>
                </c:pt>
                <c:pt idx="6">
                  <c:v>7.2273000000000014</c:v>
                </c:pt>
                <c:pt idx="7">
                  <c:v>9.395900000000001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5-4EF1-A177-4E499379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2228033"/>
        <c:axId val="62231475"/>
      </c:lineChart>
      <c:catAx>
        <c:axId val="6222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231475"/>
        <c:crosses val="autoZero"/>
        <c:auto val="1"/>
        <c:lblAlgn val="ctr"/>
        <c:lblOffset val="100"/>
        <c:noMultiLvlLbl val="0"/>
      </c:catAx>
      <c:valAx>
        <c:axId val="62231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22803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D-48AD-BA35-669651429FC5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D-48AD-BA35-66965142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8758568"/>
        <c:axId val="86911511"/>
      </c:lineChart>
      <c:catAx>
        <c:axId val="18758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911511"/>
        <c:crosses val="autoZero"/>
        <c:auto val="1"/>
        <c:lblAlgn val="ctr"/>
        <c:lblOffset val="100"/>
        <c:noMultiLvlLbl val="0"/>
      </c:catAx>
      <c:valAx>
        <c:axId val="86911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75856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8-4173-8513-437B89C49126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8-4173-8513-437B89C4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597282"/>
        <c:axId val="18692468"/>
      </c:lineChart>
      <c:catAx>
        <c:axId val="365972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692468"/>
        <c:crosses val="autoZero"/>
        <c:auto val="1"/>
        <c:lblAlgn val="ctr"/>
        <c:lblOffset val="100"/>
        <c:noMultiLvlLbl val="0"/>
      </c:catAx>
      <c:valAx>
        <c:axId val="18692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59728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F-4550-83CC-4F9EAE6AE2CB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F-4550-83CC-4F9EAE6A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6805083"/>
        <c:axId val="69915030"/>
      </c:lineChart>
      <c:catAx>
        <c:axId val="26805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915030"/>
        <c:crosses val="autoZero"/>
        <c:auto val="1"/>
        <c:lblAlgn val="ctr"/>
        <c:lblOffset val="100"/>
        <c:noMultiLvlLbl val="0"/>
      </c:catAx>
      <c:valAx>
        <c:axId val="699150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80508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0.21045735478401184</c:v>
                </c:pt>
                <c:pt idx="1">
                  <c:v>0.83995277434587479</c:v>
                </c:pt>
                <c:pt idx="2">
                  <c:v>1.888524055480957</c:v>
                </c:pt>
                <c:pt idx="3">
                  <c:v>3.3561975359916687</c:v>
                </c:pt>
                <c:pt idx="4">
                  <c:v>5.2429546564817429</c:v>
                </c:pt>
                <c:pt idx="5">
                  <c:v>7.5487996935844421</c:v>
                </c:pt>
                <c:pt idx="6">
                  <c:v>10.273758932948112</c:v>
                </c:pt>
                <c:pt idx="7">
                  <c:v>13.417858824133873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F-4E8E-9056-263E67F6185D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0.2097872868180275</c:v>
                </c:pt>
                <c:pt idx="1">
                  <c:v>0.83859766274690628</c:v>
                </c:pt>
                <c:pt idx="2">
                  <c:v>1.8865031972527504</c:v>
                </c:pt>
                <c:pt idx="3">
                  <c:v>3.3535038903355598</c:v>
                </c:pt>
                <c:pt idx="4">
                  <c:v>5.2395997419953346</c:v>
                </c:pt>
                <c:pt idx="5">
                  <c:v>7.5447907522320747</c:v>
                </c:pt>
                <c:pt idx="6">
                  <c:v>10.26907692104578</c:v>
                </c:pt>
                <c:pt idx="7">
                  <c:v>13.412458248436451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F-4E8E-9056-263E67F6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2804199"/>
        <c:axId val="34376276"/>
      </c:lineChart>
      <c:catAx>
        <c:axId val="32804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76276"/>
        <c:crosses val="autoZero"/>
        <c:auto val="1"/>
        <c:lblAlgn val="ctr"/>
        <c:lblOffset val="100"/>
        <c:noMultiLvlLbl val="0"/>
      </c:catAx>
      <c:valAx>
        <c:axId val="343762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8041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0.2097872868180275</c:v>
                </c:pt>
                <c:pt idx="1">
                  <c:v>0.83859766274690628</c:v>
                </c:pt>
                <c:pt idx="2">
                  <c:v>1.8865031972527504</c:v>
                </c:pt>
                <c:pt idx="3">
                  <c:v>3.3535038903355598</c:v>
                </c:pt>
                <c:pt idx="4">
                  <c:v>5.2395997419953346</c:v>
                </c:pt>
                <c:pt idx="5">
                  <c:v>7.5447907522320747</c:v>
                </c:pt>
                <c:pt idx="6">
                  <c:v>10.26907692104578</c:v>
                </c:pt>
                <c:pt idx="7">
                  <c:v>13.412458248436451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D-43DE-897D-51DAC338AC90}"/>
            </c:ext>
          </c:extLst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Dijkstra!$V$30:$V$37</c:f>
              <c:numCache>
                <c:formatCode>0</c:formatCode>
                <c:ptCount val="8"/>
                <c:pt idx="0">
                  <c:v>240518168.57599995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11854109736.960001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D-43DE-897D-51DAC338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532040"/>
        <c:axId val="38564920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D-43DE-897D-51DAC338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344232"/>
        <c:axId val="85118165"/>
      </c:lineChart>
      <c:catAx>
        <c:axId val="88532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564920"/>
        <c:crosses val="autoZero"/>
        <c:auto val="1"/>
        <c:lblAlgn val="ctr"/>
        <c:lblOffset val="100"/>
        <c:noMultiLvlLbl val="0"/>
      </c:catAx>
      <c:valAx>
        <c:axId val="38564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532040"/>
        <c:crosses val="autoZero"/>
        <c:crossBetween val="between"/>
      </c:valAx>
      <c:catAx>
        <c:axId val="3634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18165"/>
        <c:crosses val="autoZero"/>
        <c:auto val="1"/>
        <c:lblAlgn val="ctr"/>
        <c:lblOffset val="100"/>
        <c:noMultiLvlLbl val="0"/>
      </c:catAx>
      <c:valAx>
        <c:axId val="8511816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34423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Dijkstra!$V$44:$V$51</c:f>
              <c:numCache>
                <c:formatCode>0</c:formatCode>
                <c:ptCount val="8"/>
                <c:pt idx="0">
                  <c:v>240518168.57599995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11854109736.960001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0-476D-BFF0-87B62156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928488"/>
        <c:axId val="26602722"/>
      </c:lineChart>
      <c:lineChart>
        <c:grouping val="standard"/>
        <c:varyColors val="0"/>
        <c:ser>
          <c:idx val="1"/>
          <c:order val="1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0-476D-BFF0-87B62156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2536276"/>
        <c:axId val="42005071"/>
      </c:lineChart>
      <c:catAx>
        <c:axId val="43928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602722"/>
        <c:crosses val="autoZero"/>
        <c:auto val="1"/>
        <c:lblAlgn val="ctr"/>
        <c:lblOffset val="100"/>
        <c:noMultiLvlLbl val="0"/>
      </c:catAx>
      <c:valAx>
        <c:axId val="26602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928488"/>
        <c:crosses val="autoZero"/>
        <c:crossBetween val="between"/>
      </c:valAx>
      <c:catAx>
        <c:axId val="525362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05071"/>
        <c:crosses val="autoZero"/>
        <c:auto val="1"/>
        <c:lblAlgn val="ctr"/>
        <c:lblOffset val="100"/>
        <c:noMultiLvlLbl val="0"/>
      </c:catAx>
      <c:valAx>
        <c:axId val="420050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53627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8-4F81-8A65-3F77DE4CB819}"/>
            </c:ext>
          </c:extLst>
        </c:ser>
        <c:ser>
          <c:idx val="1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8-4F81-8A65-3F77DE4C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948064"/>
        <c:axId val="25177256"/>
      </c:lineChart>
      <c:catAx>
        <c:axId val="69948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177256"/>
        <c:crosses val="autoZero"/>
        <c:auto val="1"/>
        <c:lblAlgn val="ctr"/>
        <c:lblOffset val="100"/>
        <c:noMultiLvlLbl val="0"/>
      </c:catAx>
      <c:valAx>
        <c:axId val="25177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9480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0.2097872868180275</c:v>
                </c:pt>
                <c:pt idx="1">
                  <c:v>0.83859766274690628</c:v>
                </c:pt>
                <c:pt idx="2">
                  <c:v>1.8865031972527504</c:v>
                </c:pt>
                <c:pt idx="3">
                  <c:v>3.3535038903355598</c:v>
                </c:pt>
                <c:pt idx="4">
                  <c:v>5.2395997419953346</c:v>
                </c:pt>
                <c:pt idx="5">
                  <c:v>7.5447907522320747</c:v>
                </c:pt>
                <c:pt idx="6">
                  <c:v>10.26907692104578</c:v>
                </c:pt>
                <c:pt idx="7">
                  <c:v>13.412458248436451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3-4A05-8DAD-F078FAF01C4E}"/>
            </c:ext>
          </c:extLst>
        </c:ser>
        <c:ser>
          <c:idx val="1"/>
          <c:order val="1"/>
          <c:tx>
            <c:v>Recursive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0.21045735478401184</c:v>
                </c:pt>
                <c:pt idx="1">
                  <c:v>0.83995277434587479</c:v>
                </c:pt>
                <c:pt idx="2">
                  <c:v>1.888524055480957</c:v>
                </c:pt>
                <c:pt idx="3">
                  <c:v>3.3561975359916687</c:v>
                </c:pt>
                <c:pt idx="4">
                  <c:v>5.2429546564817429</c:v>
                </c:pt>
                <c:pt idx="5">
                  <c:v>7.5487996935844421</c:v>
                </c:pt>
                <c:pt idx="6">
                  <c:v>10.273758932948112</c:v>
                </c:pt>
                <c:pt idx="7">
                  <c:v>13.417858824133873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3-4A05-8DAD-F078FAF01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606139"/>
        <c:axId val="65884381"/>
      </c:lineChart>
      <c:lineChart>
        <c:grouping val="standard"/>
        <c:varyColors val="0"/>
        <c:ser>
          <c:idx val="2"/>
          <c:order val="2"/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3-4A05-8DAD-F078FAF01C4E}"/>
            </c:ext>
          </c:extLst>
        </c:ser>
        <c:ser>
          <c:idx val="3"/>
          <c:order val="3"/>
          <c:spPr>
            <a:ln w="2844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3-4A05-8DAD-F078FAF01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5114636"/>
        <c:axId val="69659092"/>
      </c:lineChart>
      <c:catAx>
        <c:axId val="5360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84381"/>
        <c:crosses val="autoZero"/>
        <c:auto val="1"/>
        <c:lblAlgn val="ctr"/>
        <c:lblOffset val="100"/>
        <c:noMultiLvlLbl val="0"/>
      </c:catAx>
      <c:valAx>
        <c:axId val="65884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606139"/>
        <c:crosses val="autoZero"/>
        <c:crossBetween val="between"/>
      </c:valAx>
      <c:catAx>
        <c:axId val="151146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59092"/>
        <c:crosses val="autoZero"/>
        <c:auto val="1"/>
        <c:lblAlgn val="ctr"/>
        <c:lblOffset val="100"/>
        <c:noMultiLvlLbl val="0"/>
      </c:catAx>
      <c:valAx>
        <c:axId val="69659092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114636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IndependentSets!$Q$3:$Q$10</c:f>
              <c:numCache>
                <c:formatCode>General</c:formatCode>
                <c:ptCount val="8"/>
                <c:pt idx="0">
                  <c:v>4.564E-2</c:v>
                </c:pt>
                <c:pt idx="1">
                  <c:v>0.18148000000000003</c:v>
                </c:pt>
                <c:pt idx="2">
                  <c:v>0.40563000000000005</c:v>
                </c:pt>
                <c:pt idx="3">
                  <c:v>0.7129899999999999</c:v>
                </c:pt>
                <c:pt idx="4">
                  <c:v>1.0685900000000002</c:v>
                </c:pt>
                <c:pt idx="5">
                  <c:v>1.5358599999999996</c:v>
                </c:pt>
                <c:pt idx="6">
                  <c:v>2.0847199999999995</c:v>
                </c:pt>
                <c:pt idx="7">
                  <c:v>2.7381400000000005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8-4DC7-9461-2DC6C0911FA3}"/>
            </c:ext>
          </c:extLst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3.3600000000000005E-2</c:v>
                </c:pt>
                <c:pt idx="1">
                  <c:v>0.13320000000000001</c:v>
                </c:pt>
                <c:pt idx="2">
                  <c:v>0.2969</c:v>
                </c:pt>
                <c:pt idx="3">
                  <c:v>0.52429999999999999</c:v>
                </c:pt>
                <c:pt idx="4">
                  <c:v>0.74859999999999993</c:v>
                </c:pt>
                <c:pt idx="5">
                  <c:v>1.0794000000000001</c:v>
                </c:pt>
                <c:pt idx="6">
                  <c:v>1.4867000000000001</c:v>
                </c:pt>
                <c:pt idx="7">
                  <c:v>1.9472000000000005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8-4DC7-9461-2DC6C091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2147386"/>
        <c:axId val="1258517"/>
      </c:lineChart>
      <c:catAx>
        <c:axId val="52147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58517"/>
        <c:crosses val="autoZero"/>
        <c:auto val="1"/>
        <c:lblAlgn val="ctr"/>
        <c:lblOffset val="100"/>
        <c:noMultiLvlLbl val="0"/>
      </c:catAx>
      <c:valAx>
        <c:axId val="12585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14738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MCSS!$T$43:$T$48</c:f>
              <c:numCache>
                <c:formatCode>General</c:formatCode>
                <c:ptCount val="6"/>
                <c:pt idx="0">
                  <c:v>2880976</c:v>
                </c:pt>
                <c:pt idx="1">
                  <c:v>10525672</c:v>
                </c:pt>
                <c:pt idx="2">
                  <c:v>23031264</c:v>
                </c:pt>
                <c:pt idx="3">
                  <c:v>40818592</c:v>
                </c:pt>
                <c:pt idx="4">
                  <c:v>63067344</c:v>
                </c:pt>
                <c:pt idx="5">
                  <c:v>89881680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0-46FF-BF1C-40C8CC4EA897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MCSS!$T$30:$T$35</c:f>
              <c:numCache>
                <c:formatCode>General</c:formatCode>
                <c:ptCount val="6"/>
                <c:pt idx="0">
                  <c:v>1104496</c:v>
                </c:pt>
                <c:pt idx="1">
                  <c:v>4130936</c:v>
                </c:pt>
                <c:pt idx="2">
                  <c:v>9139296</c:v>
                </c:pt>
                <c:pt idx="3">
                  <c:v>16159800</c:v>
                </c:pt>
                <c:pt idx="4">
                  <c:v>25190320</c:v>
                </c:pt>
                <c:pt idx="5">
                  <c:v>36236864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0-46FF-BF1C-40C8CC4E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212697"/>
        <c:axId val="53714795"/>
      </c:lineChart>
      <c:catAx>
        <c:axId val="762126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714795"/>
        <c:crosses val="autoZero"/>
        <c:auto val="1"/>
        <c:lblAlgn val="ctr"/>
        <c:lblOffset val="100"/>
        <c:noMultiLvlLbl val="0"/>
      </c:catAx>
      <c:valAx>
        <c:axId val="537147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2126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7-4081-B8FB-BE5E45835FDA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7-4081-B8FB-BE5E4583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1254316"/>
        <c:axId val="4974917"/>
      </c:lineChart>
      <c:catAx>
        <c:axId val="512543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74917"/>
        <c:crosses val="autoZero"/>
        <c:auto val="1"/>
        <c:lblAlgn val="ctr"/>
        <c:lblOffset val="100"/>
        <c:noMultiLvlLbl val="0"/>
      </c:catAx>
      <c:valAx>
        <c:axId val="49749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25431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E-41A9-91F0-DF7F09F62A4F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E-41A9-91F0-DF7F09F6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595877"/>
        <c:axId val="26904430"/>
      </c:lineChart>
      <c:catAx>
        <c:axId val="825958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904430"/>
        <c:crosses val="autoZero"/>
        <c:auto val="1"/>
        <c:lblAlgn val="ctr"/>
        <c:lblOffset val="100"/>
        <c:noMultiLvlLbl val="0"/>
      </c:catAx>
      <c:valAx>
        <c:axId val="26904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59587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0-475C-961C-D0A5AB971D8F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0-475C-961C-D0A5AB97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5712621"/>
        <c:axId val="81440950"/>
      </c:lineChart>
      <c:catAx>
        <c:axId val="257126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440950"/>
        <c:crosses val="autoZero"/>
        <c:auto val="1"/>
        <c:lblAlgn val="ctr"/>
        <c:lblOffset val="100"/>
        <c:noMultiLvlLbl val="0"/>
      </c:catAx>
      <c:valAx>
        <c:axId val="81440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71262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0.21046840492635965</c:v>
                </c:pt>
                <c:pt idx="1">
                  <c:v>0.83993618935346603</c:v>
                </c:pt>
                <c:pt idx="2">
                  <c:v>1.8885122910141945</c:v>
                </c:pt>
                <c:pt idx="3">
                  <c:v>3.356210732832551</c:v>
                </c:pt>
                <c:pt idx="4">
                  <c:v>5.2429791186004877</c:v>
                </c:pt>
                <c:pt idx="5">
                  <c:v>7.5488445032387972</c:v>
                </c:pt>
                <c:pt idx="6">
                  <c:v>10.273767463862896</c:v>
                </c:pt>
                <c:pt idx="7">
                  <c:v>13.41788593120873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5-4FC3-A61A-16EEF1AB2A8D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0.21052996814250946</c:v>
                </c:pt>
                <c:pt idx="1">
                  <c:v>0.84016494452953339</c:v>
                </c:pt>
                <c:pt idx="2">
                  <c:v>1.8885150849819183</c:v>
                </c:pt>
                <c:pt idx="3">
                  <c:v>3.3561886418610811</c:v>
                </c:pt>
                <c:pt idx="4">
                  <c:v>5.2429527938365936</c:v>
                </c:pt>
                <c:pt idx="5">
                  <c:v>7.548842640593648</c:v>
                </c:pt>
                <c:pt idx="6">
                  <c:v>10.273841872811317</c:v>
                </c:pt>
                <c:pt idx="7">
                  <c:v>13.417877683416009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5-4FC3-A61A-16EEF1AB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486555"/>
        <c:axId val="93929776"/>
      </c:lineChart>
      <c:lineChart>
        <c:grouping val="standard"/>
        <c:varyColors val="0"/>
        <c:ser>
          <c:idx val="2"/>
          <c:order val="2"/>
          <c:spPr>
            <a:ln>
              <a:solidFill>
                <a:srgbClr val="D9D9D9">
                  <a:alpha val="0"/>
                </a:srgbClr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5-4FC3-A61A-16EEF1AB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03231"/>
        <c:axId val="412702735"/>
      </c:lineChart>
      <c:catAx>
        <c:axId val="96486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929776"/>
        <c:crosses val="autoZero"/>
        <c:auto val="1"/>
        <c:lblAlgn val="ctr"/>
        <c:lblOffset val="100"/>
        <c:noMultiLvlLbl val="0"/>
      </c:catAx>
      <c:valAx>
        <c:axId val="93929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GB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486555"/>
        <c:crosses val="autoZero"/>
        <c:crossBetween val="between"/>
      </c:valAx>
      <c:valAx>
        <c:axId val="412702735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403231"/>
        <c:crosses val="max"/>
        <c:crossBetween val="between"/>
      </c:valAx>
      <c:catAx>
        <c:axId val="347403231"/>
        <c:scaling>
          <c:orientation val="minMax"/>
        </c:scaling>
        <c:delete val="1"/>
        <c:axPos val="b"/>
        <c:majorTickMark val="out"/>
        <c:minorTickMark val="none"/>
        <c:tickLblPos val="nextTo"/>
        <c:crossAx val="412702735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0.21052996814250946</c:v>
                </c:pt>
                <c:pt idx="1">
                  <c:v>0.84016494452953339</c:v>
                </c:pt>
                <c:pt idx="2">
                  <c:v>1.8885150849819183</c:v>
                </c:pt>
                <c:pt idx="3">
                  <c:v>3.3561886418610811</c:v>
                </c:pt>
                <c:pt idx="4">
                  <c:v>5.2429527938365936</c:v>
                </c:pt>
                <c:pt idx="5">
                  <c:v>7.548842640593648</c:v>
                </c:pt>
                <c:pt idx="6">
                  <c:v>10.273841872811317</c:v>
                </c:pt>
                <c:pt idx="7">
                  <c:v>13.417877683416009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3-412B-9A2A-B8088B5B8919}"/>
            </c:ext>
          </c:extLst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IndependentSets!$V$30:$V$37</c:f>
              <c:numCache>
                <c:formatCode>0</c:formatCode>
                <c:ptCount val="8"/>
                <c:pt idx="0">
                  <c:v>0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3831110828.0320001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11871289606.143999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3-412B-9A2A-B8088B5B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250349"/>
        <c:axId val="82351955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3-412B-9A2A-B8088B5B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0214682"/>
        <c:axId val="24660811"/>
      </c:lineChart>
      <c:catAx>
        <c:axId val="762503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351955"/>
        <c:crosses val="autoZero"/>
        <c:auto val="1"/>
        <c:lblAlgn val="ctr"/>
        <c:lblOffset val="100"/>
        <c:noMultiLvlLbl val="0"/>
      </c:catAx>
      <c:valAx>
        <c:axId val="82351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250349"/>
        <c:crosses val="autoZero"/>
        <c:crossBetween val="between"/>
      </c:valAx>
      <c:catAx>
        <c:axId val="3021468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60811"/>
        <c:crosses val="autoZero"/>
        <c:auto val="1"/>
        <c:lblAlgn val="ctr"/>
        <c:lblOffset val="100"/>
        <c:noMultiLvlLbl val="0"/>
      </c:catAx>
      <c:valAx>
        <c:axId val="2466081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21468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0.21046840492635965</c:v>
                </c:pt>
                <c:pt idx="1">
                  <c:v>0.83993618935346603</c:v>
                </c:pt>
                <c:pt idx="2">
                  <c:v>1.8885122910141945</c:v>
                </c:pt>
                <c:pt idx="3">
                  <c:v>3.356210732832551</c:v>
                </c:pt>
                <c:pt idx="4">
                  <c:v>5.2429791186004877</c:v>
                </c:pt>
                <c:pt idx="5">
                  <c:v>7.5488445032387972</c:v>
                </c:pt>
                <c:pt idx="6">
                  <c:v>10.273767463862896</c:v>
                </c:pt>
                <c:pt idx="7">
                  <c:v>13.41788593120873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B-4D0C-A550-E5BBA8177E33}"/>
            </c:ext>
          </c:extLst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IndependentSets!$V$42:$V$49</c:f>
              <c:numCache>
                <c:formatCode>0</c:formatCode>
                <c:ptCount val="8"/>
                <c:pt idx="0">
                  <c:v>0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3831110828.0320001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11871289606.143999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B-4D0C-A550-E5BBA817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0993819"/>
        <c:axId val="79625534"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B-4D0C-A550-E5BBA817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9838056"/>
        <c:axId val="9410301"/>
      </c:lineChart>
      <c:catAx>
        <c:axId val="809938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625534"/>
        <c:crosses val="autoZero"/>
        <c:auto val="1"/>
        <c:lblAlgn val="ctr"/>
        <c:lblOffset val="100"/>
        <c:noMultiLvlLbl val="0"/>
      </c:catAx>
      <c:valAx>
        <c:axId val="796255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993819"/>
        <c:crosses val="autoZero"/>
        <c:crossBetween val="between"/>
      </c:valAx>
      <c:catAx>
        <c:axId val="89838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0301"/>
        <c:crosses val="autoZero"/>
        <c:auto val="1"/>
        <c:lblAlgn val="ctr"/>
        <c:lblOffset val="100"/>
        <c:noMultiLvlLbl val="0"/>
      </c:catAx>
      <c:valAx>
        <c:axId val="941030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83805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0.21052996814250946</c:v>
                </c:pt>
                <c:pt idx="1">
                  <c:v>0.84016494452953339</c:v>
                </c:pt>
                <c:pt idx="2">
                  <c:v>1.8885150849819183</c:v>
                </c:pt>
                <c:pt idx="3">
                  <c:v>3.3561886418610811</c:v>
                </c:pt>
                <c:pt idx="4">
                  <c:v>5.2429527938365936</c:v>
                </c:pt>
                <c:pt idx="5">
                  <c:v>7.548842640593648</c:v>
                </c:pt>
                <c:pt idx="6">
                  <c:v>10.273841872811317</c:v>
                </c:pt>
                <c:pt idx="7">
                  <c:v>13.417877683416009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D-4953-9361-6E122A08185B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0.21046840492635965</c:v>
                </c:pt>
                <c:pt idx="1">
                  <c:v>0.83993618935346603</c:v>
                </c:pt>
                <c:pt idx="2">
                  <c:v>1.8885122910141945</c:v>
                </c:pt>
                <c:pt idx="3">
                  <c:v>3.356210732832551</c:v>
                </c:pt>
                <c:pt idx="4">
                  <c:v>5.2429791186004877</c:v>
                </c:pt>
                <c:pt idx="5">
                  <c:v>7.5488445032387972</c:v>
                </c:pt>
                <c:pt idx="6">
                  <c:v>10.273767463862896</c:v>
                </c:pt>
                <c:pt idx="7">
                  <c:v>13.41788593120873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D-4953-9361-6E122A081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5541452"/>
        <c:axId val="89274748"/>
      </c:lineChart>
      <c:lineChart>
        <c:grouping val="standard"/>
        <c:varyColors val="0"/>
        <c:ser>
          <c:idx val="2"/>
          <c:order val="2"/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D-4953-9361-6E122A08185B}"/>
            </c:ext>
          </c:extLst>
        </c:ser>
        <c:ser>
          <c:idx val="3"/>
          <c:order val="3"/>
          <c:spPr>
            <a:ln w="2844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D-4953-9361-6E122A081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9391665"/>
        <c:axId val="88485322"/>
      </c:lineChart>
      <c:catAx>
        <c:axId val="15541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4748"/>
        <c:crosses val="autoZero"/>
        <c:auto val="1"/>
        <c:lblAlgn val="ctr"/>
        <c:lblOffset val="100"/>
        <c:noMultiLvlLbl val="0"/>
      </c:catAx>
      <c:valAx>
        <c:axId val="892747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541452"/>
        <c:crosses val="autoZero"/>
        <c:crossBetween val="between"/>
      </c:valAx>
      <c:catAx>
        <c:axId val="893916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85322"/>
        <c:crosses val="autoZero"/>
        <c:auto val="1"/>
        <c:lblAlgn val="ctr"/>
        <c:lblOffset val="100"/>
        <c:noMultiLvlLbl val="0"/>
      </c:catAx>
      <c:valAx>
        <c:axId val="88485322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939166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C-4091-8538-46BFD8F2CE8B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C-4091-8538-46BFD8F2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122864"/>
        <c:axId val="35640416"/>
      </c:lineChart>
      <c:catAx>
        <c:axId val="37122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640416"/>
        <c:crosses val="autoZero"/>
        <c:auto val="1"/>
        <c:lblAlgn val="ctr"/>
        <c:lblOffset val="100"/>
        <c:noMultiLvlLbl val="0"/>
      </c:catAx>
      <c:valAx>
        <c:axId val="35640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1228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1.8949499999999997</c:v>
                </c:pt>
                <c:pt idx="1">
                  <c:v>3.7819100000000008</c:v>
                </c:pt>
                <c:pt idx="2">
                  <c:v>5.6698799999999983</c:v>
                </c:pt>
                <c:pt idx="3">
                  <c:v>7.7111300000000016</c:v>
                </c:pt>
                <c:pt idx="4">
                  <c:v>9.5168700000000008</c:v>
                </c:pt>
                <c:pt idx="5">
                  <c:v>11.3592</c:v>
                </c:pt>
                <c:pt idx="6">
                  <c:v>45.989059999999981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C-4403-9B0D-3E657E559AD7}"/>
            </c:ext>
          </c:extLst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0.46999999999999992</c:v>
                </c:pt>
                <c:pt idx="2">
                  <c:v>0.7137</c:v>
                </c:pt>
                <c:pt idx="3">
                  <c:v>0.96459999999999968</c:v>
                </c:pt>
                <c:pt idx="4">
                  <c:v>1.2132000000000001</c:v>
                </c:pt>
                <c:pt idx="5">
                  <c:v>1.4626000000000003</c:v>
                </c:pt>
                <c:pt idx="6">
                  <c:v>1.6995999999999996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C-4403-9B0D-3E657E559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810304"/>
        <c:axId val="33271832"/>
      </c:lineChart>
      <c:catAx>
        <c:axId val="73810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271832"/>
        <c:crosses val="autoZero"/>
        <c:auto val="1"/>
        <c:lblAlgn val="ctr"/>
        <c:lblOffset val="100"/>
        <c:noMultiLvlLbl val="0"/>
      </c:catAx>
      <c:valAx>
        <c:axId val="33271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81030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KTrees!$O$41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KTrees!$T$42:$T$49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F-4DD4-82B6-168EA1460DAD}"/>
            </c:ext>
          </c:extLst>
        </c:ser>
        <c:ser>
          <c:idx val="1"/>
          <c:order val="1"/>
          <c:tx>
            <c:strRef>
              <c:f>KTrees!$O$29</c:f>
              <c:strCache>
                <c:ptCount val="1"/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KTrees!$T$31:$T$37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F-4DD4-82B6-168EA146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282763"/>
        <c:axId val="97321134"/>
      </c:lineChart>
      <c:lineChart>
        <c:grouping val="standard"/>
        <c:varyColors val="0"/>
        <c:ser>
          <c:idx val="2"/>
          <c:order val="2"/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28.899999999999995</c:v>
                </c:pt>
                <c:pt idx="2">
                  <c:v>43.29999999999999</c:v>
                </c:pt>
                <c:pt idx="3">
                  <c:v>57.79999999999999</c:v>
                </c:pt>
                <c:pt idx="4">
                  <c:v>72.099999999999994</c:v>
                </c:pt>
                <c:pt idx="5">
                  <c:v>86.59999999999998</c:v>
                </c:pt>
                <c:pt idx="6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F-4DD4-82B6-168EA146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55439"/>
        <c:axId val="412672367"/>
      </c:lineChart>
      <c:catAx>
        <c:axId val="142827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321134"/>
        <c:crosses val="autoZero"/>
        <c:auto val="1"/>
        <c:lblAlgn val="ctr"/>
        <c:lblOffset val="100"/>
        <c:noMultiLvlLbl val="0"/>
      </c:catAx>
      <c:valAx>
        <c:axId val="973211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82763"/>
        <c:crosses val="autoZero"/>
        <c:crossBetween val="between"/>
      </c:valAx>
      <c:valAx>
        <c:axId val="412672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8055439"/>
        <c:crosses val="max"/>
        <c:crossBetween val="between"/>
      </c:valAx>
      <c:catAx>
        <c:axId val="418055439"/>
        <c:scaling>
          <c:orientation val="minMax"/>
        </c:scaling>
        <c:delete val="1"/>
        <c:axPos val="b"/>
        <c:majorTickMark val="out"/>
        <c:minorTickMark val="none"/>
        <c:tickLblPos val="nextTo"/>
        <c:crossAx val="412672367"/>
        <c:auto val="1"/>
        <c:lblAlgn val="ctr"/>
        <c:lblOffset val="100"/>
        <c:noMultiLvlLbl val="0"/>
      </c:cat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MCSS!$U$30:$U$37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C-4F20-92A1-DB3D5287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548182"/>
        <c:axId val="9340358"/>
      </c:lineChart>
      <c:catAx>
        <c:axId val="254818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40358"/>
        <c:crosses val="autoZero"/>
        <c:auto val="1"/>
        <c:lblAlgn val="ctr"/>
        <c:lblOffset val="100"/>
        <c:noMultiLvlLbl val="0"/>
      </c:catAx>
      <c:valAx>
        <c:axId val="934035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48182"/>
        <c:crosses val="max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0">
                  <c:v>0</c:v>
                </c:pt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C-43C4-BD68-0F1158053116}"/>
            </c:ext>
          </c:extLst>
        </c:ser>
        <c:ser>
          <c:idx val="1"/>
          <c:order val="1"/>
          <c:tx>
            <c:strRef>
              <c:f>KTrees!$V$29</c:f>
              <c:strCache>
                <c:ptCount val="1"/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0</c:formatCode>
                <c:ptCount val="8"/>
                <c:pt idx="0" formatCode="General">
                  <c:v>0</c:v>
                </c:pt>
                <c:pt idx="1">
                  <c:v>2491081031.6799998</c:v>
                </c:pt>
                <c:pt idx="2">
                  <c:v>4964982194.1759996</c:v>
                </c:pt>
                <c:pt idx="3">
                  <c:v>7438883356.671998</c:v>
                </c:pt>
                <c:pt idx="4">
                  <c:v>9929964388.3519993</c:v>
                </c:pt>
                <c:pt idx="5">
                  <c:v>12386685681.664</c:v>
                </c:pt>
                <c:pt idx="6">
                  <c:v>14877766713.343996</c:v>
                </c:pt>
                <c:pt idx="7">
                  <c:v>16063177687.040001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C-43C4-BD68-0F115805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894288"/>
        <c:axId val="91191272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0">
                  <c:v>0</c:v>
                </c:pt>
                <c:pt idx="1">
                  <c:v>14.5</c:v>
                </c:pt>
                <c:pt idx="2">
                  <c:v>28.899999999999995</c:v>
                </c:pt>
                <c:pt idx="3">
                  <c:v>43.29999999999999</c:v>
                </c:pt>
                <c:pt idx="4">
                  <c:v>57.79999999999999</c:v>
                </c:pt>
                <c:pt idx="5">
                  <c:v>72.099999999999994</c:v>
                </c:pt>
                <c:pt idx="6">
                  <c:v>86.59999999999998</c:v>
                </c:pt>
                <c:pt idx="7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C-43C4-BD68-0F115805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570202"/>
        <c:axId val="47632189"/>
      </c:lineChart>
      <c:catAx>
        <c:axId val="489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191272"/>
        <c:crosses val="autoZero"/>
        <c:auto val="1"/>
        <c:lblAlgn val="ctr"/>
        <c:lblOffset val="100"/>
        <c:noMultiLvlLbl val="0"/>
      </c:catAx>
      <c:valAx>
        <c:axId val="91191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94288"/>
        <c:crosses val="autoZero"/>
        <c:crossBetween val="between"/>
      </c:valAx>
      <c:catAx>
        <c:axId val="857020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32189"/>
        <c:crosses val="autoZero"/>
        <c:auto val="1"/>
        <c:lblAlgn val="ctr"/>
        <c:lblOffset val="100"/>
        <c:noMultiLvlLbl val="0"/>
      </c:catAx>
      <c:valAx>
        <c:axId val="4763218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7020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A-47F8-B938-49DC20426F3A}"/>
            </c:ext>
          </c:extLst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KTrees!$V$43:$V$49</c:f>
              <c:numCache>
                <c:formatCode>0</c:formatCode>
                <c:ptCount val="7"/>
                <c:pt idx="0">
                  <c:v>2130303778.8160002</c:v>
                </c:pt>
                <c:pt idx="1">
                  <c:v>4243427688.448</c:v>
                </c:pt>
                <c:pt idx="2">
                  <c:v>6373731467.2639999</c:v>
                </c:pt>
                <c:pt idx="3">
                  <c:v>8486855376.8959999</c:v>
                </c:pt>
                <c:pt idx="4">
                  <c:v>10599979286.528002</c:v>
                </c:pt>
                <c:pt idx="5">
                  <c:v>12730283065.344</c:v>
                </c:pt>
                <c:pt idx="6">
                  <c:v>14843406974.976004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A-47F8-B938-49DC2042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561644"/>
        <c:axId val="80496414"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A-47F8-B938-49DC2042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2886179"/>
        <c:axId val="64110511"/>
      </c:lineChart>
      <c:catAx>
        <c:axId val="775616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496414"/>
        <c:crosses val="autoZero"/>
        <c:auto val="1"/>
        <c:lblAlgn val="ctr"/>
        <c:lblOffset val="100"/>
        <c:noMultiLvlLbl val="0"/>
      </c:catAx>
      <c:valAx>
        <c:axId val="80496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561644"/>
        <c:crosses val="autoZero"/>
        <c:crossBetween val="between"/>
      </c:valAx>
      <c:catAx>
        <c:axId val="128861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10511"/>
        <c:crosses val="autoZero"/>
        <c:auto val="1"/>
        <c:lblAlgn val="ctr"/>
        <c:lblOffset val="100"/>
        <c:noMultiLvlLbl val="0"/>
      </c:catAx>
      <c:valAx>
        <c:axId val="6411051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88617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B-4B64-94F3-91C8C0A6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4932"/>
        <c:axId val="83379430"/>
      </c:lineChart>
      <c:lineChart>
        <c:grouping val="standard"/>
        <c:varyColors val="0"/>
        <c:ser>
          <c:idx val="1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28.899999999999995</c:v>
                </c:pt>
                <c:pt idx="2">
                  <c:v>43.29999999999999</c:v>
                </c:pt>
                <c:pt idx="3">
                  <c:v>57.79999999999999</c:v>
                </c:pt>
                <c:pt idx="4">
                  <c:v>72.099999999999994</c:v>
                </c:pt>
                <c:pt idx="5">
                  <c:v>86.59999999999998</c:v>
                </c:pt>
                <c:pt idx="6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B-4B64-94F3-91C8C0A6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8646886"/>
        <c:axId val="54532377"/>
      </c:lineChart>
      <c:catAx>
        <c:axId val="4349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379430"/>
        <c:crosses val="autoZero"/>
        <c:auto val="1"/>
        <c:lblAlgn val="ctr"/>
        <c:lblOffset val="100"/>
        <c:noMultiLvlLbl val="0"/>
      </c:catAx>
      <c:valAx>
        <c:axId val="83379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4932"/>
        <c:crosses val="autoZero"/>
        <c:crossBetween val="between"/>
      </c:valAx>
      <c:catAx>
        <c:axId val="9864688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32377"/>
        <c:crosses val="autoZero"/>
        <c:auto val="1"/>
        <c:lblAlgn val="ctr"/>
        <c:lblOffset val="100"/>
        <c:noMultiLvlLbl val="0"/>
      </c:catAx>
      <c:valAx>
        <c:axId val="5453237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468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1.7083399999999997</c:v>
                </c:pt>
                <c:pt idx="1">
                  <c:v>3.3966700000000012</c:v>
                </c:pt>
                <c:pt idx="2">
                  <c:v>5.05769</c:v>
                </c:pt>
                <c:pt idx="3">
                  <c:v>6.826559999999998</c:v>
                </c:pt>
                <c:pt idx="4">
                  <c:v>8.521449999999998</c:v>
                </c:pt>
                <c:pt idx="5">
                  <c:v>10.299849999999999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B-4A1A-AAE7-4A869C2F5DE8}"/>
            </c:ext>
          </c:extLst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0.59799999999999986</c:v>
                </c:pt>
                <c:pt idx="1">
                  <c:v>1.2188999999999999</c:v>
                </c:pt>
                <c:pt idx="2">
                  <c:v>1.8335000000000001</c:v>
                </c:pt>
                <c:pt idx="3">
                  <c:v>2.4531000000000001</c:v>
                </c:pt>
                <c:pt idx="4">
                  <c:v>3.0507</c:v>
                </c:pt>
                <c:pt idx="5">
                  <c:v>3.6283000000000003</c:v>
                </c:pt>
                <c:pt idx="6">
                  <c:v>4.2430000000000003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B-4A1A-AAE7-4A869C2F5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3045847"/>
        <c:axId val="65253268"/>
      </c:lineChart>
      <c:catAx>
        <c:axId val="330458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253268"/>
        <c:crosses val="autoZero"/>
        <c:auto val="1"/>
        <c:lblAlgn val="ctr"/>
        <c:lblOffset val="100"/>
        <c:noMultiLvlLbl val="0"/>
      </c:catAx>
      <c:valAx>
        <c:axId val="65253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04584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1-4650-B08A-91346361C4B0}"/>
            </c:ext>
          </c:extLst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1-4650-B08A-91346361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9566905"/>
        <c:axId val="8083869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1-4650-B08A-91346361C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0889482"/>
        <c:axId val="27992787"/>
      </c:lineChart>
      <c:catAx>
        <c:axId val="595669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83869"/>
        <c:crosses val="autoZero"/>
        <c:auto val="1"/>
        <c:lblAlgn val="ctr"/>
        <c:lblOffset val="100"/>
        <c:noMultiLvlLbl val="0"/>
      </c:catAx>
      <c:valAx>
        <c:axId val="8083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566905"/>
        <c:crosses val="autoZero"/>
        <c:crossBetween val="between"/>
      </c:valAx>
      <c:catAx>
        <c:axId val="3088948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92787"/>
        <c:crosses val="autoZero"/>
        <c:auto val="1"/>
        <c:lblAlgn val="ctr"/>
        <c:lblOffset val="100"/>
        <c:noMultiLvlLbl val="0"/>
      </c:catAx>
      <c:valAx>
        <c:axId val="2799278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88948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TreeDiameter!$T$42:$T$49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A-408A-92A2-B441CA1876E4}"/>
            </c:ext>
          </c:extLst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A-408A-92A2-B441CA18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150806"/>
        <c:axId val="201692"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TreeDiameter!$U$42:$U$49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A-408A-92A2-B441CA18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2930101"/>
        <c:axId val="76036212"/>
      </c:lineChart>
      <c:catAx>
        <c:axId val="31508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1692"/>
        <c:crosses val="autoZero"/>
        <c:auto val="1"/>
        <c:lblAlgn val="ctr"/>
        <c:lblOffset val="100"/>
        <c:noMultiLvlLbl val="0"/>
      </c:catAx>
      <c:valAx>
        <c:axId val="201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50806"/>
        <c:crosses val="autoZero"/>
        <c:crossBetween val="between"/>
      </c:valAx>
      <c:catAx>
        <c:axId val="429301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36212"/>
        <c:crosses val="autoZero"/>
        <c:auto val="1"/>
        <c:lblAlgn val="ctr"/>
        <c:lblOffset val="100"/>
        <c:noMultiLvlLbl val="0"/>
      </c:catAx>
      <c:valAx>
        <c:axId val="760362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93010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7-4992-9CBA-6D6B90A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1097161"/>
        <c:axId val="91680422"/>
      </c:lineChart>
      <c:lineChart>
        <c:grouping val="standard"/>
        <c:varyColors val="0"/>
        <c:ser>
          <c:idx val="1"/>
          <c:order val="1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D97-4992-9CBA-6D6B90AD4830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BD97-4992-9CBA-6D6B90AD48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7-4992-9CBA-6D6B90A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9572670"/>
        <c:axId val="35414684"/>
      </c:lineChart>
      <c:catAx>
        <c:axId val="31097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680422"/>
        <c:crosses val="autoZero"/>
        <c:auto val="1"/>
        <c:lblAlgn val="ctr"/>
        <c:lblOffset val="100"/>
        <c:noMultiLvlLbl val="0"/>
      </c:catAx>
      <c:valAx>
        <c:axId val="916804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097161"/>
        <c:crosses val="autoZero"/>
        <c:crossBetween val="between"/>
      </c:valAx>
      <c:catAx>
        <c:axId val="4957267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14684"/>
        <c:crosses val="autoZero"/>
        <c:auto val="1"/>
        <c:lblAlgn val="ctr"/>
        <c:lblOffset val="100"/>
        <c:noMultiLvlLbl val="0"/>
      </c:catAx>
      <c:valAx>
        <c:axId val="354146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57267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MCSS!$V$43:$V$50</c:f>
              <c:numCache>
                <c:formatCode>0</c:formatCode>
                <c:ptCount val="8"/>
                <c:pt idx="0">
                  <c:v>0</c:v>
                </c:pt>
                <c:pt idx="1">
                  <c:v>17179869.184000004</c:v>
                </c:pt>
                <c:pt idx="2">
                  <c:v>34359738.368000008</c:v>
                </c:pt>
                <c:pt idx="3">
                  <c:v>51539607.552000001</c:v>
                </c:pt>
                <c:pt idx="4">
                  <c:v>68719476.736000016</c:v>
                </c:pt>
                <c:pt idx="5">
                  <c:v>103079215.104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1-4AD4-AF36-4D88A62E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339892"/>
        <c:axId val="67018993"/>
      </c:lineChart>
      <c:lineChart>
        <c:grouping val="standard"/>
        <c:varyColors val="0"/>
        <c:ser>
          <c:idx val="1"/>
          <c:order val="1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0</c:v>
                </c:pt>
                <c:pt idx="1">
                  <c:v>0.10000000000000002</c:v>
                </c:pt>
                <c:pt idx="2">
                  <c:v>0.20000000000000004</c:v>
                </c:pt>
                <c:pt idx="3">
                  <c:v>0.3</c:v>
                </c:pt>
                <c:pt idx="4">
                  <c:v>0.40000000000000008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1-4AD4-AF36-4D88A62E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5039980"/>
        <c:axId val="32514661"/>
      </c:lineChart>
      <c:catAx>
        <c:axId val="10339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18993"/>
        <c:crosses val="autoZero"/>
        <c:auto val="1"/>
        <c:lblAlgn val="ctr"/>
        <c:lblOffset val="100"/>
        <c:noMultiLvlLbl val="0"/>
      </c:catAx>
      <c:valAx>
        <c:axId val="67018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339892"/>
        <c:crosses val="autoZero"/>
        <c:crossBetween val="between"/>
      </c:valAx>
      <c:catAx>
        <c:axId val="850399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4661"/>
        <c:crosses val="autoZero"/>
        <c:auto val="1"/>
        <c:lblAlgn val="ctr"/>
        <c:lblOffset val="100"/>
        <c:noMultiLvlLbl val="0"/>
      </c:catAx>
      <c:valAx>
        <c:axId val="3251466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03998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F-4665-B28F-FE874F002800}"/>
            </c:ext>
          </c:extLst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0</c:v>
                </c:pt>
                <c:pt idx="1">
                  <c:v>0.10000000000000002</c:v>
                </c:pt>
                <c:pt idx="2">
                  <c:v>0.20000000000000004</c:v>
                </c:pt>
                <c:pt idx="3">
                  <c:v>0.3</c:v>
                </c:pt>
                <c:pt idx="4">
                  <c:v>0.40000000000000008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F-4665-B28F-FE874F00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639264"/>
        <c:axId val="28761228"/>
      </c:lineChart>
      <c:catAx>
        <c:axId val="1463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761228"/>
        <c:crosses val="autoZero"/>
        <c:auto val="1"/>
        <c:lblAlgn val="ctr"/>
        <c:lblOffset val="100"/>
        <c:noMultiLvlLbl val="0"/>
      </c:catAx>
      <c:valAx>
        <c:axId val="287612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6392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LISS!$Q$3:$Q$9</c:f>
              <c:numCache>
                <c:formatCode>General</c:formatCode>
                <c:ptCount val="7"/>
                <c:pt idx="0">
                  <c:v>7.9300000000000009E-2</c:v>
                </c:pt>
                <c:pt idx="1">
                  <c:v>0.29631000000000002</c:v>
                </c:pt>
                <c:pt idx="2">
                  <c:v>0.66852000000000011</c:v>
                </c:pt>
                <c:pt idx="3">
                  <c:v>1.18493</c:v>
                </c:pt>
                <c:pt idx="4">
                  <c:v>1.8392900000000001</c:v>
                </c:pt>
                <c:pt idx="5">
                  <c:v>2.62676</c:v>
                </c:pt>
                <c:pt idx="6">
                  <c:v>3.5896300000000005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A-4543-A876-6794249CEDD8}"/>
            </c:ext>
          </c:extLst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LISS!$Q$16:$Q$22</c:f>
              <c:numCache>
                <c:formatCode>General</c:formatCode>
                <c:ptCount val="7"/>
                <c:pt idx="0">
                  <c:v>8.2399999999999987E-2</c:v>
                </c:pt>
                <c:pt idx="1">
                  <c:v>0.32119999999999993</c:v>
                </c:pt>
                <c:pt idx="2">
                  <c:v>0.71830000000000005</c:v>
                </c:pt>
                <c:pt idx="3">
                  <c:v>1.2736000000000001</c:v>
                </c:pt>
                <c:pt idx="4">
                  <c:v>1.9958000000000002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A-4543-A876-6794249C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2349741"/>
        <c:axId val="37208633"/>
      </c:lineChart>
      <c:catAx>
        <c:axId val="32349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Problem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208633"/>
        <c:crosses val="autoZero"/>
        <c:auto val="1"/>
        <c:lblAlgn val="ctr"/>
        <c:lblOffset val="100"/>
        <c:noMultiLvlLbl val="0"/>
      </c:catAx>
      <c:valAx>
        <c:axId val="37208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34974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360</xdr:colOff>
      <xdr:row>1</xdr:row>
      <xdr:rowOff>0</xdr:rowOff>
    </xdr:from>
    <xdr:to>
      <xdr:col>29</xdr:col>
      <xdr:colOff>256320</xdr:colOff>
      <xdr:row>17</xdr:row>
      <xdr:rowOff>8640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360</xdr:colOff>
      <xdr:row>17</xdr:row>
      <xdr:rowOff>360</xdr:rowOff>
    </xdr:from>
    <xdr:to>
      <xdr:col>29</xdr:col>
      <xdr:colOff>256320</xdr:colOff>
      <xdr:row>32</xdr:row>
      <xdr:rowOff>173160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360</xdr:colOff>
      <xdr:row>1</xdr:row>
      <xdr:rowOff>0</xdr:rowOff>
    </xdr:from>
    <xdr:to>
      <xdr:col>36</xdr:col>
      <xdr:colOff>351720</xdr:colOff>
      <xdr:row>17</xdr:row>
      <xdr:rowOff>8640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360</xdr:colOff>
      <xdr:row>17</xdr:row>
      <xdr:rowOff>360</xdr:rowOff>
    </xdr:from>
    <xdr:to>
      <xdr:col>36</xdr:col>
      <xdr:colOff>351720</xdr:colOff>
      <xdr:row>32</xdr:row>
      <xdr:rowOff>173160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360</xdr:colOff>
      <xdr:row>34</xdr:row>
      <xdr:rowOff>360</xdr:rowOff>
    </xdr:from>
    <xdr:to>
      <xdr:col>32</xdr:col>
      <xdr:colOff>99720</xdr:colOff>
      <xdr:row>50</xdr:row>
      <xdr:rowOff>93960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720</xdr:colOff>
      <xdr:row>54</xdr:row>
      <xdr:rowOff>360</xdr:rowOff>
    </xdr:from>
    <xdr:to>
      <xdr:col>21</xdr:col>
      <xdr:colOff>980280</xdr:colOff>
      <xdr:row>71</xdr:row>
      <xdr:rowOff>148320</xdr:rowOff>
    </xdr:to>
    <xdr:graphicFrame macro="">
      <xdr:nvGraphicFramePr>
        <xdr:cNvPr id="7" name="Chart 3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114840</xdr:colOff>
      <xdr:row>53</xdr:row>
      <xdr:rowOff>171720</xdr:rowOff>
    </xdr:from>
    <xdr:to>
      <xdr:col>29</xdr:col>
      <xdr:colOff>532440</xdr:colOff>
      <xdr:row>71</xdr:row>
      <xdr:rowOff>134640</xdr:rowOff>
    </xdr:to>
    <xdr:graphicFrame macro="">
      <xdr:nvGraphicFramePr>
        <xdr:cNvPr id="8" name="Chart 3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54</xdr:row>
      <xdr:rowOff>360</xdr:rowOff>
    </xdr:from>
    <xdr:to>
      <xdr:col>40</xdr:col>
      <xdr:colOff>208080</xdr:colOff>
      <xdr:row>71</xdr:row>
      <xdr:rowOff>148320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647640</xdr:colOff>
      <xdr:row>1</xdr:row>
      <xdr:rowOff>0</xdr:rowOff>
    </xdr:from>
    <xdr:to>
      <xdr:col>32</xdr:col>
      <xdr:colOff>500760</xdr:colOff>
      <xdr:row>17</xdr:row>
      <xdr:rowOff>84600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647640</xdr:colOff>
      <xdr:row>17</xdr:row>
      <xdr:rowOff>0</xdr:rowOff>
    </xdr:from>
    <xdr:to>
      <xdr:col>29</xdr:col>
      <xdr:colOff>199080</xdr:colOff>
      <xdr:row>32</xdr:row>
      <xdr:rowOff>115560</xdr:rowOff>
    </xdr:to>
    <xdr:graphicFrame macro="">
      <xdr:nvGraphicFramePr>
        <xdr:cNvPr id="9" name="Chart 1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85680</xdr:colOff>
      <xdr:row>1</xdr:row>
      <xdr:rowOff>15840</xdr:rowOff>
    </xdr:from>
    <xdr:to>
      <xdr:col>40</xdr:col>
      <xdr:colOff>437040</xdr:colOff>
      <xdr:row>16</xdr:row>
      <xdr:rowOff>131400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514440</xdr:colOff>
      <xdr:row>17</xdr:row>
      <xdr:rowOff>0</xdr:rowOff>
    </xdr:from>
    <xdr:to>
      <xdr:col>36</xdr:col>
      <xdr:colOff>294480</xdr:colOff>
      <xdr:row>32</xdr:row>
      <xdr:rowOff>115560</xdr:rowOff>
    </xdr:to>
    <xdr:graphicFrame macro="">
      <xdr:nvGraphicFramePr>
        <xdr:cNvPr id="11" name="Chart 1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922320</xdr:colOff>
      <xdr:row>68</xdr:row>
      <xdr:rowOff>96480</xdr:rowOff>
    </xdr:to>
    <xdr:graphicFrame macro="">
      <xdr:nvGraphicFramePr>
        <xdr:cNvPr id="12" name="Chart 1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108000</xdr:colOff>
      <xdr:row>51</xdr:row>
      <xdr:rowOff>79200</xdr:rowOff>
    </xdr:from>
    <xdr:to>
      <xdr:col>31</xdr:col>
      <xdr:colOff>87480</xdr:colOff>
      <xdr:row>69</xdr:row>
      <xdr:rowOff>1080</xdr:rowOff>
    </xdr:to>
    <xdr:graphicFrame macro="">
      <xdr:nvGraphicFramePr>
        <xdr:cNvPr id="13" name="Chart 2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123840</xdr:colOff>
      <xdr:row>34</xdr:row>
      <xdr:rowOff>31680</xdr:rowOff>
    </xdr:from>
    <xdr:to>
      <xdr:col>31</xdr:col>
      <xdr:colOff>548280</xdr:colOff>
      <xdr:row>50</xdr:row>
      <xdr:rowOff>116280</xdr:rowOff>
    </xdr:to>
    <xdr:graphicFrame macro="">
      <xdr:nvGraphicFramePr>
        <xdr:cNvPr id="14" name="Chart 2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169920</xdr:colOff>
      <xdr:row>51</xdr:row>
      <xdr:rowOff>96480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401040</xdr:colOff>
      <xdr:row>3</xdr:row>
      <xdr:rowOff>165960</xdr:rowOff>
    </xdr:from>
    <xdr:to>
      <xdr:col>32</xdr:col>
      <xdr:colOff>281160</xdr:colOff>
      <xdr:row>20</xdr:row>
      <xdr:rowOff>37440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387360</xdr:colOff>
      <xdr:row>20</xdr:row>
      <xdr:rowOff>88920</xdr:rowOff>
    </xdr:from>
    <xdr:to>
      <xdr:col>28</xdr:col>
      <xdr:colOff>605520</xdr:colOff>
      <xdr:row>34</xdr:row>
      <xdr:rowOff>156960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256680</xdr:colOff>
      <xdr:row>4</xdr:row>
      <xdr:rowOff>111600</xdr:rowOff>
    </xdr:from>
    <xdr:to>
      <xdr:col>41</xdr:col>
      <xdr:colOff>36720</xdr:colOff>
      <xdr:row>18</xdr:row>
      <xdr:rowOff>165960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216000</xdr:colOff>
      <xdr:row>20</xdr:row>
      <xdr:rowOff>88920</xdr:rowOff>
    </xdr:from>
    <xdr:to>
      <xdr:col>35</xdr:col>
      <xdr:colOff>567360</xdr:colOff>
      <xdr:row>34</xdr:row>
      <xdr:rowOff>156960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324000</xdr:colOff>
      <xdr:row>51</xdr:row>
      <xdr:rowOff>120600</xdr:rowOff>
    </xdr:from>
    <xdr:to>
      <xdr:col>21</xdr:col>
      <xdr:colOff>603360</xdr:colOff>
      <xdr:row>67</xdr:row>
      <xdr:rowOff>137880</xdr:rowOff>
    </xdr:to>
    <xdr:graphicFrame macro="">
      <xdr:nvGraphicFramePr>
        <xdr:cNvPr id="20" name="Chart 5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387360</xdr:colOff>
      <xdr:row>51</xdr:row>
      <xdr:rowOff>120600</xdr:rowOff>
    </xdr:from>
    <xdr:to>
      <xdr:col>31</xdr:col>
      <xdr:colOff>328680</xdr:colOff>
      <xdr:row>67</xdr:row>
      <xdr:rowOff>137880</xdr:rowOff>
    </xdr:to>
    <xdr:graphicFrame macro="">
      <xdr:nvGraphicFramePr>
        <xdr:cNvPr id="21" name="Chart 6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530280</xdr:colOff>
      <xdr:row>35</xdr:row>
      <xdr:rowOff>45360</xdr:rowOff>
    </xdr:from>
    <xdr:to>
      <xdr:col>31</xdr:col>
      <xdr:colOff>311760</xdr:colOff>
      <xdr:row>51</xdr:row>
      <xdr:rowOff>66600</xdr:rowOff>
    </xdr:to>
    <xdr:graphicFrame macro="">
      <xdr:nvGraphicFramePr>
        <xdr:cNvPr id="22" name="Chart 7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43560</xdr:colOff>
      <xdr:row>52</xdr:row>
      <xdr:rowOff>48240</xdr:rowOff>
    </xdr:to>
    <xdr:graphicFrame macro="">
      <xdr:nvGraphicFramePr>
        <xdr:cNvPr id="23" name="Chart 8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242725</xdr:colOff>
      <xdr:row>7</xdr:row>
      <xdr:rowOff>133919</xdr:rowOff>
    </xdr:from>
    <xdr:to>
      <xdr:col>34</xdr:col>
      <xdr:colOff>287725</xdr:colOff>
      <xdr:row>23</xdr:row>
      <xdr:rowOff>156419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460440</xdr:colOff>
      <xdr:row>25</xdr:row>
      <xdr:rowOff>22680</xdr:rowOff>
    </xdr:from>
    <xdr:to>
      <xdr:col>31</xdr:col>
      <xdr:colOff>170280</xdr:colOff>
      <xdr:row>38</xdr:row>
      <xdr:rowOff>151200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152949</xdr:colOff>
      <xdr:row>11</xdr:row>
      <xdr:rowOff>147527</xdr:rowOff>
    </xdr:from>
    <xdr:to>
      <xdr:col>41</xdr:col>
      <xdr:colOff>504489</xdr:colOff>
      <xdr:row>26</xdr:row>
      <xdr:rowOff>24767</xdr:rowOff>
    </xdr:to>
    <xdr:graphicFrame macro="">
      <xdr:nvGraphicFramePr>
        <xdr:cNvPr id="26" name="Chart 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479520</xdr:colOff>
      <xdr:row>25</xdr:row>
      <xdr:rowOff>22680</xdr:rowOff>
    </xdr:from>
    <xdr:to>
      <xdr:col>38</xdr:col>
      <xdr:colOff>259560</xdr:colOff>
      <xdr:row>38</xdr:row>
      <xdr:rowOff>151200</xdr:rowOff>
    </xdr:to>
    <xdr:graphicFrame macro="">
      <xdr:nvGraphicFramePr>
        <xdr:cNvPr id="27" name="Chart 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229320</xdr:colOff>
      <xdr:row>53</xdr:row>
      <xdr:rowOff>133200</xdr:rowOff>
    </xdr:from>
    <xdr:to>
      <xdr:col>21</xdr:col>
      <xdr:colOff>423673</xdr:colOff>
      <xdr:row>68</xdr:row>
      <xdr:rowOff>144720</xdr:rowOff>
    </xdr:to>
    <xdr:graphicFrame macro="">
      <xdr:nvGraphicFramePr>
        <xdr:cNvPr id="28" name="Chart 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460440</xdr:colOff>
      <xdr:row>56</xdr:row>
      <xdr:rowOff>160415</xdr:rowOff>
    </xdr:from>
    <xdr:to>
      <xdr:col>34</xdr:col>
      <xdr:colOff>20880</xdr:colOff>
      <xdr:row>71</xdr:row>
      <xdr:rowOff>171935</xdr:rowOff>
    </xdr:to>
    <xdr:graphicFrame macro="">
      <xdr:nvGraphicFramePr>
        <xdr:cNvPr id="29" name="Chart 6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460440</xdr:colOff>
      <xdr:row>39</xdr:row>
      <xdr:rowOff>70560</xdr:rowOff>
    </xdr:from>
    <xdr:to>
      <xdr:col>34</xdr:col>
      <xdr:colOff>505440</xdr:colOff>
      <xdr:row>55</xdr:row>
      <xdr:rowOff>120274</xdr:rowOff>
    </xdr:to>
    <xdr:graphicFrame macro="">
      <xdr:nvGraphicFramePr>
        <xdr:cNvPr id="30" name="Chart 7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228600</xdr:colOff>
      <xdr:row>0</xdr:row>
      <xdr:rowOff>176760</xdr:rowOff>
    </xdr:from>
    <xdr:to>
      <xdr:col>34</xdr:col>
      <xdr:colOff>272160</xdr:colOff>
      <xdr:row>17</xdr:row>
      <xdr:rowOff>48240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8640</xdr:colOff>
      <xdr:row>32</xdr:row>
      <xdr:rowOff>115560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500760</xdr:colOff>
      <xdr:row>1</xdr:row>
      <xdr:rowOff>54360</xdr:rowOff>
    </xdr:from>
    <xdr:to>
      <xdr:col>42</xdr:col>
      <xdr:colOff>280800</xdr:colOff>
      <xdr:row>16</xdr:row>
      <xdr:rowOff>169920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324000</xdr:colOff>
      <xdr:row>17</xdr:row>
      <xdr:rowOff>0</xdr:rowOff>
    </xdr:from>
    <xdr:to>
      <xdr:col>38</xdr:col>
      <xdr:colOff>104040</xdr:colOff>
      <xdr:row>32</xdr:row>
      <xdr:rowOff>115560</xdr:rowOff>
    </xdr:to>
    <xdr:graphicFrame macro="">
      <xdr:nvGraphicFramePr>
        <xdr:cNvPr id="34" name="Chart 4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423000</xdr:colOff>
      <xdr:row>50</xdr:row>
      <xdr:rowOff>6480</xdr:rowOff>
    </xdr:to>
    <xdr:graphicFrame macro="">
      <xdr:nvGraphicFramePr>
        <xdr:cNvPr id="35" name="Chart 5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92259</xdr:colOff>
      <xdr:row>71</xdr:row>
      <xdr:rowOff>96480</xdr:rowOff>
    </xdr:to>
    <xdr:graphicFrame macro="">
      <xdr:nvGraphicFramePr>
        <xdr:cNvPr id="36" name="Chart 6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436680</xdr:colOff>
      <xdr:row>71</xdr:row>
      <xdr:rowOff>96480</xdr:rowOff>
    </xdr:to>
    <xdr:graphicFrame macro="">
      <xdr:nvGraphicFramePr>
        <xdr:cNvPr id="37" name="Chart 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343080</xdr:colOff>
      <xdr:row>42</xdr:row>
      <xdr:rowOff>0</xdr:rowOff>
    </xdr:from>
    <xdr:to>
      <xdr:col>44</xdr:col>
      <xdr:colOff>386640</xdr:colOff>
      <xdr:row>58</xdr:row>
      <xdr:rowOff>48240</xdr:rowOff>
    </xdr:to>
    <xdr:graphicFrame macro="">
      <xdr:nvGraphicFramePr>
        <xdr:cNvPr id="38" name="Chart 8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438120</xdr:colOff>
      <xdr:row>0</xdr:row>
      <xdr:rowOff>176760</xdr:rowOff>
    </xdr:from>
    <xdr:to>
      <xdr:col>33</xdr:col>
      <xdr:colOff>481680</xdr:colOff>
      <xdr:row>17</xdr:row>
      <xdr:rowOff>48240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438120</xdr:colOff>
      <xdr:row>17</xdr:row>
      <xdr:rowOff>0</xdr:rowOff>
    </xdr:from>
    <xdr:to>
      <xdr:col>30</xdr:col>
      <xdr:colOff>218160</xdr:colOff>
      <xdr:row>32</xdr:row>
      <xdr:rowOff>115560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193320</xdr:colOff>
      <xdr:row>1</xdr:row>
      <xdr:rowOff>13680</xdr:rowOff>
    </xdr:from>
    <xdr:to>
      <xdr:col>41</xdr:col>
      <xdr:colOff>544680</xdr:colOff>
      <xdr:row>16</xdr:row>
      <xdr:rowOff>129240</xdr:rowOff>
    </xdr:to>
    <xdr:graphicFrame macro="">
      <xdr:nvGraphicFramePr>
        <xdr:cNvPr id="41" name="Chart 3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533520</xdr:colOff>
      <xdr:row>17</xdr:row>
      <xdr:rowOff>0</xdr:rowOff>
    </xdr:from>
    <xdr:to>
      <xdr:col>37</xdr:col>
      <xdr:colOff>313560</xdr:colOff>
      <xdr:row>32</xdr:row>
      <xdr:rowOff>115560</xdr:rowOff>
    </xdr:to>
    <xdr:graphicFrame macro="">
      <xdr:nvGraphicFramePr>
        <xdr:cNvPr id="42" name="Chart 4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438120</xdr:colOff>
      <xdr:row>34</xdr:row>
      <xdr:rowOff>0</xdr:rowOff>
    </xdr:from>
    <xdr:to>
      <xdr:col>33</xdr:col>
      <xdr:colOff>61200</xdr:colOff>
      <xdr:row>50</xdr:row>
      <xdr:rowOff>6480</xdr:rowOff>
    </xdr:to>
    <xdr:graphicFrame macro="">
      <xdr:nvGraphicFramePr>
        <xdr:cNvPr id="43" name="Chart 5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579600</xdr:colOff>
      <xdr:row>71</xdr:row>
      <xdr:rowOff>96480</xdr:rowOff>
    </xdr:to>
    <xdr:graphicFrame macro="">
      <xdr:nvGraphicFramePr>
        <xdr:cNvPr id="44" name="Chart 6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438120</xdr:colOff>
      <xdr:row>54</xdr:row>
      <xdr:rowOff>0</xdr:rowOff>
    </xdr:from>
    <xdr:to>
      <xdr:col>33</xdr:col>
      <xdr:colOff>74880</xdr:colOff>
      <xdr:row>71</xdr:row>
      <xdr:rowOff>96480</xdr:rowOff>
    </xdr:to>
    <xdr:graphicFrame macro="">
      <xdr:nvGraphicFramePr>
        <xdr:cNvPr id="45" name="Chart 7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476280</xdr:colOff>
      <xdr:row>33</xdr:row>
      <xdr:rowOff>171360</xdr:rowOff>
    </xdr:from>
    <xdr:to>
      <xdr:col>43</xdr:col>
      <xdr:colOff>519840</xdr:colOff>
      <xdr:row>50</xdr:row>
      <xdr:rowOff>42840</xdr:rowOff>
    </xdr:to>
    <xdr:graphicFrame macro="">
      <xdr:nvGraphicFramePr>
        <xdr:cNvPr id="46" name="Chart 8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43560</xdr:colOff>
      <xdr:row>70</xdr:row>
      <xdr:rowOff>48240</xdr:rowOff>
    </xdr:to>
    <xdr:graphicFrame macro="">
      <xdr:nvGraphicFramePr>
        <xdr:cNvPr id="47" name="Chart 9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34</xdr:col>
      <xdr:colOff>43560</xdr:colOff>
      <xdr:row>16</xdr:row>
      <xdr:rowOff>48240</xdr:rowOff>
    </xdr:to>
    <xdr:graphicFrame macro="">
      <xdr:nvGraphicFramePr>
        <xdr:cNvPr id="48" name="Chart 8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351360</xdr:colOff>
      <xdr:row>31</xdr:row>
      <xdr:rowOff>115560</xdr:rowOff>
    </xdr:to>
    <xdr:graphicFrame macro="">
      <xdr:nvGraphicFramePr>
        <xdr:cNvPr id="49" name="Chart 9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57240</xdr:rowOff>
    </xdr:from>
    <xdr:to>
      <xdr:col>41</xdr:col>
      <xdr:colOff>237240</xdr:colOff>
      <xdr:row>15</xdr:row>
      <xdr:rowOff>172800</xdr:rowOff>
    </xdr:to>
    <xdr:graphicFrame macro="">
      <xdr:nvGraphicFramePr>
        <xdr:cNvPr id="50" name="Chart 10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95400</xdr:colOff>
      <xdr:row>16</xdr:row>
      <xdr:rowOff>0</xdr:rowOff>
    </xdr:from>
    <xdr:to>
      <xdr:col>37</xdr:col>
      <xdr:colOff>446760</xdr:colOff>
      <xdr:row>31</xdr:row>
      <xdr:rowOff>115560</xdr:rowOff>
    </xdr:to>
    <xdr:graphicFrame macro="">
      <xdr:nvGraphicFramePr>
        <xdr:cNvPr id="51" name="Chart 11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34</xdr:col>
      <xdr:colOff>45000</xdr:colOff>
      <xdr:row>49</xdr:row>
      <xdr:rowOff>49714</xdr:rowOff>
    </xdr:to>
    <xdr:graphicFrame macro="">
      <xdr:nvGraphicFramePr>
        <xdr:cNvPr id="52" name="Chart 12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152280</xdr:colOff>
      <xdr:row>53</xdr:row>
      <xdr:rowOff>0</xdr:rowOff>
    </xdr:from>
    <xdr:to>
      <xdr:col>21</xdr:col>
      <xdr:colOff>712800</xdr:colOff>
      <xdr:row>70</xdr:row>
      <xdr:rowOff>96480</xdr:rowOff>
    </xdr:to>
    <xdr:graphicFrame macro="">
      <xdr:nvGraphicFramePr>
        <xdr:cNvPr id="53" name="Chart 13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57240</xdr:rowOff>
    </xdr:from>
    <xdr:to>
      <xdr:col>31</xdr:col>
      <xdr:colOff>208080</xdr:colOff>
      <xdr:row>70</xdr:row>
      <xdr:rowOff>153720</xdr:rowOff>
    </xdr:to>
    <xdr:graphicFrame macro="">
      <xdr:nvGraphicFramePr>
        <xdr:cNvPr id="54" name="Chart 14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324000</xdr:colOff>
      <xdr:row>53</xdr:row>
      <xdr:rowOff>171360</xdr:rowOff>
    </xdr:from>
    <xdr:to>
      <xdr:col>42</xdr:col>
      <xdr:colOff>367560</xdr:colOff>
      <xdr:row>69</xdr:row>
      <xdr:rowOff>1800</xdr:rowOff>
    </xdr:to>
    <xdr:graphicFrame macro="">
      <xdr:nvGraphicFramePr>
        <xdr:cNvPr id="55" name="Chart 16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176760</xdr:rowOff>
    </xdr:from>
    <xdr:to>
      <xdr:col>44</xdr:col>
      <xdr:colOff>43560</xdr:colOff>
      <xdr:row>49</xdr:row>
      <xdr:rowOff>48240</xdr:rowOff>
    </xdr:to>
    <xdr:graphicFrame macro="">
      <xdr:nvGraphicFramePr>
        <xdr:cNvPr id="56" name="Chart 1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247680</xdr:colOff>
      <xdr:row>2</xdr:row>
      <xdr:rowOff>0</xdr:rowOff>
    </xdr:from>
    <xdr:to>
      <xdr:col>34</xdr:col>
      <xdr:colOff>291240</xdr:colOff>
      <xdr:row>17</xdr:row>
      <xdr:rowOff>116280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247680</xdr:colOff>
      <xdr:row>35</xdr:row>
      <xdr:rowOff>95400</xdr:rowOff>
    </xdr:from>
    <xdr:to>
      <xdr:col>33</xdr:col>
      <xdr:colOff>442080</xdr:colOff>
      <xdr:row>51</xdr:row>
      <xdr:rowOff>88200</xdr:rowOff>
    </xdr:to>
    <xdr:graphicFrame macro="">
      <xdr:nvGraphicFramePr>
        <xdr:cNvPr id="58" name="Chart 5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76320</xdr:colOff>
      <xdr:row>55</xdr:row>
      <xdr:rowOff>95400</xdr:rowOff>
    </xdr:from>
    <xdr:to>
      <xdr:col>21</xdr:col>
      <xdr:colOff>750960</xdr:colOff>
      <xdr:row>73</xdr:row>
      <xdr:rowOff>1440</xdr:rowOff>
    </xdr:to>
    <xdr:graphicFrame macro="">
      <xdr:nvGraphicFramePr>
        <xdr:cNvPr id="59" name="Chart 6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247680</xdr:colOff>
      <xdr:row>55</xdr:row>
      <xdr:rowOff>152280</xdr:rowOff>
    </xdr:from>
    <xdr:to>
      <xdr:col>31</xdr:col>
      <xdr:colOff>455760</xdr:colOff>
      <xdr:row>73</xdr:row>
      <xdr:rowOff>58320</xdr:rowOff>
    </xdr:to>
    <xdr:graphicFrame macro="">
      <xdr:nvGraphicFramePr>
        <xdr:cNvPr id="60" name="Chart 7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55</xdr:row>
      <xdr:rowOff>0</xdr:rowOff>
    </xdr:from>
    <xdr:to>
      <xdr:col>44</xdr:col>
      <xdr:colOff>43560</xdr:colOff>
      <xdr:row>70</xdr:row>
      <xdr:rowOff>21240</xdr:rowOff>
    </xdr:to>
    <xdr:graphicFrame macro="">
      <xdr:nvGraphicFramePr>
        <xdr:cNvPr id="61" name="Chart 9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262080</xdr:colOff>
      <xdr:row>3</xdr:row>
      <xdr:rowOff>47520</xdr:rowOff>
    </xdr:from>
    <xdr:to>
      <xdr:col>34</xdr:col>
      <xdr:colOff>305640</xdr:colOff>
      <xdr:row>18</xdr:row>
      <xdr:rowOff>68760</xdr:rowOff>
    </xdr:to>
    <xdr:graphicFrame macro="">
      <xdr:nvGraphicFramePr>
        <xdr:cNvPr id="62" name="Chart 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237960</xdr:colOff>
      <xdr:row>56</xdr:row>
      <xdr:rowOff>47520</xdr:rowOff>
    </xdr:from>
    <xdr:to>
      <xdr:col>22</xdr:col>
      <xdr:colOff>158760</xdr:colOff>
      <xdr:row>73</xdr:row>
      <xdr:rowOff>144000</xdr:rowOff>
    </xdr:to>
    <xdr:graphicFrame macro="">
      <xdr:nvGraphicFramePr>
        <xdr:cNvPr id="63" name="Chart 3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1071720</xdr:colOff>
      <xdr:row>56</xdr:row>
      <xdr:rowOff>104760</xdr:rowOff>
    </xdr:from>
    <xdr:to>
      <xdr:col>31</xdr:col>
      <xdr:colOff>470160</xdr:colOff>
      <xdr:row>74</xdr:row>
      <xdr:rowOff>10800</xdr:rowOff>
    </xdr:to>
    <xdr:graphicFrame macro="">
      <xdr:nvGraphicFramePr>
        <xdr:cNvPr id="64" name="Chart 4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500040</xdr:colOff>
      <xdr:row>37</xdr:row>
      <xdr:rowOff>83520</xdr:rowOff>
    </xdr:from>
    <xdr:to>
      <xdr:col>33</xdr:col>
      <xdr:colOff>543600</xdr:colOff>
      <xdr:row>52</xdr:row>
      <xdr:rowOff>104760</xdr:rowOff>
    </xdr:to>
    <xdr:graphicFrame macro="">
      <xdr:nvGraphicFramePr>
        <xdr:cNvPr id="65" name="Chart 6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A3" activeCellId="1" sqref="U30:U35 A3"/>
    </sheetView>
  </sheetViews>
  <sheetFormatPr defaultColWidth="8.5" defaultRowHeight="14.25"/>
  <cols>
    <col min="1" max="1" width="21" customWidth="1"/>
  </cols>
  <sheetData>
    <row r="1" spans="1:1">
      <c r="A1" s="1" t="s">
        <v>0</v>
      </c>
    </row>
    <row r="2" spans="1:1">
      <c r="A2" s="1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5"/>
  <sheetViews>
    <sheetView tabSelected="1" topLeftCell="V1" zoomScale="70" zoomScaleNormal="70" workbookViewId="0">
      <selection activeCell="Y3" sqref="Y3"/>
    </sheetView>
  </sheetViews>
  <sheetFormatPr defaultColWidth="7.5" defaultRowHeight="14.25"/>
  <cols>
    <col min="1" max="11" width="9.125" style="1" customWidth="1"/>
    <col min="16" max="16" width="10.75" style="1" customWidth="1"/>
    <col min="19" max="19" width="10.125" style="1" customWidth="1"/>
    <col min="21" max="21" width="12.125" style="1" customWidth="1"/>
    <col min="22" max="22" width="15.5" style="1" customWidth="1"/>
    <col min="23" max="23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1.7178</v>
      </c>
      <c r="D3" s="1">
        <v>1.7012</v>
      </c>
      <c r="E3" s="1">
        <v>1.7105999999999999</v>
      </c>
      <c r="F3" s="1">
        <v>1.7071000000000001</v>
      </c>
      <c r="G3" s="1">
        <v>1.7079</v>
      </c>
      <c r="H3" s="1">
        <v>1.7015</v>
      </c>
      <c r="I3" s="1">
        <v>1.7123999999999999</v>
      </c>
      <c r="J3" s="1">
        <v>1.7091000000000001</v>
      </c>
      <c r="K3" s="1">
        <v>1.7050000000000001</v>
      </c>
      <c r="L3" s="1">
        <v>1.7219</v>
      </c>
      <c r="M3" s="1">
        <v>1.6978</v>
      </c>
      <c r="N3" s="1">
        <v>1.7108000000000001</v>
      </c>
      <c r="O3" s="1">
        <f t="shared" ref="O3:O9" si="0">MIN(C3:N3)</f>
        <v>1.6978</v>
      </c>
      <c r="P3" s="1">
        <f t="shared" ref="P3:P9" si="1">MAX(C3:N3)</f>
        <v>1.7219</v>
      </c>
      <c r="Q3" s="1">
        <f t="shared" ref="Q3:Q9" si="2">(SUM(C3:N3)-O3-P3)/10</f>
        <v>1.7083399999999997</v>
      </c>
      <c r="S3" s="1">
        <v>20000000</v>
      </c>
      <c r="T3" s="1">
        <v>14.9</v>
      </c>
      <c r="U3" s="1">
        <v>14.9</v>
      </c>
      <c r="V3" s="1">
        <v>14.9</v>
      </c>
      <c r="W3" s="1">
        <f t="shared" ref="W3:W9" si="3">AVERAGE(T3:V3)</f>
        <v>14.9</v>
      </c>
    </row>
    <row r="4" spans="1:23">
      <c r="B4" s="1">
        <v>40000000</v>
      </c>
      <c r="C4" s="1">
        <v>3.3639999999999999</v>
      </c>
      <c r="D4" s="1">
        <v>3.4194</v>
      </c>
      <c r="E4" s="1">
        <v>3.4182000000000001</v>
      </c>
      <c r="F4" s="1">
        <v>3.3915000000000002</v>
      </c>
      <c r="G4" s="1">
        <v>3.3940999999999999</v>
      </c>
      <c r="H4" s="1">
        <v>3.3896999999999999</v>
      </c>
      <c r="I4" s="1">
        <v>3.3980999999999999</v>
      </c>
      <c r="J4" s="1">
        <v>3.3818999999999999</v>
      </c>
      <c r="K4" s="1">
        <v>3.39</v>
      </c>
      <c r="L4" s="1">
        <v>3.3856000000000002</v>
      </c>
      <c r="M4" s="1">
        <v>3.4247999999999998</v>
      </c>
      <c r="N4" s="1">
        <v>3.3982000000000001</v>
      </c>
      <c r="O4" s="1">
        <f t="shared" si="0"/>
        <v>3.3639999999999999</v>
      </c>
      <c r="P4" s="1">
        <f t="shared" si="1"/>
        <v>3.4247999999999998</v>
      </c>
      <c r="Q4" s="1">
        <f t="shared" si="2"/>
        <v>3.3966700000000012</v>
      </c>
      <c r="S4" s="1">
        <v>40000000</v>
      </c>
      <c r="T4" s="1">
        <v>29.9</v>
      </c>
      <c r="U4" s="1">
        <v>29.9</v>
      </c>
      <c r="V4" s="1">
        <v>29.9</v>
      </c>
      <c r="W4" s="1">
        <f t="shared" si="3"/>
        <v>29.899999999999995</v>
      </c>
    </row>
    <row r="5" spans="1:23">
      <c r="B5" s="1">
        <v>60000000</v>
      </c>
      <c r="C5" s="1">
        <v>5.0525000000000002</v>
      </c>
      <c r="D5" s="1">
        <v>5.0727000000000002</v>
      </c>
      <c r="E5" s="1">
        <v>5.0213000000000001</v>
      </c>
      <c r="F5" s="1">
        <v>5.0998000000000001</v>
      </c>
      <c r="G5" s="1">
        <v>5.0547000000000004</v>
      </c>
      <c r="H5" s="1">
        <v>5.0117000000000003</v>
      </c>
      <c r="I5" s="1">
        <v>5.0610999999999997</v>
      </c>
      <c r="J5" s="1">
        <v>5.0595999999999997</v>
      </c>
      <c r="K5" s="1">
        <v>5.0528000000000004</v>
      </c>
      <c r="L5" s="1">
        <v>5.0353000000000003</v>
      </c>
      <c r="M5" s="1">
        <v>5.0670999999999999</v>
      </c>
      <c r="N5" s="1">
        <v>5.1146000000000003</v>
      </c>
      <c r="O5" s="1">
        <f t="shared" si="0"/>
        <v>5.0117000000000003</v>
      </c>
      <c r="P5" s="1">
        <f t="shared" si="1"/>
        <v>5.1146000000000003</v>
      </c>
      <c r="Q5" s="1">
        <f t="shared" si="2"/>
        <v>5.05769</v>
      </c>
      <c r="S5" s="1">
        <v>60000000</v>
      </c>
      <c r="T5" s="1">
        <v>44.8</v>
      </c>
      <c r="U5" s="1">
        <v>44.8</v>
      </c>
      <c r="V5" s="1">
        <v>44.8</v>
      </c>
      <c r="W5" s="1">
        <f t="shared" si="3"/>
        <v>44.79999999999999</v>
      </c>
    </row>
    <row r="6" spans="1:23">
      <c r="B6" s="1">
        <v>80000000</v>
      </c>
      <c r="C6" s="1">
        <v>6.8520000000000003</v>
      </c>
      <c r="D6" s="1">
        <v>6.8471000000000002</v>
      </c>
      <c r="E6" s="1">
        <v>6.8483999999999998</v>
      </c>
      <c r="F6" s="1">
        <v>6.8358999999999996</v>
      </c>
      <c r="G6" s="1">
        <v>6.8117000000000001</v>
      </c>
      <c r="H6" s="1">
        <v>6.8211000000000004</v>
      </c>
      <c r="I6" s="1">
        <v>6.7641</v>
      </c>
      <c r="J6" s="1">
        <v>6.8324999999999996</v>
      </c>
      <c r="K6" s="1">
        <v>6.8244999999999996</v>
      </c>
      <c r="L6" s="1">
        <v>6.8456000000000001</v>
      </c>
      <c r="M6" s="1">
        <v>6.7561999999999998</v>
      </c>
      <c r="N6" s="1">
        <v>6.8346999999999998</v>
      </c>
      <c r="O6" s="1">
        <f t="shared" si="0"/>
        <v>6.7561999999999998</v>
      </c>
      <c r="P6" s="1">
        <f t="shared" si="1"/>
        <v>6.8520000000000003</v>
      </c>
      <c r="Q6" s="1">
        <f t="shared" si="2"/>
        <v>6.826559999999998</v>
      </c>
      <c r="S6" s="1">
        <v>80000000</v>
      </c>
      <c r="T6" s="1">
        <v>59.7</v>
      </c>
      <c r="U6" s="1">
        <v>59.7</v>
      </c>
      <c r="V6" s="1">
        <v>59.7</v>
      </c>
      <c r="W6" s="1">
        <f t="shared" si="3"/>
        <v>59.70000000000001</v>
      </c>
    </row>
    <row r="7" spans="1:23">
      <c r="B7" s="1">
        <v>100000000</v>
      </c>
      <c r="C7" s="1">
        <v>8.4816000000000003</v>
      </c>
      <c r="D7" s="1">
        <v>8.5681999999999992</v>
      </c>
      <c r="E7" s="1">
        <v>8.5147999999999993</v>
      </c>
      <c r="F7" s="1">
        <v>8.5099</v>
      </c>
      <c r="G7" s="1">
        <v>8.5350000000000001</v>
      </c>
      <c r="H7" s="1">
        <v>8.4503000000000004</v>
      </c>
      <c r="I7" s="1">
        <v>8.5063999999999993</v>
      </c>
      <c r="J7" s="1">
        <v>8.4618000000000002</v>
      </c>
      <c r="K7" s="1">
        <v>8.5431000000000008</v>
      </c>
      <c r="L7" s="1">
        <v>8.5668000000000006</v>
      </c>
      <c r="M7" s="1">
        <v>8.6006999999999998</v>
      </c>
      <c r="N7" s="1">
        <v>8.5268999999999995</v>
      </c>
      <c r="O7" s="1">
        <f t="shared" si="0"/>
        <v>8.4503000000000004</v>
      </c>
      <c r="P7" s="1">
        <f t="shared" si="1"/>
        <v>8.6006999999999998</v>
      </c>
      <c r="Q7" s="1">
        <f t="shared" si="2"/>
        <v>8.521449999999998</v>
      </c>
      <c r="S7" s="1">
        <v>100000000</v>
      </c>
      <c r="T7" s="1">
        <v>74.599999999999994</v>
      </c>
      <c r="U7" s="1">
        <v>74.599999999999994</v>
      </c>
      <c r="V7" s="1">
        <v>74.599999999999994</v>
      </c>
      <c r="W7" s="1">
        <f t="shared" si="3"/>
        <v>74.599999999999994</v>
      </c>
    </row>
    <row r="8" spans="1:23">
      <c r="B8" s="1">
        <v>120000000</v>
      </c>
      <c r="C8" s="1">
        <v>10.273099999999999</v>
      </c>
      <c r="D8" s="1">
        <v>10.2812</v>
      </c>
      <c r="E8" s="1">
        <v>10.265599999999999</v>
      </c>
      <c r="F8" s="1">
        <v>10.332800000000001</v>
      </c>
      <c r="G8" s="1">
        <v>10.222099999999999</v>
      </c>
      <c r="H8" s="1">
        <v>10.217700000000001</v>
      </c>
      <c r="I8" s="1">
        <v>10.4064</v>
      </c>
      <c r="J8" s="1">
        <v>10.290100000000001</v>
      </c>
      <c r="K8" s="1">
        <v>10.305400000000001</v>
      </c>
      <c r="L8" s="1">
        <v>10.3118</v>
      </c>
      <c r="M8" s="1">
        <v>10.383699999999999</v>
      </c>
      <c r="N8" s="1">
        <v>10.332700000000001</v>
      </c>
      <c r="O8" s="1">
        <f t="shared" si="0"/>
        <v>10.217700000000001</v>
      </c>
      <c r="P8" s="1">
        <f t="shared" si="1"/>
        <v>10.4064</v>
      </c>
      <c r="Q8" s="1">
        <f t="shared" si="2"/>
        <v>10.299849999999999</v>
      </c>
      <c r="S8" s="1">
        <v>120000000</v>
      </c>
      <c r="T8" s="1">
        <v>89.6</v>
      </c>
      <c r="U8" s="1">
        <v>89.6</v>
      </c>
      <c r="V8" s="1">
        <v>89.6</v>
      </c>
      <c r="W8" s="1">
        <f t="shared" si="3"/>
        <v>89.59999999999998</v>
      </c>
    </row>
    <row r="9" spans="1:23">
      <c r="B9" s="1">
        <v>140000000</v>
      </c>
      <c r="O9" s="1">
        <f t="shared" si="0"/>
        <v>0</v>
      </c>
      <c r="P9" s="1">
        <f t="shared" si="1"/>
        <v>0</v>
      </c>
      <c r="Q9" s="1">
        <f t="shared" si="2"/>
        <v>0</v>
      </c>
      <c r="S9" s="1">
        <v>140000000</v>
      </c>
      <c r="W9" s="1" t="e">
        <f t="shared" si="3"/>
        <v>#DIV/0!</v>
      </c>
    </row>
    <row r="10" spans="1:23">
      <c r="O10" s="1"/>
      <c r="Q10" s="1"/>
      <c r="T10" s="1"/>
    </row>
    <row r="11" spans="1:23">
      <c r="O11" s="1"/>
      <c r="Q11" s="1"/>
      <c r="T11" s="1"/>
    </row>
    <row r="12" spans="1:23">
      <c r="O12" s="1"/>
      <c r="Q12" s="1"/>
      <c r="T12" s="1"/>
    </row>
    <row r="13" spans="1:23">
      <c r="O13" s="1"/>
      <c r="Q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0.58899999999999997</v>
      </c>
      <c r="D16" s="1">
        <v>0.60099999999999998</v>
      </c>
      <c r="E16" s="1">
        <v>0.59599999999999997</v>
      </c>
      <c r="F16" s="1">
        <v>0.59899999999999998</v>
      </c>
      <c r="G16" s="1">
        <v>0.60299999999999998</v>
      </c>
      <c r="H16" s="1">
        <v>0.59899999999999998</v>
      </c>
      <c r="I16" s="1">
        <v>0.59699999999999998</v>
      </c>
      <c r="J16" s="1">
        <v>0.59599999999999997</v>
      </c>
      <c r="K16" s="1">
        <v>0.59499999999999997</v>
      </c>
      <c r="L16" s="1">
        <v>0.59799999999999998</v>
      </c>
      <c r="M16" s="1">
        <v>0.60299999999999998</v>
      </c>
      <c r="N16" s="1">
        <v>0.59599999999999997</v>
      </c>
      <c r="O16" s="1">
        <f t="shared" ref="O16:O22" si="4">MIN(C16:N16)</f>
        <v>0.58899999999999997</v>
      </c>
      <c r="P16" s="1">
        <f t="shared" ref="P16:P22" si="5">MAX(C16:N16)</f>
        <v>0.60299999999999998</v>
      </c>
      <c r="Q16" s="1">
        <f t="shared" ref="Q16:Q22" si="6">(SUM(C16:N16)-O16-P16)/10</f>
        <v>0.59799999999999986</v>
      </c>
      <c r="S16" s="1">
        <v>20000000</v>
      </c>
      <c r="T16" s="1">
        <v>12.9</v>
      </c>
      <c r="U16" s="1">
        <v>12.9</v>
      </c>
      <c r="V16" s="1">
        <v>12.9</v>
      </c>
      <c r="W16" s="1">
        <f t="shared" ref="W16:W22" si="7">AVERAGE(T16:V16)</f>
        <v>12.9</v>
      </c>
    </row>
    <row r="17" spans="1:23">
      <c r="B17" s="1">
        <v>40000000</v>
      </c>
      <c r="C17" s="1">
        <v>1.288</v>
      </c>
      <c r="D17" s="1">
        <v>1.2150000000000001</v>
      </c>
      <c r="E17" s="1">
        <v>1.2130000000000001</v>
      </c>
      <c r="F17" s="1">
        <v>1.226</v>
      </c>
      <c r="G17" s="1">
        <v>1.1859999999999999</v>
      </c>
      <c r="H17" s="1">
        <v>1.2010000000000001</v>
      </c>
      <c r="I17" s="1">
        <v>1.212</v>
      </c>
      <c r="J17" s="1">
        <v>1.2090000000000001</v>
      </c>
      <c r="K17" s="1">
        <v>1.224</v>
      </c>
      <c r="L17" s="1">
        <v>1.222</v>
      </c>
      <c r="M17" s="1">
        <v>1.2190000000000001</v>
      </c>
      <c r="N17" s="1">
        <v>1.248</v>
      </c>
      <c r="O17" s="1">
        <f t="shared" si="4"/>
        <v>1.1859999999999999</v>
      </c>
      <c r="P17" s="1">
        <f t="shared" si="5"/>
        <v>1.288</v>
      </c>
      <c r="Q17" s="1">
        <f t="shared" si="6"/>
        <v>1.2188999999999999</v>
      </c>
      <c r="S17" s="1">
        <v>40000000</v>
      </c>
      <c r="T17" s="1">
        <v>25.7</v>
      </c>
      <c r="U17" s="1">
        <v>25.7</v>
      </c>
      <c r="V17" s="1">
        <v>25.7</v>
      </c>
      <c r="W17" s="1">
        <f t="shared" si="7"/>
        <v>25.7</v>
      </c>
    </row>
    <row r="18" spans="1:23">
      <c r="B18" s="1">
        <v>60000000</v>
      </c>
      <c r="C18" s="1">
        <v>1.9350000000000001</v>
      </c>
      <c r="D18" s="1">
        <v>1.788</v>
      </c>
      <c r="E18" s="1">
        <v>1.8540000000000001</v>
      </c>
      <c r="F18" s="1">
        <v>1.81</v>
      </c>
      <c r="G18" s="1">
        <v>1.8380000000000001</v>
      </c>
      <c r="H18" s="1">
        <v>1.83</v>
      </c>
      <c r="I18" s="1">
        <v>1.821</v>
      </c>
      <c r="J18" s="1">
        <v>1.8460000000000001</v>
      </c>
      <c r="K18" s="1">
        <v>1.8480000000000001</v>
      </c>
      <c r="L18" s="1">
        <v>1.847</v>
      </c>
      <c r="M18" s="1">
        <v>1.8140000000000001</v>
      </c>
      <c r="N18" s="1">
        <v>1.827</v>
      </c>
      <c r="O18" s="1">
        <f t="shared" si="4"/>
        <v>1.788</v>
      </c>
      <c r="P18" s="1">
        <f t="shared" si="5"/>
        <v>1.9350000000000001</v>
      </c>
      <c r="Q18" s="1">
        <f t="shared" si="6"/>
        <v>1.8335000000000001</v>
      </c>
      <c r="S18" s="1">
        <v>60000000</v>
      </c>
      <c r="T18" s="1">
        <v>38.5</v>
      </c>
      <c r="U18" s="1">
        <v>38.5</v>
      </c>
      <c r="V18" s="1">
        <v>38.5</v>
      </c>
      <c r="W18" s="1">
        <f t="shared" si="7"/>
        <v>38.5</v>
      </c>
    </row>
    <row r="19" spans="1:23">
      <c r="B19" s="1">
        <v>80000000</v>
      </c>
      <c r="C19" s="1">
        <v>2.3959999999999999</v>
      </c>
      <c r="D19" s="1">
        <v>2.4129999999999998</v>
      </c>
      <c r="E19" s="1">
        <v>2.3919999999999999</v>
      </c>
      <c r="F19" s="1">
        <v>2.488</v>
      </c>
      <c r="G19" s="1">
        <v>2.4209999999999998</v>
      </c>
      <c r="H19" s="1">
        <v>2.4359999999999999</v>
      </c>
      <c r="I19" s="1">
        <v>2.4710000000000001</v>
      </c>
      <c r="J19" s="1">
        <v>2.4780000000000002</v>
      </c>
      <c r="K19" s="1">
        <v>2.4279999999999999</v>
      </c>
      <c r="L19" s="1">
        <v>2.444</v>
      </c>
      <c r="M19" s="1">
        <v>2.5990000000000002</v>
      </c>
      <c r="N19" s="1">
        <v>2.556</v>
      </c>
      <c r="O19" s="1">
        <f t="shared" si="4"/>
        <v>2.3919999999999999</v>
      </c>
      <c r="P19" s="1">
        <f t="shared" si="5"/>
        <v>2.5990000000000002</v>
      </c>
      <c r="Q19" s="1">
        <f t="shared" si="6"/>
        <v>2.4531000000000001</v>
      </c>
      <c r="S19" s="1">
        <v>80000000</v>
      </c>
      <c r="T19" s="1">
        <v>51.4</v>
      </c>
      <c r="U19" s="1">
        <v>51.4</v>
      </c>
      <c r="V19" s="1">
        <v>51.4</v>
      </c>
      <c r="W19" s="1">
        <f t="shared" si="7"/>
        <v>51.4</v>
      </c>
    </row>
    <row r="20" spans="1:23">
      <c r="B20" s="1">
        <v>100000000</v>
      </c>
      <c r="C20" s="1">
        <v>2.996</v>
      </c>
      <c r="D20" s="1">
        <v>3.0419999999999998</v>
      </c>
      <c r="E20" s="1">
        <v>3.0990000000000002</v>
      </c>
      <c r="F20" s="1">
        <v>3.0750000000000002</v>
      </c>
      <c r="G20" s="1">
        <v>3.08</v>
      </c>
      <c r="H20" s="1">
        <v>3.0110000000000001</v>
      </c>
      <c r="I20" s="1">
        <v>3.1139999999999999</v>
      </c>
      <c r="J20" s="1">
        <v>2.9910000000000001</v>
      </c>
      <c r="K20" s="1">
        <v>3.05</v>
      </c>
      <c r="L20" s="1">
        <v>3.04</v>
      </c>
      <c r="M20" s="1">
        <v>3.0259999999999998</v>
      </c>
      <c r="N20" s="1">
        <v>3.0880000000000001</v>
      </c>
      <c r="O20" s="1">
        <f t="shared" si="4"/>
        <v>2.9910000000000001</v>
      </c>
      <c r="P20" s="1">
        <f t="shared" si="5"/>
        <v>3.1139999999999999</v>
      </c>
      <c r="Q20" s="1">
        <f t="shared" si="6"/>
        <v>3.0507</v>
      </c>
      <c r="S20" s="1">
        <v>100000000</v>
      </c>
      <c r="T20" s="1">
        <v>64.2</v>
      </c>
      <c r="U20" s="1">
        <v>64.2</v>
      </c>
      <c r="V20" s="1">
        <v>64.2</v>
      </c>
      <c r="W20" s="1">
        <f t="shared" si="7"/>
        <v>64.2</v>
      </c>
    </row>
    <row r="21" spans="1:23">
      <c r="B21" s="1">
        <v>120000000</v>
      </c>
      <c r="C21" s="1">
        <v>3.6030000000000002</v>
      </c>
      <c r="D21" s="1">
        <v>3.6309999999999998</v>
      </c>
      <c r="E21" s="1">
        <v>3.6829999999999998</v>
      </c>
      <c r="F21" s="1">
        <v>3.589</v>
      </c>
      <c r="G21" s="1">
        <v>3.661</v>
      </c>
      <c r="H21" s="1">
        <v>3.6509999999999998</v>
      </c>
      <c r="I21" s="1">
        <v>3.5880000000000001</v>
      </c>
      <c r="J21" s="1">
        <v>3.6629999999999998</v>
      </c>
      <c r="K21" s="1">
        <v>3.7</v>
      </c>
      <c r="L21" s="1">
        <v>3.5659999999999998</v>
      </c>
      <c r="M21" s="1">
        <v>3.6219999999999999</v>
      </c>
      <c r="N21" s="1">
        <v>3.5920000000000001</v>
      </c>
      <c r="O21" s="1">
        <f t="shared" si="4"/>
        <v>3.5659999999999998</v>
      </c>
      <c r="P21" s="1">
        <f t="shared" si="5"/>
        <v>3.7</v>
      </c>
      <c r="Q21" s="1">
        <f t="shared" si="6"/>
        <v>3.6283000000000003</v>
      </c>
      <c r="S21" s="1">
        <v>120000000</v>
      </c>
      <c r="T21" s="1">
        <v>77</v>
      </c>
      <c r="U21" s="1">
        <v>77</v>
      </c>
      <c r="V21" s="1">
        <v>77</v>
      </c>
      <c r="W21" s="1">
        <f t="shared" si="7"/>
        <v>77</v>
      </c>
    </row>
    <row r="22" spans="1:23">
      <c r="B22" s="1">
        <v>140000000</v>
      </c>
      <c r="C22" s="1">
        <v>4.2329999999999997</v>
      </c>
      <c r="D22" s="1">
        <v>4.367</v>
      </c>
      <c r="E22" s="1">
        <v>4.2859999999999996</v>
      </c>
      <c r="F22" s="1">
        <v>4.2699999999999996</v>
      </c>
      <c r="G22" s="1">
        <v>4.2359999999999998</v>
      </c>
      <c r="H22" s="1">
        <v>4.2699999999999996</v>
      </c>
      <c r="I22" s="1">
        <v>4.22</v>
      </c>
      <c r="J22" s="1">
        <v>4.2229999999999999</v>
      </c>
      <c r="K22" s="1">
        <v>4.1879999999999997</v>
      </c>
      <c r="L22" s="1">
        <v>4.2320000000000002</v>
      </c>
      <c r="M22" s="1">
        <v>4.2409999999999997</v>
      </c>
      <c r="N22" s="1">
        <v>4.2190000000000003</v>
      </c>
      <c r="O22" s="1">
        <f t="shared" si="4"/>
        <v>4.1879999999999997</v>
      </c>
      <c r="P22" s="1">
        <f t="shared" si="5"/>
        <v>4.367</v>
      </c>
      <c r="Q22" s="1">
        <f t="shared" si="6"/>
        <v>4.2430000000000003</v>
      </c>
      <c r="S22" s="1">
        <v>140000000</v>
      </c>
      <c r="T22" s="1">
        <v>89.9</v>
      </c>
      <c r="U22" s="1">
        <v>89.9</v>
      </c>
      <c r="V22" s="1">
        <v>89.9</v>
      </c>
      <c r="W22" s="1">
        <f t="shared" si="7"/>
        <v>89.90000000000002</v>
      </c>
    </row>
    <row r="23" spans="1:23">
      <c r="L23" s="1"/>
      <c r="M23" s="1"/>
      <c r="N23" s="1"/>
      <c r="O23" s="1"/>
      <c r="Q23" s="1"/>
      <c r="T23" s="1"/>
    </row>
    <row r="24" spans="1:23">
      <c r="L24" s="1"/>
      <c r="M24" s="1"/>
      <c r="N24" s="1"/>
      <c r="O24" s="1"/>
      <c r="Q24" s="1"/>
      <c r="T24" s="1"/>
    </row>
    <row r="25" spans="1:23">
      <c r="L25" s="1"/>
      <c r="M25" s="1"/>
      <c r="N25" s="1"/>
      <c r="O25" s="1"/>
      <c r="Q25" s="1"/>
      <c r="T25" s="1"/>
    </row>
    <row r="26" spans="1:23">
      <c r="L26" s="1"/>
      <c r="M26" s="1"/>
      <c r="N26" s="1"/>
      <c r="O26" s="1"/>
      <c r="Q26" s="1"/>
      <c r="T26" s="1"/>
    </row>
    <row r="28" spans="1:23">
      <c r="A28" s="1" t="s">
        <v>8</v>
      </c>
    </row>
    <row r="29" spans="1:23">
      <c r="A29" s="1" t="s">
        <v>2</v>
      </c>
      <c r="H29" s="1" t="s">
        <v>7</v>
      </c>
    </row>
    <row r="30" spans="1:23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18</v>
      </c>
      <c r="U30" s="1" t="s">
        <v>13</v>
      </c>
      <c r="V30" s="1" t="s">
        <v>14</v>
      </c>
      <c r="W30" s="1" t="s">
        <v>15</v>
      </c>
    </row>
    <row r="31" spans="1:23">
      <c r="F31" s="1">
        <f>SUM(C31:E31)/3</f>
        <v>0</v>
      </c>
      <c r="M31" s="1">
        <f>SUM(J31:L31)/3</f>
        <v>0</v>
      </c>
      <c r="P31" s="1">
        <v>20000000</v>
      </c>
      <c r="Q31" s="1">
        <f>F31</f>
        <v>0</v>
      </c>
      <c r="R31" s="1">
        <f>F32</f>
        <v>0</v>
      </c>
      <c r="S31" s="1">
        <f>F33</f>
        <v>0</v>
      </c>
      <c r="T31" s="1">
        <f t="shared" ref="T31:T36" si="8">AVERAGE(T3:V3)</f>
        <v>14.9</v>
      </c>
      <c r="U31" s="1">
        <f t="shared" ref="U31:U36" si="9">R31+S31+T31</f>
        <v>14.9</v>
      </c>
      <c r="V31" s="1">
        <f t="shared" ref="V31:V36" si="10">W3</f>
        <v>14.9</v>
      </c>
      <c r="W31" s="4">
        <f>V31*(Constants!$A$2/100)*1024*1024*1024</f>
        <v>2559800508.4159999</v>
      </c>
    </row>
    <row r="32" spans="1:23">
      <c r="F32" s="1">
        <f>SUM(C32:E32)/3</f>
        <v>0</v>
      </c>
      <c r="M32" s="1">
        <f>SUM(J32:L32)/3</f>
        <v>0</v>
      </c>
      <c r="P32" s="1">
        <v>40000000</v>
      </c>
      <c r="Q32" s="1">
        <f>F37</f>
        <v>0</v>
      </c>
      <c r="R32" s="1">
        <f>F38</f>
        <v>0</v>
      </c>
      <c r="S32" s="1">
        <f>F39</f>
        <v>0</v>
      </c>
      <c r="T32" s="1">
        <f t="shared" si="8"/>
        <v>29.899999999999995</v>
      </c>
      <c r="U32" s="1">
        <f t="shared" si="9"/>
        <v>29.899999999999995</v>
      </c>
      <c r="V32" s="1">
        <f t="shared" si="10"/>
        <v>29.899999999999995</v>
      </c>
      <c r="W32" s="4">
        <f>V32*(Constants!$A$2/100)*1024*1024*1024</f>
        <v>5136780886.0159988</v>
      </c>
    </row>
    <row r="33" spans="6:23">
      <c r="F33" s="1">
        <f>SUM(C33:E33)/3</f>
        <v>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44.79999999999999</v>
      </c>
      <c r="U33" s="1">
        <f t="shared" si="9"/>
        <v>44.79999999999999</v>
      </c>
      <c r="V33" s="1">
        <f t="shared" si="10"/>
        <v>44.79999999999999</v>
      </c>
      <c r="W33" s="4">
        <f>V33*(Constants!$A$2/100)*1024*1024*1024</f>
        <v>7696581394.4319983</v>
      </c>
    </row>
    <row r="34" spans="6:23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59.70000000000001</v>
      </c>
      <c r="U34" s="1">
        <f t="shared" si="9"/>
        <v>59.70000000000001</v>
      </c>
      <c r="V34" s="1">
        <f t="shared" si="10"/>
        <v>59.70000000000001</v>
      </c>
      <c r="W34" s="4">
        <f>V34*(Constants!$A$2/100)*1024*1024*1024</f>
        <v>10256381902.848001</v>
      </c>
    </row>
    <row r="35" spans="6:23"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74.599999999999994</v>
      </c>
      <c r="U35" s="1">
        <f t="shared" si="9"/>
        <v>74.599999999999994</v>
      </c>
      <c r="V35" s="1">
        <f t="shared" si="10"/>
        <v>74.599999999999994</v>
      </c>
      <c r="W35" s="4">
        <f>V35*(Constants!$A$2/100)*1024*1024*1024</f>
        <v>12816182411.264</v>
      </c>
    </row>
    <row r="36" spans="6:23"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89.59999999999998</v>
      </c>
      <c r="U36" s="1">
        <f t="shared" si="9"/>
        <v>89.59999999999998</v>
      </c>
      <c r="V36" s="1">
        <f t="shared" si="10"/>
        <v>89.59999999999998</v>
      </c>
      <c r="W36" s="4">
        <f>V36*(Constants!$A$2/100)*1024*1024*1024</f>
        <v>15393162788.863997</v>
      </c>
    </row>
    <row r="37" spans="6:23">
      <c r="F37" s="1">
        <f>SUM(C37:E37)/3</f>
        <v>0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/>
      <c r="W37" s="4">
        <f>V37*(Constants!$A$2/100)*1024*1024*1024</f>
        <v>0</v>
      </c>
    </row>
    <row r="38" spans="6:23">
      <c r="F38" s="1">
        <f>SUM(C38:E38)/3</f>
        <v>0</v>
      </c>
      <c r="M38" s="1">
        <f>SUM(J38:L38)/3</f>
        <v>0</v>
      </c>
      <c r="Q38" s="1"/>
      <c r="R38" s="1"/>
      <c r="T38" s="1"/>
      <c r="W38" s="4"/>
    </row>
    <row r="39" spans="6:23">
      <c r="F39" s="1">
        <f>SUM(C39:E39)/3</f>
        <v>0</v>
      </c>
      <c r="M39" s="1">
        <f>SUM(J39:L39)/3</f>
        <v>0</v>
      </c>
      <c r="W39" s="4"/>
    </row>
    <row r="42" spans="6:23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13</v>
      </c>
      <c r="V42" s="1" t="s">
        <v>14</v>
      </c>
      <c r="W42" s="1" t="s">
        <v>15</v>
      </c>
    </row>
    <row r="43" spans="6:23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1">AVERAGE(T16:V16)</f>
        <v>12.9</v>
      </c>
      <c r="U43" s="1">
        <f t="shared" ref="U43:U49" si="12">R43+S43+T43</f>
        <v>12.9</v>
      </c>
      <c r="V43" s="1">
        <f t="shared" ref="V43:V49" si="13">W16</f>
        <v>12.9</v>
      </c>
      <c r="W43" s="4">
        <f>V43*(Constants!$A$2/100)*1024*1024*1024</f>
        <v>2216203124.7360001</v>
      </c>
    </row>
    <row r="44" spans="6:23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1"/>
        <v>25.7</v>
      </c>
      <c r="U44" s="1">
        <f t="shared" si="12"/>
        <v>25.7</v>
      </c>
      <c r="V44" s="1">
        <f t="shared" si="13"/>
        <v>25.7</v>
      </c>
      <c r="W44" s="4">
        <f>V44*(Constants!$A$2/100)*1024*1024*1024</f>
        <v>4415226380.2880001</v>
      </c>
    </row>
    <row r="45" spans="6:23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1"/>
        <v>38.5</v>
      </c>
      <c r="U45" s="1">
        <f t="shared" si="12"/>
        <v>38.5</v>
      </c>
      <c r="V45" s="1">
        <f t="shared" si="13"/>
        <v>38.5</v>
      </c>
      <c r="W45" s="4">
        <f>V45*(Constants!$A$2/100)*1024*1024*1024</f>
        <v>6614249635.8400002</v>
      </c>
    </row>
    <row r="46" spans="6:23">
      <c r="P46" s="1">
        <v>80000000</v>
      </c>
      <c r="Q46" s="1">
        <f>M49</f>
        <v>0</v>
      </c>
      <c r="R46" s="1">
        <f>M50</f>
        <v>0</v>
      </c>
      <c r="T46" s="1">
        <f t="shared" si="11"/>
        <v>51.4</v>
      </c>
      <c r="U46" s="1">
        <f t="shared" si="12"/>
        <v>51.4</v>
      </c>
      <c r="V46" s="1">
        <f t="shared" si="13"/>
        <v>51.4</v>
      </c>
      <c r="W46" s="4">
        <f>V46*(Constants!$A$2/100)*1024*1024*1024</f>
        <v>8830452760.5760002</v>
      </c>
    </row>
    <row r="47" spans="6:23">
      <c r="P47" s="1">
        <v>100000000</v>
      </c>
      <c r="Q47" s="1">
        <f>M55</f>
        <v>0</v>
      </c>
      <c r="R47" s="1">
        <f>M56</f>
        <v>0</v>
      </c>
      <c r="T47" s="1">
        <f t="shared" si="11"/>
        <v>64.2</v>
      </c>
      <c r="U47" s="1">
        <f t="shared" si="12"/>
        <v>64.2</v>
      </c>
      <c r="V47" s="1">
        <f t="shared" si="13"/>
        <v>64.2</v>
      </c>
      <c r="W47" s="4">
        <f>V47*(Constants!$A$2/100)*1024*1024*1024</f>
        <v>11029476016.128</v>
      </c>
    </row>
    <row r="48" spans="6:23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1"/>
        <v>77</v>
      </c>
      <c r="U48" s="1">
        <f t="shared" si="12"/>
        <v>77</v>
      </c>
      <c r="V48" s="1">
        <f t="shared" si="13"/>
        <v>77</v>
      </c>
      <c r="W48" s="4">
        <f>V48*(Constants!$A$2/100)*1024*1024*1024</f>
        <v>13228499271.68</v>
      </c>
    </row>
    <row r="49" spans="6:23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1"/>
        <v>89.90000000000002</v>
      </c>
      <c r="U49" s="1">
        <f t="shared" si="12"/>
        <v>89.90000000000002</v>
      </c>
      <c r="V49" s="1">
        <f t="shared" si="13"/>
        <v>89.90000000000002</v>
      </c>
      <c r="W49" s="4">
        <f>V49*(Constants!$A$2/100)*1024*1024*1024</f>
        <v>15444702396.416004</v>
      </c>
    </row>
    <row r="50" spans="6:23">
      <c r="F50" s="1">
        <f>SUM(C50:E50)/3</f>
        <v>0</v>
      </c>
      <c r="M50" s="1">
        <f>SUM(J50:L50)/3</f>
        <v>0</v>
      </c>
      <c r="Q50" s="1"/>
      <c r="R50" s="1"/>
      <c r="T50" s="1"/>
      <c r="W50" s="4"/>
    </row>
    <row r="51" spans="6:23">
      <c r="F51" s="1">
        <f>SUM(C51:E51)/3</f>
        <v>0</v>
      </c>
      <c r="M51" s="1">
        <f>SUM(J51:L51)/3</f>
        <v>0</v>
      </c>
    </row>
    <row r="54" spans="6:23">
      <c r="F54" s="1" t="s">
        <v>6</v>
      </c>
      <c r="M54" s="1" t="s">
        <v>6</v>
      </c>
    </row>
    <row r="55" spans="6:23">
      <c r="F55" s="1">
        <f>SUM(C55:E55)/3</f>
        <v>0</v>
      </c>
      <c r="M55" s="1">
        <f>SUM(J55:L55)/3</f>
        <v>0</v>
      </c>
    </row>
    <row r="56" spans="6:23">
      <c r="F56" s="1">
        <f>SUM(C56:E56)/3</f>
        <v>0</v>
      </c>
      <c r="M56" s="1">
        <f>SUM(J56:L56)/3</f>
        <v>0</v>
      </c>
    </row>
    <row r="57" spans="6:23">
      <c r="F57" s="1">
        <f>SUM(C57:E57)/3</f>
        <v>0</v>
      </c>
      <c r="M57" s="1">
        <f>SUM(J57:L57)/3</f>
        <v>0</v>
      </c>
    </row>
    <row r="60" spans="6:23">
      <c r="F60" s="1" t="s">
        <v>6</v>
      </c>
      <c r="M60" s="1" t="s">
        <v>6</v>
      </c>
    </row>
    <row r="61" spans="6:23">
      <c r="F61" s="1">
        <f>SUM(C61:E61)/3</f>
        <v>0</v>
      </c>
      <c r="M61" s="1">
        <f>SUM(J61:L61)/3</f>
        <v>0</v>
      </c>
    </row>
    <row r="62" spans="6:23">
      <c r="F62" s="1">
        <f>SUM(C62:E62)/3</f>
        <v>0</v>
      </c>
      <c r="M62" s="1">
        <f>SUM(J62:L62)/3</f>
        <v>0</v>
      </c>
    </row>
    <row r="63" spans="6:23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  <row r="72" spans="6:13">
      <c r="F72" s="1" t="s">
        <v>6</v>
      </c>
      <c r="M72" s="1" t="s">
        <v>6</v>
      </c>
    </row>
    <row r="73" spans="6:13">
      <c r="F73" s="1">
        <f>SUM(C73:E73)/3</f>
        <v>0</v>
      </c>
      <c r="M73" s="1">
        <f>SUM(J73:L73)/3</f>
        <v>0</v>
      </c>
    </row>
    <row r="74" spans="6:13">
      <c r="F74" s="1">
        <f>SUM(C74:E74)/3</f>
        <v>0</v>
      </c>
      <c r="M74" s="1">
        <f>SUM(J74:L74)/3</f>
        <v>0</v>
      </c>
    </row>
    <row r="75" spans="6:13">
      <c r="F75" s="1">
        <f>SUM(C75:E75)/3</f>
        <v>0</v>
      </c>
      <c r="M75" s="1">
        <f>SUM(J75:L75)/3</f>
        <v>0</v>
      </c>
    </row>
  </sheetData>
  <pageMargins left="0.7" right="0.7" top="0.3" bottom="0.3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topLeftCell="G1" zoomScale="80" zoomScaleNormal="80" workbookViewId="0">
      <selection activeCell="R38" activeCellId="1" sqref="U30:U35 R38"/>
    </sheetView>
  </sheetViews>
  <sheetFormatPr defaultColWidth="7.5" defaultRowHeight="14.25"/>
  <cols>
    <col min="1" max="19" width="9.125" style="1" customWidth="1"/>
    <col min="20" max="20" width="12.12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W2" s="1" t="s">
        <v>6</v>
      </c>
    </row>
    <row r="3" spans="1:23">
      <c r="B3" s="1">
        <v>500</v>
      </c>
      <c r="C3" s="1">
        <v>1.6000000000000001E-3</v>
      </c>
      <c r="D3" s="1">
        <v>1.6999999999999999E-3</v>
      </c>
      <c r="E3" s="1">
        <v>1.6000000000000001E-3</v>
      </c>
      <c r="F3" s="1">
        <v>1.9E-3</v>
      </c>
      <c r="G3" s="1">
        <v>1.6000000000000001E-3</v>
      </c>
      <c r="H3" s="1">
        <v>1.1000000000000001E-3</v>
      </c>
      <c r="I3" s="1">
        <v>1.1000000000000001E-3</v>
      </c>
      <c r="J3" s="1">
        <v>1.1000000000000001E-3</v>
      </c>
      <c r="K3" s="1">
        <v>1.1000000000000001E-3</v>
      </c>
      <c r="L3" s="1">
        <v>1.1000000000000001E-3</v>
      </c>
      <c r="M3" s="1">
        <v>1.1000000000000001E-3</v>
      </c>
      <c r="N3" s="1">
        <v>2E-3</v>
      </c>
      <c r="O3" s="1">
        <f t="shared" ref="O3:O8" si="0">MIN(C3:N3)</f>
        <v>1.1000000000000001E-3</v>
      </c>
      <c r="P3" s="1">
        <f t="shared" ref="P3:P8" si="1">MAX(C3:N3)</f>
        <v>2E-3</v>
      </c>
      <c r="Q3" s="1">
        <f t="shared" ref="Q3:Q8" si="2">(SUM(C3:N3)-O3-P3)/10</f>
        <v>1.3900000000000002E-3</v>
      </c>
      <c r="S3" s="1">
        <v>500</v>
      </c>
      <c r="W3" s="1" t="e">
        <f t="shared" ref="W3:W8" si="3">AVERAGE(T3:V3)</f>
        <v>#DIV/0!</v>
      </c>
    </row>
    <row r="4" spans="1:23">
      <c r="B4" s="1">
        <v>1000</v>
      </c>
      <c r="C4" s="1">
        <v>6.6E-3</v>
      </c>
      <c r="D4" s="1">
        <v>8.0000000000000002E-3</v>
      </c>
      <c r="E4" s="1">
        <v>4.8999999999999998E-3</v>
      </c>
      <c r="F4" s="1">
        <v>4.7000000000000002E-3</v>
      </c>
      <c r="G4" s="1">
        <v>4.5999999999999999E-3</v>
      </c>
      <c r="H4" s="1">
        <v>4.5999999999999999E-3</v>
      </c>
      <c r="I4" s="1">
        <v>4.5999999999999999E-3</v>
      </c>
      <c r="J4" s="1">
        <v>4.7999999999999996E-3</v>
      </c>
      <c r="K4" s="1">
        <v>4.5999999999999999E-3</v>
      </c>
      <c r="L4" s="1">
        <v>7.7999999999999996E-3</v>
      </c>
      <c r="M4" s="1">
        <v>7.7999999999999996E-3</v>
      </c>
      <c r="N4" s="1">
        <v>5.1000000000000004E-3</v>
      </c>
      <c r="O4" s="1">
        <f t="shared" si="0"/>
        <v>4.5999999999999999E-3</v>
      </c>
      <c r="P4" s="1">
        <f t="shared" si="1"/>
        <v>8.0000000000000002E-3</v>
      </c>
      <c r="Q4" s="1">
        <f t="shared" si="2"/>
        <v>5.5500000000000002E-3</v>
      </c>
      <c r="S4" s="1">
        <v>1000</v>
      </c>
      <c r="W4" s="1" t="e">
        <f t="shared" si="3"/>
        <v>#DIV/0!</v>
      </c>
    </row>
    <row r="5" spans="1:23">
      <c r="B5" s="1">
        <v>1500</v>
      </c>
      <c r="C5" s="1">
        <v>1.09E-2</v>
      </c>
      <c r="D5" s="1">
        <v>1.0699999999999999E-2</v>
      </c>
      <c r="E5" s="1">
        <v>1.06E-2</v>
      </c>
      <c r="F5" s="1">
        <v>1.0699999999999999E-2</v>
      </c>
      <c r="G5" s="1">
        <v>1.06E-2</v>
      </c>
      <c r="H5" s="1">
        <v>1.54E-2</v>
      </c>
      <c r="I5" s="1">
        <v>1.2999999999999999E-2</v>
      </c>
      <c r="J5" s="1">
        <v>1.43E-2</v>
      </c>
      <c r="K5" s="1">
        <v>1.2699999999999999E-2</v>
      </c>
      <c r="L5" s="1">
        <v>1.44E-2</v>
      </c>
      <c r="M5" s="1">
        <v>1.4500000000000001E-2</v>
      </c>
      <c r="N5" s="1">
        <v>1.44E-2</v>
      </c>
      <c r="O5" s="1">
        <f t="shared" si="0"/>
        <v>1.06E-2</v>
      </c>
      <c r="P5" s="1">
        <f t="shared" si="1"/>
        <v>1.54E-2</v>
      </c>
      <c r="Q5" s="1">
        <f t="shared" si="2"/>
        <v>1.2620000000000001E-2</v>
      </c>
      <c r="S5" s="1">
        <v>1500</v>
      </c>
      <c r="W5" s="1" t="e">
        <f t="shared" si="3"/>
        <v>#DIV/0!</v>
      </c>
    </row>
    <row r="6" spans="1:23">
      <c r="B6" s="1">
        <v>2000</v>
      </c>
      <c r="C6" s="1">
        <v>1.9E-2</v>
      </c>
      <c r="D6" s="1">
        <v>2.2200000000000001E-2</v>
      </c>
      <c r="E6" s="1">
        <v>2.2800000000000001E-2</v>
      </c>
      <c r="F6" s="1">
        <v>2.1999999999999999E-2</v>
      </c>
      <c r="G6" s="1">
        <v>1.9E-2</v>
      </c>
      <c r="H6" s="1">
        <v>1.89E-2</v>
      </c>
      <c r="I6" s="1">
        <v>1.9199999999999998E-2</v>
      </c>
      <c r="J6" s="1">
        <v>1.89E-2</v>
      </c>
      <c r="K6" s="1">
        <v>1.9E-2</v>
      </c>
      <c r="L6" s="1">
        <v>1.89E-2</v>
      </c>
      <c r="M6" s="1">
        <v>1.9E-2</v>
      </c>
      <c r="N6" s="1">
        <v>1.9E-2</v>
      </c>
      <c r="O6" s="1">
        <f t="shared" si="0"/>
        <v>1.89E-2</v>
      </c>
      <c r="P6" s="1">
        <f t="shared" si="1"/>
        <v>2.2800000000000001E-2</v>
      </c>
      <c r="Q6" s="1">
        <f t="shared" si="2"/>
        <v>1.9619999999999999E-2</v>
      </c>
      <c r="S6" s="1">
        <v>2000</v>
      </c>
      <c r="W6" s="1" t="e">
        <f t="shared" si="3"/>
        <v>#DIV/0!</v>
      </c>
    </row>
    <row r="7" spans="1:23">
      <c r="B7" s="1">
        <v>2500</v>
      </c>
      <c r="C7" s="1">
        <v>2.9899999999999999E-2</v>
      </c>
      <c r="D7" s="1">
        <v>2.9600000000000001E-2</v>
      </c>
      <c r="E7" s="1">
        <v>2.98E-2</v>
      </c>
      <c r="F7" s="1">
        <v>2.9700000000000001E-2</v>
      </c>
      <c r="G7" s="1">
        <v>2.9600000000000001E-2</v>
      </c>
      <c r="H7" s="1">
        <v>2.9499999999999998E-2</v>
      </c>
      <c r="I7" s="1">
        <v>2.98E-2</v>
      </c>
      <c r="J7" s="1">
        <v>2.9499999999999998E-2</v>
      </c>
      <c r="K7" s="1">
        <v>3.3099999999999997E-2</v>
      </c>
      <c r="L7" s="1">
        <v>3.1899999999999998E-2</v>
      </c>
      <c r="M7" s="1">
        <v>3.4000000000000002E-2</v>
      </c>
      <c r="N7" s="1">
        <v>3.3700000000000001E-2</v>
      </c>
      <c r="O7" s="1">
        <f t="shared" si="0"/>
        <v>2.9499999999999998E-2</v>
      </c>
      <c r="P7" s="1">
        <f t="shared" si="1"/>
        <v>3.4000000000000002E-2</v>
      </c>
      <c r="Q7" s="1">
        <f t="shared" si="2"/>
        <v>3.066E-2</v>
      </c>
      <c r="S7" s="1">
        <v>2500</v>
      </c>
      <c r="W7" s="1" t="e">
        <f t="shared" si="3"/>
        <v>#DIV/0!</v>
      </c>
    </row>
    <row r="8" spans="1:23">
      <c r="B8" s="1">
        <v>3000</v>
      </c>
      <c r="C8" s="1">
        <v>4.6100000000000002E-2</v>
      </c>
      <c r="D8" s="1">
        <v>4.2500000000000003E-2</v>
      </c>
      <c r="E8" s="1">
        <v>4.65E-2</v>
      </c>
      <c r="F8" s="1">
        <v>4.5400000000000003E-2</v>
      </c>
      <c r="G8" s="1">
        <v>4.2299999999999997E-2</v>
      </c>
      <c r="H8" s="1">
        <v>4.24E-2</v>
      </c>
      <c r="I8" s="1">
        <v>4.2500000000000003E-2</v>
      </c>
      <c r="J8" s="1">
        <v>4.4299999999999999E-2</v>
      </c>
      <c r="K8" s="1">
        <v>4.4699999999999997E-2</v>
      </c>
      <c r="L8" s="1">
        <v>4.2099999999999999E-2</v>
      </c>
      <c r="M8" s="1">
        <v>4.2599999999999999E-2</v>
      </c>
      <c r="N8" s="1">
        <v>4.24E-2</v>
      </c>
      <c r="O8" s="1">
        <f t="shared" si="0"/>
        <v>4.2099999999999999E-2</v>
      </c>
      <c r="P8" s="1">
        <f t="shared" si="1"/>
        <v>4.65E-2</v>
      </c>
      <c r="Q8" s="1">
        <f t="shared" si="2"/>
        <v>4.3519999999999989E-2</v>
      </c>
      <c r="S8" s="1">
        <v>3000</v>
      </c>
      <c r="W8" s="1" t="e">
        <f t="shared" si="3"/>
        <v>#DIV/0!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W15" s="1" t="s">
        <v>6</v>
      </c>
    </row>
    <row r="16" spans="1:23">
      <c r="B16" s="1">
        <v>500</v>
      </c>
      <c r="C16" s="1">
        <v>0.10299999999999999</v>
      </c>
      <c r="D16" s="1">
        <v>0.108</v>
      </c>
      <c r="E16" s="1">
        <v>0.107</v>
      </c>
      <c r="F16" s="1">
        <v>0.104</v>
      </c>
      <c r="G16" s="1">
        <v>0.104</v>
      </c>
      <c r="H16" s="1">
        <v>0.10100000000000001</v>
      </c>
      <c r="I16" s="1">
        <v>9.8000000000000004E-2</v>
      </c>
      <c r="J16" s="1">
        <v>9.8000000000000004E-2</v>
      </c>
      <c r="K16" s="1">
        <v>9.7000000000000003E-2</v>
      </c>
      <c r="L16" s="1">
        <v>9.6000000000000002E-2</v>
      </c>
      <c r="M16" s="1">
        <v>0.1</v>
      </c>
      <c r="N16" s="1">
        <v>9.6000000000000002E-2</v>
      </c>
      <c r="O16" s="1">
        <f t="shared" ref="O16:O21" si="4">MIN(C16:N16)</f>
        <v>9.6000000000000002E-2</v>
      </c>
      <c r="P16" s="1">
        <f t="shared" ref="P16:P21" si="5">MAX(C16:N16)</f>
        <v>0.108</v>
      </c>
      <c r="Q16" s="1">
        <f t="shared" ref="Q16:Q21" si="6">(SUM(C16:N16)-O16-P16)/10</f>
        <v>0.1008</v>
      </c>
      <c r="S16" s="1">
        <v>500</v>
      </c>
      <c r="W16" s="3" t="e">
        <f t="shared" ref="W16:W21" si="7">AVERAGE(T16:V16)</f>
        <v>#DIV/0!</v>
      </c>
    </row>
    <row r="17" spans="1:23">
      <c r="B17" s="1">
        <v>1000</v>
      </c>
      <c r="C17" s="1">
        <v>0.76400000000000001</v>
      </c>
      <c r="D17" s="1">
        <v>0.76400000000000001</v>
      </c>
      <c r="E17" s="1">
        <v>0.76</v>
      </c>
      <c r="F17" s="1">
        <v>0.76400000000000001</v>
      </c>
      <c r="G17" s="1">
        <v>0.77200000000000002</v>
      </c>
      <c r="H17" s="1">
        <v>0.76200000000000001</v>
      </c>
      <c r="I17" s="1">
        <v>0.76400000000000001</v>
      </c>
      <c r="J17" s="1">
        <v>0.76400000000000001</v>
      </c>
      <c r="K17" s="1">
        <v>0.76900000000000002</v>
      </c>
      <c r="L17" s="1">
        <v>0.71399999999999997</v>
      </c>
      <c r="M17" s="1">
        <v>0.57299999999999995</v>
      </c>
      <c r="N17" s="1">
        <v>0.50900000000000001</v>
      </c>
      <c r="O17" s="1">
        <f t="shared" si="4"/>
        <v>0.50900000000000001</v>
      </c>
      <c r="P17" s="1">
        <f t="shared" si="5"/>
        <v>0.77200000000000002</v>
      </c>
      <c r="Q17" s="1">
        <f t="shared" si="6"/>
        <v>0.73980000000000012</v>
      </c>
      <c r="S17" s="1">
        <v>1000</v>
      </c>
      <c r="T17" s="1">
        <v>0.1</v>
      </c>
      <c r="U17" s="1">
        <v>0.1</v>
      </c>
      <c r="V17" s="1">
        <v>0.1</v>
      </c>
      <c r="W17" s="3">
        <f t="shared" si="7"/>
        <v>0.10000000000000002</v>
      </c>
    </row>
    <row r="18" spans="1:23">
      <c r="B18" s="1">
        <v>1500</v>
      </c>
      <c r="C18" s="1">
        <v>3.07</v>
      </c>
      <c r="D18" s="1">
        <v>3.198</v>
      </c>
      <c r="E18" s="1">
        <v>3.0950000000000002</v>
      </c>
      <c r="F18" s="1">
        <v>3.1309999999999998</v>
      </c>
      <c r="G18" s="1">
        <v>3.1890000000000001</v>
      </c>
      <c r="H18" s="1">
        <v>3.2269999999999999</v>
      </c>
      <c r="I18" s="1">
        <v>3.2610000000000001</v>
      </c>
      <c r="J18" s="1">
        <v>3.028</v>
      </c>
      <c r="K18" s="1">
        <v>3.1230000000000002</v>
      </c>
      <c r="L18" s="1">
        <v>3.0720000000000001</v>
      </c>
      <c r="M18" s="1">
        <v>3.0790000000000002</v>
      </c>
      <c r="N18" s="1">
        <v>3.1440000000000001</v>
      </c>
      <c r="O18" s="1">
        <f t="shared" si="4"/>
        <v>3.028</v>
      </c>
      <c r="P18" s="1">
        <f t="shared" si="5"/>
        <v>3.2610000000000001</v>
      </c>
      <c r="Q18" s="1">
        <f t="shared" si="6"/>
        <v>3.1328</v>
      </c>
      <c r="S18" s="1">
        <v>1500</v>
      </c>
      <c r="T18" s="1">
        <v>0.2</v>
      </c>
      <c r="U18" s="1">
        <v>0.2</v>
      </c>
      <c r="V18" s="1">
        <v>0.2</v>
      </c>
      <c r="W18" s="3">
        <f t="shared" si="7"/>
        <v>0.20000000000000004</v>
      </c>
    </row>
    <row r="19" spans="1:23">
      <c r="B19" s="1">
        <v>2000</v>
      </c>
      <c r="C19" s="1">
        <v>7.9969999999999999</v>
      </c>
      <c r="D19" s="1">
        <v>8.2080000000000002</v>
      </c>
      <c r="E19" s="1">
        <v>8.07</v>
      </c>
      <c r="F19" s="1">
        <v>7.8869999999999996</v>
      </c>
      <c r="G19" s="1">
        <v>7.8550000000000004</v>
      </c>
      <c r="H19" s="1">
        <v>7.8369999999999997</v>
      </c>
      <c r="I19" s="1">
        <v>7.9370000000000003</v>
      </c>
      <c r="J19" s="1">
        <v>8.0269999999999992</v>
      </c>
      <c r="K19" s="1">
        <v>8.2919999999999998</v>
      </c>
      <c r="L19" s="1">
        <v>8.1140000000000008</v>
      </c>
      <c r="M19" s="1">
        <v>8.2170000000000005</v>
      </c>
      <c r="N19" s="1">
        <v>7.8860000000000001</v>
      </c>
      <c r="O19" s="1">
        <f t="shared" si="4"/>
        <v>7.8369999999999997</v>
      </c>
      <c r="P19" s="1">
        <f t="shared" si="5"/>
        <v>8.2919999999999998</v>
      </c>
      <c r="Q19" s="1">
        <f t="shared" si="6"/>
        <v>8.0198</v>
      </c>
      <c r="S19" s="1">
        <v>2000</v>
      </c>
      <c r="T19" s="1">
        <v>0.3</v>
      </c>
      <c r="U19" s="1">
        <v>0.3</v>
      </c>
      <c r="V19" s="1">
        <v>0.3</v>
      </c>
      <c r="W19" s="3">
        <f t="shared" si="7"/>
        <v>0.3</v>
      </c>
    </row>
    <row r="20" spans="1:23">
      <c r="B20" s="1">
        <v>2500</v>
      </c>
      <c r="C20" s="1">
        <v>15.925000000000001</v>
      </c>
      <c r="D20" s="1">
        <v>15.843</v>
      </c>
      <c r="E20" s="1">
        <v>15.849</v>
      </c>
      <c r="F20" s="1">
        <v>15.894</v>
      </c>
      <c r="G20" s="1">
        <v>16.149999999999999</v>
      </c>
      <c r="H20" s="1">
        <v>16.041</v>
      </c>
      <c r="I20" s="1">
        <v>16.042000000000002</v>
      </c>
      <c r="J20" s="1">
        <v>16.093</v>
      </c>
      <c r="K20" s="1">
        <v>15.917999999999999</v>
      </c>
      <c r="L20" s="1">
        <v>16.09</v>
      </c>
      <c r="M20" s="1">
        <v>16.082999999999998</v>
      </c>
      <c r="N20" s="1">
        <v>15.978</v>
      </c>
      <c r="O20" s="1">
        <f t="shared" si="4"/>
        <v>15.843</v>
      </c>
      <c r="P20" s="1">
        <f t="shared" si="5"/>
        <v>16.149999999999999</v>
      </c>
      <c r="Q20" s="1">
        <f t="shared" si="6"/>
        <v>15.991300000000001</v>
      </c>
      <c r="S20" s="1">
        <v>2500</v>
      </c>
      <c r="T20" s="1">
        <v>0.4</v>
      </c>
      <c r="U20" s="1">
        <v>0.4</v>
      </c>
      <c r="V20" s="1">
        <v>0.4</v>
      </c>
      <c r="W20" s="3">
        <f t="shared" si="7"/>
        <v>0.40000000000000008</v>
      </c>
    </row>
    <row r="21" spans="1:23">
      <c r="B21" s="1">
        <v>3000</v>
      </c>
      <c r="C21" s="1">
        <v>28.623999999999999</v>
      </c>
      <c r="D21" s="1">
        <v>28.64</v>
      </c>
      <c r="E21" s="1">
        <v>28.724</v>
      </c>
      <c r="F21" s="1">
        <v>28.428000000000001</v>
      </c>
      <c r="G21" s="1">
        <v>28.285</v>
      </c>
      <c r="H21" s="1">
        <v>28.027999999999999</v>
      </c>
      <c r="I21" s="1">
        <v>27.968</v>
      </c>
      <c r="J21" s="1">
        <v>28.401</v>
      </c>
      <c r="K21" s="1">
        <v>28.526</v>
      </c>
      <c r="L21" s="1">
        <v>28.63</v>
      </c>
      <c r="M21" s="1">
        <v>28.503</v>
      </c>
      <c r="N21" s="1">
        <v>28.916</v>
      </c>
      <c r="O21" s="1">
        <f t="shared" si="4"/>
        <v>27.968</v>
      </c>
      <c r="P21" s="1">
        <f t="shared" si="5"/>
        <v>28.916</v>
      </c>
      <c r="Q21" s="1">
        <f t="shared" si="6"/>
        <v>28.478899999999999</v>
      </c>
      <c r="S21" s="1">
        <v>3000</v>
      </c>
      <c r="T21" s="1">
        <v>0.6</v>
      </c>
      <c r="U21" s="1">
        <v>0.6</v>
      </c>
      <c r="V21" s="1">
        <v>0.6</v>
      </c>
      <c r="W21" s="3">
        <f t="shared" si="7"/>
        <v>0.6</v>
      </c>
    </row>
    <row r="22" spans="1:23">
      <c r="W22" s="3"/>
    </row>
    <row r="23" spans="1:23">
      <c r="W23" s="3"/>
    </row>
    <row r="24" spans="1:23">
      <c r="W24" s="3"/>
    </row>
    <row r="25" spans="1:23">
      <c r="W25" s="3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500</v>
      </c>
      <c r="H29" s="1" t="s">
        <v>7</v>
      </c>
      <c r="I29" s="1" t="s">
        <v>9</v>
      </c>
      <c r="J29" s="1">
        <v>500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500</v>
      </c>
      <c r="Q30" s="1">
        <f>F31</f>
        <v>1088432</v>
      </c>
      <c r="R30" s="1">
        <f>F32</f>
        <v>8568</v>
      </c>
      <c r="S30" s="1">
        <f>F33</f>
        <v>7496</v>
      </c>
      <c r="T30" s="1">
        <f t="shared" ref="T30:T35" si="8">Q30+R30+S30</f>
        <v>1104496</v>
      </c>
      <c r="U30" s="1" t="e">
        <f t="shared" ref="U30:U35" si="9">W3</f>
        <v>#DIV/0!</v>
      </c>
      <c r="V30" s="4" t="e">
        <f>U30*(Constants!$A$2/100)*1024*1024*1024</f>
        <v>#DIV/0!</v>
      </c>
    </row>
    <row r="31" spans="1:23">
      <c r="B31" s="1" t="s">
        <v>10</v>
      </c>
      <c r="C31" s="1">
        <v>1088432</v>
      </c>
      <c r="D31" s="1">
        <v>1088432</v>
      </c>
      <c r="E31" s="1">
        <v>1088432</v>
      </c>
      <c r="F31" s="1">
        <f>SUM(C31:E31)/3</f>
        <v>1088432</v>
      </c>
      <c r="I31" s="1" t="s">
        <v>10</v>
      </c>
      <c r="J31" s="1">
        <v>2550758</v>
      </c>
      <c r="K31" s="1">
        <v>2550758</v>
      </c>
      <c r="L31" s="1">
        <v>2550758</v>
      </c>
      <c r="M31" s="1">
        <f>SUM(J31:L31)/3</f>
        <v>2550758</v>
      </c>
      <c r="P31" s="1">
        <v>1000</v>
      </c>
      <c r="Q31" s="1">
        <f>F37</f>
        <v>4118505</v>
      </c>
      <c r="R31" s="1">
        <f>F38</f>
        <v>8543</v>
      </c>
      <c r="S31" s="1">
        <f>F39</f>
        <v>3888</v>
      </c>
      <c r="T31" s="1">
        <f t="shared" si="8"/>
        <v>4130936</v>
      </c>
      <c r="U31" s="1" t="e">
        <f t="shared" si="9"/>
        <v>#DIV/0!</v>
      </c>
      <c r="V31" s="4" t="e">
        <f>U31*(Constants!$A$2/100)*1024*1024*1024</f>
        <v>#DIV/0!</v>
      </c>
    </row>
    <row r="32" spans="1:23">
      <c r="B32" s="1" t="s">
        <v>16</v>
      </c>
      <c r="C32" s="1">
        <v>8568</v>
      </c>
      <c r="D32" s="1">
        <v>8568</v>
      </c>
      <c r="E32" s="1">
        <v>8568</v>
      </c>
      <c r="F32" s="1">
        <f>SUM(C32:E32)/3</f>
        <v>8568</v>
      </c>
      <c r="I32" s="1" t="s">
        <v>16</v>
      </c>
      <c r="J32" s="1">
        <v>61002</v>
      </c>
      <c r="K32" s="1">
        <v>61002</v>
      </c>
      <c r="L32" s="1">
        <v>61002</v>
      </c>
      <c r="M32" s="1">
        <f>SUM(J32:L32)/3</f>
        <v>61002</v>
      </c>
      <c r="P32" s="1">
        <v>1500</v>
      </c>
      <c r="Q32" s="1">
        <f>F43</f>
        <v>9104409</v>
      </c>
      <c r="R32" s="1">
        <f>F44</f>
        <v>30535</v>
      </c>
      <c r="S32" s="1">
        <f>F45</f>
        <v>4352</v>
      </c>
      <c r="T32" s="1">
        <f t="shared" si="8"/>
        <v>9139296</v>
      </c>
      <c r="U32" s="1" t="e">
        <f t="shared" si="9"/>
        <v>#DIV/0!</v>
      </c>
      <c r="V32" s="4" t="e">
        <f>U32*(Constants!$A$2/100)*1024*1024*1024</f>
        <v>#DIV/0!</v>
      </c>
    </row>
    <row r="33" spans="2:22">
      <c r="B33" s="1" t="s">
        <v>12</v>
      </c>
      <c r="C33" s="1">
        <v>7496</v>
      </c>
      <c r="D33" s="1">
        <v>7496</v>
      </c>
      <c r="E33" s="1">
        <v>7496</v>
      </c>
      <c r="F33" s="1">
        <f>SUM(C33:E33)/3</f>
        <v>7496</v>
      </c>
      <c r="I33" s="1" t="s">
        <v>12</v>
      </c>
      <c r="J33" s="1">
        <v>269216</v>
      </c>
      <c r="K33" s="1">
        <v>269216</v>
      </c>
      <c r="L33" s="1">
        <v>269216</v>
      </c>
      <c r="M33" s="1">
        <f>SUM(J33:L33)/3</f>
        <v>269216</v>
      </c>
      <c r="P33" s="1">
        <v>2000</v>
      </c>
      <c r="Q33" s="1">
        <f>F49</f>
        <v>16114409</v>
      </c>
      <c r="R33" s="1">
        <f>F50</f>
        <v>40583</v>
      </c>
      <c r="S33" s="1">
        <f>F51</f>
        <v>4808</v>
      </c>
      <c r="T33" s="1">
        <f t="shared" si="8"/>
        <v>16159800</v>
      </c>
      <c r="U33" s="1" t="e">
        <f t="shared" si="9"/>
        <v>#DIV/0!</v>
      </c>
      <c r="V33" s="4" t="e">
        <f>U33*(Constants!$A$2/100)*1024*1024*1024</f>
        <v>#DIV/0!</v>
      </c>
    </row>
    <row r="34" spans="2:22">
      <c r="P34" s="1">
        <v>2500</v>
      </c>
      <c r="Q34" s="1">
        <f>F55</f>
        <v>25144433</v>
      </c>
      <c r="R34" s="1">
        <f>F56</f>
        <v>40567</v>
      </c>
      <c r="S34" s="1">
        <f>F57</f>
        <v>5320</v>
      </c>
      <c r="T34" s="1">
        <f t="shared" si="8"/>
        <v>25190320</v>
      </c>
      <c r="U34" s="1" t="e">
        <f t="shared" si="9"/>
        <v>#DIV/0!</v>
      </c>
      <c r="V34" s="4" t="e">
        <f>U34*(Constants!$A$2/100)*1024*1024*1024</f>
        <v>#DIV/0!</v>
      </c>
    </row>
    <row r="35" spans="2:22">
      <c r="B35" s="1" t="s">
        <v>9</v>
      </c>
      <c r="C35" s="1">
        <v>1000</v>
      </c>
      <c r="I35" s="1" t="s">
        <v>9</v>
      </c>
      <c r="J35" s="1">
        <v>1000</v>
      </c>
      <c r="P35" s="1">
        <v>3000</v>
      </c>
      <c r="Q35" s="1">
        <f>F61</f>
        <v>36206505</v>
      </c>
      <c r="R35" s="1">
        <f>F62</f>
        <v>24543</v>
      </c>
      <c r="S35" s="1">
        <f>F63</f>
        <v>5816</v>
      </c>
      <c r="T35" s="1">
        <f t="shared" si="8"/>
        <v>36236864</v>
      </c>
      <c r="U35" s="1" t="e">
        <f t="shared" si="9"/>
        <v>#DIV/0!</v>
      </c>
      <c r="V35" s="4" t="e">
        <f>U35*(Constants!$A$2/100)*1024*1024*1024</f>
        <v>#DIV/0!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V36" s="4"/>
    </row>
    <row r="37" spans="2:22">
      <c r="B37" s="1" t="s">
        <v>10</v>
      </c>
      <c r="C37" s="1">
        <v>4118505</v>
      </c>
      <c r="D37" s="1">
        <v>4118505</v>
      </c>
      <c r="E37" s="1">
        <v>4118505</v>
      </c>
      <c r="F37" s="1">
        <f>SUM(C37:E37)/3</f>
        <v>4118505</v>
      </c>
      <c r="I37" s="1" t="s">
        <v>10</v>
      </c>
      <c r="J37" s="1">
        <v>9915601</v>
      </c>
      <c r="K37" s="1">
        <v>9915601</v>
      </c>
      <c r="L37" s="1">
        <v>9915601</v>
      </c>
      <c r="M37" s="1">
        <f>SUM(J37:L37)/3</f>
        <v>9915601</v>
      </c>
      <c r="V37" s="4"/>
    </row>
    <row r="38" spans="2:22">
      <c r="B38" s="1" t="s">
        <v>16</v>
      </c>
      <c r="C38" s="1">
        <v>8543</v>
      </c>
      <c r="D38" s="1">
        <v>8543</v>
      </c>
      <c r="E38" s="1">
        <v>8543</v>
      </c>
      <c r="F38" s="1">
        <f>SUM(C38:E38)/3</f>
        <v>8543</v>
      </c>
      <c r="I38" s="1" t="s">
        <v>16</v>
      </c>
      <c r="J38" s="1">
        <v>77831</v>
      </c>
      <c r="K38" s="1">
        <v>77831</v>
      </c>
      <c r="L38" s="1">
        <v>77831</v>
      </c>
      <c r="M38" s="1">
        <f>SUM(J38:L38)/3</f>
        <v>77831</v>
      </c>
    </row>
    <row r="39" spans="2:22">
      <c r="B39" s="1" t="s">
        <v>12</v>
      </c>
      <c r="C39" s="1">
        <v>3888</v>
      </c>
      <c r="D39" s="1">
        <v>3888</v>
      </c>
      <c r="E39" s="1">
        <v>3888</v>
      </c>
      <c r="F39" s="1">
        <f>SUM(C39:E39)/3</f>
        <v>3888</v>
      </c>
      <c r="I39" s="1" t="s">
        <v>12</v>
      </c>
      <c r="J39" s="1">
        <v>532240</v>
      </c>
      <c r="K39" s="1">
        <v>532240</v>
      </c>
      <c r="L39" s="1">
        <v>532240</v>
      </c>
      <c r="M39" s="1">
        <f>SUM(J39:L39)/3</f>
        <v>532240</v>
      </c>
    </row>
    <row r="41" spans="2:22">
      <c r="B41" s="1" t="s">
        <v>9</v>
      </c>
      <c r="C41" s="1">
        <v>1500</v>
      </c>
      <c r="I41" s="1" t="s">
        <v>9</v>
      </c>
      <c r="J41" s="1">
        <v>1500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9104409</v>
      </c>
      <c r="D43" s="1">
        <v>9104409</v>
      </c>
      <c r="E43" s="1">
        <v>9104409</v>
      </c>
      <c r="F43" s="1">
        <f>SUM(C43:E43)/3</f>
        <v>9104409</v>
      </c>
      <c r="I43" s="1" t="s">
        <v>10</v>
      </c>
      <c r="J43" s="1">
        <v>22109073</v>
      </c>
      <c r="K43" s="1">
        <v>22109073</v>
      </c>
      <c r="L43" s="1">
        <v>22109073</v>
      </c>
      <c r="M43" s="1">
        <f>SUM(J43:L43)/3</f>
        <v>22109073</v>
      </c>
      <c r="P43" s="1">
        <v>500</v>
      </c>
      <c r="Q43" s="1">
        <f>M31</f>
        <v>2550758</v>
      </c>
      <c r="R43" s="1">
        <f>M32</f>
        <v>61002</v>
      </c>
      <c r="S43" s="1">
        <f>M33</f>
        <v>269216</v>
      </c>
      <c r="T43" s="1">
        <f t="shared" ref="T43:T48" si="10">Q43+R43+S43</f>
        <v>2880976</v>
      </c>
      <c r="U43" s="3" t="e">
        <f t="shared" ref="U43:U48" si="11">W16</f>
        <v>#DIV/0!</v>
      </c>
      <c r="V43" s="4" t="e">
        <f>U43*(Constants!$A$2/100)*1024*1024*1024</f>
        <v>#DIV/0!</v>
      </c>
    </row>
    <row r="44" spans="2:22">
      <c r="B44" s="1" t="s">
        <v>16</v>
      </c>
      <c r="C44" s="1">
        <v>30535</v>
      </c>
      <c r="D44" s="1">
        <v>30535</v>
      </c>
      <c r="E44" s="1">
        <v>30535</v>
      </c>
      <c r="F44" s="1">
        <f>SUM(C44:E44)/3</f>
        <v>30535</v>
      </c>
      <c r="I44" s="1" t="s">
        <v>16</v>
      </c>
      <c r="J44" s="1">
        <v>125839</v>
      </c>
      <c r="K44" s="1">
        <v>125839</v>
      </c>
      <c r="L44" s="1">
        <v>125839</v>
      </c>
      <c r="M44" s="1">
        <f>SUM(J44:L44)/3</f>
        <v>125839</v>
      </c>
      <c r="P44" s="1">
        <v>1000</v>
      </c>
      <c r="Q44" s="1">
        <f>M37</f>
        <v>9915601</v>
      </c>
      <c r="R44" s="1">
        <f>M38</f>
        <v>77831</v>
      </c>
      <c r="S44" s="1">
        <f>M39</f>
        <v>532240</v>
      </c>
      <c r="T44" s="1">
        <f t="shared" si="10"/>
        <v>10525672</v>
      </c>
      <c r="U44" s="3">
        <f t="shared" si="11"/>
        <v>0.10000000000000002</v>
      </c>
      <c r="V44" s="4">
        <f>U44*(Constants!$A$2/100)*1024*1024*1024</f>
        <v>17179869.184000004</v>
      </c>
    </row>
    <row r="45" spans="2:22">
      <c r="B45" s="1" t="s">
        <v>12</v>
      </c>
      <c r="C45" s="1">
        <v>4352</v>
      </c>
      <c r="D45" s="1">
        <v>4352</v>
      </c>
      <c r="E45" s="1">
        <v>4352</v>
      </c>
      <c r="F45" s="1">
        <f>SUM(C45:E45)/3</f>
        <v>4352</v>
      </c>
      <c r="I45" s="1" t="s">
        <v>12</v>
      </c>
      <c r="J45" s="1">
        <v>796352</v>
      </c>
      <c r="K45" s="1">
        <v>796352</v>
      </c>
      <c r="L45" s="1">
        <v>796352</v>
      </c>
      <c r="M45" s="1">
        <f>SUM(J45:L45)/3</f>
        <v>796352</v>
      </c>
      <c r="P45" s="1">
        <v>1500</v>
      </c>
      <c r="Q45" s="1">
        <f>M43</f>
        <v>22109073</v>
      </c>
      <c r="R45" s="1">
        <f>M44</f>
        <v>125839</v>
      </c>
      <c r="S45" s="1">
        <f>M45</f>
        <v>796352</v>
      </c>
      <c r="T45" s="1">
        <f t="shared" si="10"/>
        <v>23031264</v>
      </c>
      <c r="U45" s="3">
        <f t="shared" si="11"/>
        <v>0.20000000000000004</v>
      </c>
      <c r="V45" s="4">
        <f>U45*(Constants!$A$2/100)*1024*1024*1024</f>
        <v>34359738.368000008</v>
      </c>
    </row>
    <row r="46" spans="2:22">
      <c r="P46" s="1">
        <v>2000</v>
      </c>
      <c r="Q46" s="1">
        <f>M49</f>
        <v>39442067</v>
      </c>
      <c r="R46" s="1">
        <f>M50</f>
        <v>308717</v>
      </c>
      <c r="S46" s="1">
        <f>M51</f>
        <v>1067808</v>
      </c>
      <c r="T46" s="1">
        <f t="shared" si="10"/>
        <v>40818592</v>
      </c>
      <c r="U46" s="3">
        <f t="shared" si="11"/>
        <v>0.3</v>
      </c>
      <c r="V46" s="4">
        <f>U46*(Constants!$A$2/100)*1024*1024*1024</f>
        <v>51539607.552000001</v>
      </c>
    </row>
    <row r="47" spans="2:22">
      <c r="B47" s="1" t="s">
        <v>9</v>
      </c>
      <c r="C47" s="1">
        <v>2000</v>
      </c>
      <c r="I47" s="1" t="s">
        <v>9</v>
      </c>
      <c r="J47" s="1">
        <v>2000</v>
      </c>
      <c r="P47" s="1">
        <v>2500</v>
      </c>
      <c r="Q47" s="1">
        <f>M55</f>
        <v>61435943</v>
      </c>
      <c r="R47" s="1">
        <f>M56</f>
        <v>301657</v>
      </c>
      <c r="S47" s="1">
        <f>M57</f>
        <v>1329744</v>
      </c>
      <c r="T47" s="1">
        <f t="shared" si="10"/>
        <v>63067344</v>
      </c>
      <c r="U47" s="3">
        <f t="shared" si="11"/>
        <v>0.40000000000000008</v>
      </c>
      <c r="V47" s="4">
        <f>U47*(Constants!$A$2/100)*1024*1024*1024</f>
        <v>68719476.736000016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3000</v>
      </c>
      <c r="Q48" s="1">
        <f>M61</f>
        <v>88064557</v>
      </c>
      <c r="R48" s="1">
        <f>M62</f>
        <v>231699</v>
      </c>
      <c r="S48" s="1">
        <f>M63</f>
        <v>1585424</v>
      </c>
      <c r="T48" s="1">
        <f t="shared" si="10"/>
        <v>89881680</v>
      </c>
      <c r="U48" s="3">
        <f t="shared" si="11"/>
        <v>0.6</v>
      </c>
      <c r="V48" s="4">
        <f>U48*(Constants!$A$2/100)*1024*1024*1024</f>
        <v>103079215.104</v>
      </c>
    </row>
    <row r="49" spans="2:22">
      <c r="B49" s="1" t="s">
        <v>10</v>
      </c>
      <c r="C49" s="1">
        <v>16114409</v>
      </c>
      <c r="D49" s="1">
        <v>16114409</v>
      </c>
      <c r="E49" s="1">
        <v>16114409</v>
      </c>
      <c r="F49" s="1">
        <f>SUM(C49:E49)/3</f>
        <v>16114409</v>
      </c>
      <c r="I49" s="1" t="s">
        <v>10</v>
      </c>
      <c r="J49" s="1">
        <v>39442067</v>
      </c>
      <c r="K49" s="1">
        <v>39442067</v>
      </c>
      <c r="L49" s="1">
        <v>39442067</v>
      </c>
      <c r="M49" s="1">
        <f>SUM(J49:L49)/3</f>
        <v>39442067</v>
      </c>
      <c r="U49" s="3"/>
      <c r="V49" s="4"/>
    </row>
    <row r="50" spans="2:22">
      <c r="B50" s="1" t="s">
        <v>16</v>
      </c>
      <c r="C50" s="1">
        <v>40583</v>
      </c>
      <c r="D50" s="1">
        <v>40583</v>
      </c>
      <c r="E50" s="1">
        <v>40583</v>
      </c>
      <c r="F50" s="1">
        <f>SUM(C50:E50)/3</f>
        <v>40583</v>
      </c>
      <c r="I50" s="1" t="s">
        <v>16</v>
      </c>
      <c r="J50" s="1">
        <v>308717</v>
      </c>
      <c r="K50" s="1">
        <v>308717</v>
      </c>
      <c r="L50" s="1">
        <v>308717</v>
      </c>
      <c r="M50" s="1">
        <f>SUM(J50:L50)/3</f>
        <v>308717</v>
      </c>
      <c r="U50" s="3"/>
      <c r="V50" s="4"/>
    </row>
    <row r="51" spans="2:22">
      <c r="B51" s="1" t="s">
        <v>12</v>
      </c>
      <c r="C51" s="1">
        <v>4808</v>
      </c>
      <c r="D51" s="1">
        <v>4808</v>
      </c>
      <c r="E51" s="1">
        <v>4808</v>
      </c>
      <c r="F51" s="1">
        <f>SUM(C51:E51)/3</f>
        <v>4808</v>
      </c>
      <c r="I51" s="1" t="s">
        <v>12</v>
      </c>
      <c r="J51" s="1">
        <v>1067808</v>
      </c>
      <c r="K51" s="1">
        <v>1067808</v>
      </c>
      <c r="L51" s="1">
        <v>1067808</v>
      </c>
      <c r="M51" s="1">
        <f>SUM(J51:L51)/3</f>
        <v>1067808</v>
      </c>
    </row>
    <row r="53" spans="2:22">
      <c r="B53" s="1" t="s">
        <v>9</v>
      </c>
      <c r="C53" s="1">
        <v>2500</v>
      </c>
      <c r="I53" s="1" t="s">
        <v>9</v>
      </c>
      <c r="J53" s="1">
        <v>2500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25144433</v>
      </c>
      <c r="D55" s="1">
        <v>25144433</v>
      </c>
      <c r="E55" s="1">
        <v>25144433</v>
      </c>
      <c r="F55" s="1">
        <f>SUM(C55:E55)/3</f>
        <v>25144433</v>
      </c>
      <c r="I55" s="1" t="s">
        <v>10</v>
      </c>
      <c r="J55" s="1">
        <v>61435943</v>
      </c>
      <c r="K55" s="1">
        <v>61435943</v>
      </c>
      <c r="L55" s="1">
        <v>61435943</v>
      </c>
      <c r="M55" s="1">
        <f>SUM(J55:L55)/3</f>
        <v>61435943</v>
      </c>
    </row>
    <row r="56" spans="2:22">
      <c r="B56" s="1" t="s">
        <v>16</v>
      </c>
      <c r="C56" s="1">
        <v>40567</v>
      </c>
      <c r="D56" s="1">
        <v>40567</v>
      </c>
      <c r="E56" s="1">
        <v>40567</v>
      </c>
      <c r="F56" s="1">
        <f>SUM(C56:E56)/3</f>
        <v>40567</v>
      </c>
      <c r="I56" s="1" t="s">
        <v>16</v>
      </c>
      <c r="J56" s="1">
        <v>301657</v>
      </c>
      <c r="K56" s="1">
        <v>301657</v>
      </c>
      <c r="L56" s="1">
        <v>301657</v>
      </c>
      <c r="M56" s="1">
        <f>SUM(J56:L56)/3</f>
        <v>301657</v>
      </c>
    </row>
    <row r="57" spans="2:22">
      <c r="B57" s="1" t="s">
        <v>12</v>
      </c>
      <c r="C57" s="1">
        <v>5320</v>
      </c>
      <c r="D57" s="1">
        <v>5320</v>
      </c>
      <c r="E57" s="1">
        <v>5320</v>
      </c>
      <c r="F57" s="1">
        <f>SUM(C57:E57)/3</f>
        <v>5320</v>
      </c>
      <c r="I57" s="1" t="s">
        <v>12</v>
      </c>
      <c r="J57" s="1">
        <v>1329744</v>
      </c>
      <c r="K57" s="1">
        <v>1329744</v>
      </c>
      <c r="L57" s="1">
        <v>1329744</v>
      </c>
      <c r="M57" s="1">
        <f>SUM(J57:L57)/3</f>
        <v>1329744</v>
      </c>
    </row>
    <row r="59" spans="2:22">
      <c r="B59" s="1" t="s">
        <v>9</v>
      </c>
      <c r="C59" s="1">
        <v>3000</v>
      </c>
      <c r="I59" s="1" t="s">
        <v>9</v>
      </c>
      <c r="J59" s="1">
        <v>3000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36206505</v>
      </c>
      <c r="D61" s="1">
        <v>36206505</v>
      </c>
      <c r="E61" s="1">
        <v>36206505</v>
      </c>
      <c r="F61" s="1">
        <f>SUM(C61:E61)/3</f>
        <v>36206505</v>
      </c>
      <c r="I61" s="1" t="s">
        <v>10</v>
      </c>
      <c r="J61" s="1">
        <v>88064557</v>
      </c>
      <c r="K61" s="1">
        <v>88064557</v>
      </c>
      <c r="L61" s="1">
        <v>88064557</v>
      </c>
      <c r="M61" s="1">
        <f>SUM(J61:L61)/3</f>
        <v>88064557</v>
      </c>
    </row>
    <row r="62" spans="2:22">
      <c r="B62" s="1" t="s">
        <v>16</v>
      </c>
      <c r="C62" s="1">
        <v>24543</v>
      </c>
      <c r="D62" s="1">
        <v>24543</v>
      </c>
      <c r="E62" s="1">
        <v>24543</v>
      </c>
      <c r="F62" s="1">
        <f>SUM(C62:E62)/3</f>
        <v>24543</v>
      </c>
      <c r="I62" s="1" t="s">
        <v>16</v>
      </c>
      <c r="J62" s="1">
        <v>231699</v>
      </c>
      <c r="K62" s="1">
        <v>231699</v>
      </c>
      <c r="L62" s="1">
        <v>231699</v>
      </c>
      <c r="M62" s="1">
        <f>SUM(J62:L62)/3</f>
        <v>231699</v>
      </c>
    </row>
    <row r="63" spans="2:22">
      <c r="B63" s="1" t="s">
        <v>12</v>
      </c>
      <c r="C63" s="1">
        <v>5816</v>
      </c>
      <c r="D63" s="1">
        <v>5816</v>
      </c>
      <c r="E63" s="1">
        <v>5816</v>
      </c>
      <c r="F63" s="1">
        <f>SUM(C63:E63)/3</f>
        <v>5816</v>
      </c>
      <c r="I63" s="1" t="s">
        <v>12</v>
      </c>
      <c r="J63" s="1">
        <v>1585424</v>
      </c>
      <c r="K63" s="1">
        <v>1585424</v>
      </c>
      <c r="L63" s="1">
        <v>1585424</v>
      </c>
      <c r="M63" s="1">
        <f>SUM(J63:L63)/3</f>
        <v>1585424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9"/>
  <sheetViews>
    <sheetView topLeftCell="X1" zoomScale="80" zoomScaleNormal="80" workbookViewId="0">
      <selection activeCell="AF56" sqref="AF56"/>
    </sheetView>
  </sheetViews>
  <sheetFormatPr defaultColWidth="7.5" defaultRowHeight="14.25"/>
  <cols>
    <col min="1" max="17" width="9.125" style="1" customWidth="1"/>
    <col min="18" max="18" width="6.875" style="1" customWidth="1"/>
    <col min="19" max="19" width="7.25" style="1" customWidth="1"/>
    <col min="20" max="20" width="8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8.3500000000000005E-2</v>
      </c>
      <c r="D3" s="1">
        <v>7.0800000000000002E-2</v>
      </c>
      <c r="E3" s="1">
        <v>7.9299999999999995E-2</v>
      </c>
      <c r="F3" s="1">
        <v>8.09E-2</v>
      </c>
      <c r="G3" s="1">
        <v>7.22E-2</v>
      </c>
      <c r="H3" s="1">
        <v>8.5500000000000007E-2</v>
      </c>
      <c r="I3" s="1">
        <v>7.1999999999999995E-2</v>
      </c>
      <c r="J3" s="1">
        <v>8.3900000000000002E-2</v>
      </c>
      <c r="K3" s="1">
        <v>0.08</v>
      </c>
      <c r="L3" s="1">
        <v>8.4400000000000003E-2</v>
      </c>
      <c r="M3" s="1">
        <v>7.3400000000000007E-2</v>
      </c>
      <c r="N3" s="1">
        <v>8.3400000000000002E-2</v>
      </c>
      <c r="O3" s="1">
        <f t="shared" ref="O3:O9" si="0">MIN(C3:N3)</f>
        <v>7.0800000000000002E-2</v>
      </c>
      <c r="P3" s="1">
        <f t="shared" ref="P3:P9" si="1">MAX(C3:N3)</f>
        <v>8.5500000000000007E-2</v>
      </c>
      <c r="Q3" s="1">
        <f t="shared" ref="Q3:Q9" si="2">(SUM(C3:N3)-O3-P3)/10</f>
        <v>7.9300000000000009E-2</v>
      </c>
      <c r="S3" s="1">
        <v>8000</v>
      </c>
      <c r="T3" s="1">
        <v>0</v>
      </c>
      <c r="U3" s="1">
        <v>0</v>
      </c>
      <c r="V3" s="1">
        <v>0</v>
      </c>
      <c r="W3" s="1">
        <f t="shared" ref="W3:W9" si="3">AVERAGE(T3:V3)</f>
        <v>0</v>
      </c>
    </row>
    <row r="4" spans="1:23">
      <c r="B4" s="1">
        <v>16000</v>
      </c>
      <c r="C4" s="1">
        <v>0.3</v>
      </c>
      <c r="D4" s="1">
        <v>0.2964</v>
      </c>
      <c r="E4" s="1">
        <v>0.30759999999999998</v>
      </c>
      <c r="F4" s="1">
        <v>0.29780000000000001</v>
      </c>
      <c r="G4" s="1">
        <v>0.29499999999999998</v>
      </c>
      <c r="H4" s="1">
        <v>0.29399999999999998</v>
      </c>
      <c r="I4" s="1">
        <v>0.29609999999999997</v>
      </c>
      <c r="J4" s="1">
        <v>0.29409999999999997</v>
      </c>
      <c r="K4" s="1">
        <v>0.29680000000000001</v>
      </c>
      <c r="L4" s="1">
        <v>0.29570000000000002</v>
      </c>
      <c r="M4" s="1">
        <v>0.29720000000000002</v>
      </c>
      <c r="N4" s="1">
        <v>0.29330000000000001</v>
      </c>
      <c r="O4" s="1">
        <f t="shared" si="0"/>
        <v>0.29330000000000001</v>
      </c>
      <c r="P4" s="1">
        <f t="shared" si="1"/>
        <v>0.30759999999999998</v>
      </c>
      <c r="Q4" s="1">
        <f t="shared" si="2"/>
        <v>0.29631000000000002</v>
      </c>
      <c r="S4" s="1">
        <v>16000</v>
      </c>
      <c r="T4" s="1">
        <v>0</v>
      </c>
      <c r="U4" s="1">
        <v>0</v>
      </c>
      <c r="V4" s="1">
        <v>0</v>
      </c>
      <c r="W4" s="1">
        <f t="shared" si="3"/>
        <v>0</v>
      </c>
    </row>
    <row r="5" spans="1:23">
      <c r="B5" s="1">
        <v>24000</v>
      </c>
      <c r="C5" s="1">
        <v>0.67400000000000004</v>
      </c>
      <c r="D5" s="1">
        <v>0.67059999999999997</v>
      </c>
      <c r="E5" s="1">
        <v>0.67110000000000003</v>
      </c>
      <c r="F5" s="1">
        <v>0.65180000000000005</v>
      </c>
      <c r="G5" s="1">
        <v>0.67220000000000002</v>
      </c>
      <c r="H5" s="1">
        <v>0.67320000000000002</v>
      </c>
      <c r="I5" s="1">
        <v>0.65459999999999996</v>
      </c>
      <c r="J5" s="1">
        <v>0.6704</v>
      </c>
      <c r="K5" s="1">
        <v>0.66010000000000002</v>
      </c>
      <c r="L5" s="1">
        <v>0.68410000000000004</v>
      </c>
      <c r="M5" s="1">
        <v>0.6744</v>
      </c>
      <c r="N5" s="1">
        <v>0.66459999999999997</v>
      </c>
      <c r="O5" s="1">
        <f t="shared" si="0"/>
        <v>0.65180000000000005</v>
      </c>
      <c r="P5" s="1">
        <f t="shared" si="1"/>
        <v>0.68410000000000004</v>
      </c>
      <c r="Q5" s="1">
        <f t="shared" si="2"/>
        <v>0.66852000000000011</v>
      </c>
      <c r="S5" s="1">
        <v>24000</v>
      </c>
      <c r="T5" s="1">
        <v>0</v>
      </c>
      <c r="U5" s="1">
        <v>0</v>
      </c>
      <c r="V5" s="1">
        <v>0</v>
      </c>
      <c r="W5" s="1">
        <f t="shared" si="3"/>
        <v>0</v>
      </c>
    </row>
    <row r="6" spans="1:23">
      <c r="B6" s="1">
        <v>32000</v>
      </c>
      <c r="C6" s="1">
        <v>1.1846000000000001</v>
      </c>
      <c r="D6" s="1">
        <v>1.1748000000000001</v>
      </c>
      <c r="E6" s="1">
        <v>1.1854</v>
      </c>
      <c r="F6" s="1">
        <v>1.1748000000000001</v>
      </c>
      <c r="G6" s="1">
        <v>1.1796</v>
      </c>
      <c r="H6" s="1">
        <v>1.1782999999999999</v>
      </c>
      <c r="I6" s="1">
        <v>1.1982999999999999</v>
      </c>
      <c r="J6" s="1">
        <v>1.1880999999999999</v>
      </c>
      <c r="K6" s="1">
        <v>1.1869000000000001</v>
      </c>
      <c r="L6" s="1">
        <v>1.1791</v>
      </c>
      <c r="M6" s="1">
        <v>1.1996</v>
      </c>
      <c r="N6" s="1">
        <v>1.1941999999999999</v>
      </c>
      <c r="O6" s="1">
        <f t="shared" si="0"/>
        <v>1.1748000000000001</v>
      </c>
      <c r="P6" s="1">
        <f t="shared" si="1"/>
        <v>1.1996</v>
      </c>
      <c r="Q6" s="1">
        <f t="shared" si="2"/>
        <v>1.18493</v>
      </c>
      <c r="S6" s="1">
        <v>32000</v>
      </c>
      <c r="T6" s="1">
        <v>0</v>
      </c>
      <c r="U6" s="1">
        <v>0</v>
      </c>
      <c r="V6" s="1">
        <v>0</v>
      </c>
      <c r="W6" s="1">
        <f t="shared" si="3"/>
        <v>0</v>
      </c>
    </row>
    <row r="7" spans="1:23">
      <c r="B7" s="1">
        <v>40000</v>
      </c>
      <c r="C7" s="1">
        <v>1.8543000000000001</v>
      </c>
      <c r="D7" s="1">
        <v>1.8512</v>
      </c>
      <c r="E7" s="1">
        <v>1.827</v>
      </c>
      <c r="F7" s="1">
        <v>1.8238000000000001</v>
      </c>
      <c r="G7" s="1">
        <v>1.8348</v>
      </c>
      <c r="H7" s="1">
        <v>1.8519000000000001</v>
      </c>
      <c r="I7" s="1">
        <v>1.8680000000000001</v>
      </c>
      <c r="J7" s="1">
        <v>1.8278000000000001</v>
      </c>
      <c r="K7" s="1">
        <v>1.8740000000000001</v>
      </c>
      <c r="L7" s="1">
        <v>1.8287</v>
      </c>
      <c r="M7" s="1">
        <v>1.8253999999999999</v>
      </c>
      <c r="N7" s="1">
        <v>1.8062</v>
      </c>
      <c r="O7" s="1">
        <f t="shared" si="0"/>
        <v>1.8062</v>
      </c>
      <c r="P7" s="1">
        <f t="shared" si="1"/>
        <v>1.8740000000000001</v>
      </c>
      <c r="Q7" s="1">
        <f t="shared" si="2"/>
        <v>1.8392900000000001</v>
      </c>
      <c r="S7" s="1">
        <v>40000</v>
      </c>
      <c r="T7" s="1">
        <v>0</v>
      </c>
      <c r="U7" s="1">
        <v>0</v>
      </c>
      <c r="V7" s="1">
        <v>0</v>
      </c>
      <c r="W7" s="1">
        <f t="shared" si="3"/>
        <v>0</v>
      </c>
    </row>
    <row r="8" spans="1:23">
      <c r="B8" s="1">
        <v>48000</v>
      </c>
      <c r="C8" s="1">
        <v>2.6276999999999999</v>
      </c>
      <c r="D8" s="1">
        <v>2.5996999999999999</v>
      </c>
      <c r="E8" s="1">
        <v>2.6476000000000002</v>
      </c>
      <c r="F8" s="1">
        <v>2.6768999999999998</v>
      </c>
      <c r="G8" s="1">
        <v>2.6339999999999999</v>
      </c>
      <c r="H8" s="1">
        <v>2.5771999999999999</v>
      </c>
      <c r="I8" s="1">
        <v>2.5945999999999998</v>
      </c>
      <c r="J8" s="1">
        <v>2.6669</v>
      </c>
      <c r="K8" s="1">
        <v>2.6335000000000002</v>
      </c>
      <c r="L8" s="1">
        <v>2.6659999999999999</v>
      </c>
      <c r="M8" s="1">
        <v>2.5962999999999998</v>
      </c>
      <c r="N8" s="1">
        <v>2.6013000000000002</v>
      </c>
      <c r="O8" s="1">
        <f t="shared" si="0"/>
        <v>2.5771999999999999</v>
      </c>
      <c r="P8" s="1">
        <f t="shared" si="1"/>
        <v>2.6768999999999998</v>
      </c>
      <c r="Q8" s="1">
        <f t="shared" si="2"/>
        <v>2.62676</v>
      </c>
      <c r="S8" s="1">
        <v>48000</v>
      </c>
      <c r="T8" s="1">
        <v>0</v>
      </c>
      <c r="U8" s="1">
        <v>0</v>
      </c>
      <c r="V8" s="1">
        <v>0</v>
      </c>
      <c r="W8" s="1">
        <f t="shared" si="3"/>
        <v>0</v>
      </c>
    </row>
    <row r="9" spans="1:23">
      <c r="B9" s="1">
        <v>56000</v>
      </c>
      <c r="C9" s="1">
        <v>3.5592999999999999</v>
      </c>
      <c r="D9" s="1">
        <v>3.6252</v>
      </c>
      <c r="E9" s="1">
        <v>3.6475</v>
      </c>
      <c r="F9" s="1">
        <v>3.5444</v>
      </c>
      <c r="G9" s="1">
        <v>3.5596999999999999</v>
      </c>
      <c r="H9" s="1">
        <v>3.5926999999999998</v>
      </c>
      <c r="I9" s="1">
        <v>3.5943999999999998</v>
      </c>
      <c r="J9" s="1">
        <v>3.6242999999999999</v>
      </c>
      <c r="K9" s="1">
        <v>3.5912000000000002</v>
      </c>
      <c r="L9" s="1">
        <v>3.5484</v>
      </c>
      <c r="M9" s="1">
        <v>3.5977000000000001</v>
      </c>
      <c r="N9" s="1">
        <v>3.6034000000000002</v>
      </c>
      <c r="O9" s="1">
        <f t="shared" si="0"/>
        <v>3.5444</v>
      </c>
      <c r="P9" s="1">
        <f t="shared" si="1"/>
        <v>3.6475</v>
      </c>
      <c r="Q9" s="1">
        <f t="shared" si="2"/>
        <v>3.5896300000000005</v>
      </c>
      <c r="S9" s="1">
        <v>56000</v>
      </c>
      <c r="T9" s="1">
        <v>0</v>
      </c>
      <c r="U9" s="1">
        <v>0</v>
      </c>
      <c r="V9" s="1">
        <v>0</v>
      </c>
      <c r="W9" s="1">
        <f t="shared" si="3"/>
        <v>0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7.4999999999999997E-2</v>
      </c>
      <c r="D16" s="1">
        <v>8.1000000000000003E-2</v>
      </c>
      <c r="E16" s="1">
        <v>8.5999999999999993E-2</v>
      </c>
      <c r="F16" s="1">
        <v>8.5999999999999993E-2</v>
      </c>
      <c r="G16" s="1">
        <v>7.8E-2</v>
      </c>
      <c r="H16" s="1">
        <v>8.4000000000000005E-2</v>
      </c>
      <c r="I16" s="1">
        <v>7.6999999999999999E-2</v>
      </c>
      <c r="J16" s="1">
        <v>7.6999999999999999E-2</v>
      </c>
      <c r="K16" s="1">
        <v>8.3000000000000004E-2</v>
      </c>
      <c r="L16" s="1">
        <v>8.5000000000000006E-2</v>
      </c>
      <c r="M16" s="1">
        <v>8.8999999999999996E-2</v>
      </c>
      <c r="N16" s="1">
        <v>8.6999999999999994E-2</v>
      </c>
      <c r="O16" s="1">
        <f t="shared" ref="O16:O22" si="4">MIN(C16:N16)</f>
        <v>7.4999999999999997E-2</v>
      </c>
      <c r="P16" s="1">
        <f t="shared" ref="P16:P22" si="5">MAX(C16:N16)</f>
        <v>8.8999999999999996E-2</v>
      </c>
      <c r="Q16" s="1">
        <f t="shared" ref="Q16:Q22" si="6">(SUM(C16:N16)-O16-P16)/10</f>
        <v>8.2399999999999987E-2</v>
      </c>
      <c r="S16" s="1">
        <v>8000</v>
      </c>
      <c r="T16" s="1">
        <v>0</v>
      </c>
      <c r="U16" s="1">
        <v>0</v>
      </c>
      <c r="V16" s="1">
        <v>0</v>
      </c>
      <c r="W16" s="1">
        <f t="shared" ref="W16:W22" si="7">AVERAGE(T16:V16)</f>
        <v>0</v>
      </c>
    </row>
    <row r="17" spans="1:23">
      <c r="B17" s="1">
        <v>16000</v>
      </c>
      <c r="C17" s="1">
        <v>0.33400000000000002</v>
      </c>
      <c r="D17" s="1">
        <v>0.32600000000000001</v>
      </c>
      <c r="E17" s="1">
        <v>0.318</v>
      </c>
      <c r="F17" s="1">
        <v>0.30599999999999999</v>
      </c>
      <c r="G17" s="1">
        <v>0.32900000000000001</v>
      </c>
      <c r="H17" s="1">
        <v>0.316</v>
      </c>
      <c r="I17" s="1">
        <v>0.32200000000000001</v>
      </c>
      <c r="J17" s="1">
        <v>0.32</v>
      </c>
      <c r="K17" s="1">
        <v>0.315</v>
      </c>
      <c r="L17" s="1">
        <v>0.33100000000000002</v>
      </c>
      <c r="M17" s="1">
        <v>0.32300000000000001</v>
      </c>
      <c r="N17" s="1">
        <v>0.312</v>
      </c>
      <c r="O17" s="1">
        <f t="shared" si="4"/>
        <v>0.30599999999999999</v>
      </c>
      <c r="P17" s="1">
        <f t="shared" si="5"/>
        <v>0.33400000000000002</v>
      </c>
      <c r="Q17" s="1">
        <f t="shared" si="6"/>
        <v>0.32119999999999993</v>
      </c>
      <c r="S17" s="1">
        <v>16000</v>
      </c>
      <c r="T17" s="1">
        <v>0</v>
      </c>
      <c r="U17" s="1">
        <v>0</v>
      </c>
      <c r="V17" s="1">
        <v>0</v>
      </c>
      <c r="W17" s="1">
        <f t="shared" si="7"/>
        <v>0</v>
      </c>
    </row>
    <row r="18" spans="1:23">
      <c r="B18" s="1">
        <v>24000</v>
      </c>
      <c r="C18" s="1">
        <v>0.71499999999999997</v>
      </c>
      <c r="D18" s="1">
        <v>0.71699999999999997</v>
      </c>
      <c r="E18" s="1">
        <v>0.72</v>
      </c>
      <c r="F18" s="1">
        <v>0.73</v>
      </c>
      <c r="G18" s="1">
        <v>0.71399999999999997</v>
      </c>
      <c r="H18" s="1">
        <v>0.73599999999999999</v>
      </c>
      <c r="I18" s="1">
        <v>0.71699999999999997</v>
      </c>
      <c r="J18" s="1">
        <v>0.70799999999999996</v>
      </c>
      <c r="K18" s="1">
        <v>0.71399999999999997</v>
      </c>
      <c r="L18" s="1">
        <v>0.72899999999999998</v>
      </c>
      <c r="M18" s="1">
        <v>0.70599999999999996</v>
      </c>
      <c r="N18" s="1">
        <v>0.71899999999999997</v>
      </c>
      <c r="O18" s="1">
        <f t="shared" si="4"/>
        <v>0.70599999999999996</v>
      </c>
      <c r="P18" s="1">
        <f t="shared" si="5"/>
        <v>0.73599999999999999</v>
      </c>
      <c r="Q18" s="1">
        <f t="shared" si="6"/>
        <v>0.71830000000000005</v>
      </c>
      <c r="S18" s="1">
        <v>24000</v>
      </c>
      <c r="T18" s="1">
        <v>0</v>
      </c>
      <c r="U18" s="1">
        <v>0</v>
      </c>
      <c r="V18" s="1">
        <v>0</v>
      </c>
      <c r="W18" s="1">
        <f t="shared" si="7"/>
        <v>0</v>
      </c>
    </row>
    <row r="19" spans="1:23">
      <c r="B19" s="1">
        <v>32000</v>
      </c>
      <c r="C19" s="1">
        <v>1.2709999999999999</v>
      </c>
      <c r="D19" s="1">
        <v>1.2629999999999999</v>
      </c>
      <c r="E19" s="1">
        <v>1.2729999999999999</v>
      </c>
      <c r="F19" s="1">
        <v>1.2729999999999999</v>
      </c>
      <c r="G19" s="1">
        <v>1.2789999999999999</v>
      </c>
      <c r="H19" s="1">
        <v>1.266</v>
      </c>
      <c r="I19" s="1">
        <v>1.2609999999999999</v>
      </c>
      <c r="J19" s="1">
        <v>1.272</v>
      </c>
      <c r="K19" s="1">
        <v>1.2729999999999999</v>
      </c>
      <c r="L19" s="1">
        <v>1.282</v>
      </c>
      <c r="M19" s="1">
        <v>1.284</v>
      </c>
      <c r="N19" s="1">
        <v>1.286</v>
      </c>
      <c r="O19" s="1">
        <f t="shared" si="4"/>
        <v>1.2609999999999999</v>
      </c>
      <c r="P19" s="1">
        <f t="shared" si="5"/>
        <v>1.286</v>
      </c>
      <c r="Q19" s="1">
        <f t="shared" si="6"/>
        <v>1.2736000000000001</v>
      </c>
      <c r="S19" s="1">
        <v>32000</v>
      </c>
      <c r="T19" s="1">
        <v>0</v>
      </c>
      <c r="U19" s="1">
        <v>0</v>
      </c>
      <c r="V19" s="1">
        <v>0</v>
      </c>
      <c r="W19" s="1">
        <f t="shared" si="7"/>
        <v>0</v>
      </c>
    </row>
    <row r="20" spans="1:23">
      <c r="B20" s="1">
        <v>40000</v>
      </c>
      <c r="C20" s="1">
        <v>1.994</v>
      </c>
      <c r="D20" s="1">
        <v>2</v>
      </c>
      <c r="E20" s="1">
        <v>1.976</v>
      </c>
      <c r="F20" s="1">
        <v>2</v>
      </c>
      <c r="G20" s="1">
        <v>1.9790000000000001</v>
      </c>
      <c r="H20" s="1">
        <v>1.9850000000000001</v>
      </c>
      <c r="I20" s="1">
        <v>1.98</v>
      </c>
      <c r="J20" s="1">
        <v>1.9870000000000001</v>
      </c>
      <c r="K20" s="1">
        <v>2.0339999999999998</v>
      </c>
      <c r="L20" s="1">
        <v>1.988</v>
      </c>
      <c r="M20" s="1">
        <v>2.012</v>
      </c>
      <c r="N20" s="1">
        <v>2.0329999999999999</v>
      </c>
      <c r="O20" s="1">
        <f t="shared" si="4"/>
        <v>1.976</v>
      </c>
      <c r="P20" s="1">
        <f t="shared" si="5"/>
        <v>2.0339999999999998</v>
      </c>
      <c r="Q20" s="1">
        <f t="shared" si="6"/>
        <v>1.9958000000000002</v>
      </c>
      <c r="S20" s="1">
        <v>40000</v>
      </c>
      <c r="T20" s="1">
        <v>0</v>
      </c>
      <c r="U20" s="1">
        <v>0</v>
      </c>
      <c r="V20" s="1">
        <v>0</v>
      </c>
      <c r="W20" s="1">
        <f t="shared" si="7"/>
        <v>0</v>
      </c>
    </row>
    <row r="21" spans="1:23">
      <c r="B21" s="1">
        <v>48000</v>
      </c>
      <c r="C21" s="1">
        <v>2.8570000000000002</v>
      </c>
      <c r="D21" s="1">
        <v>2.9039999999999999</v>
      </c>
      <c r="E21" s="1">
        <v>2.8650000000000002</v>
      </c>
      <c r="F21" s="1">
        <v>2.879</v>
      </c>
      <c r="G21" s="1">
        <v>2.9359999999999999</v>
      </c>
      <c r="H21" s="1">
        <v>2.8370000000000002</v>
      </c>
      <c r="I21" s="1">
        <v>2.82</v>
      </c>
      <c r="J21" s="1">
        <v>2.8460000000000001</v>
      </c>
      <c r="K21" s="1">
        <v>2.883</v>
      </c>
      <c r="L21" s="1">
        <v>2.907</v>
      </c>
      <c r="M21" s="1">
        <v>2.8759999999999999</v>
      </c>
      <c r="N21" s="1">
        <v>2.9660000000000002</v>
      </c>
      <c r="O21" s="1">
        <f t="shared" si="4"/>
        <v>2.82</v>
      </c>
      <c r="P21" s="1">
        <f t="shared" si="5"/>
        <v>2.9660000000000002</v>
      </c>
      <c r="Q21" s="1">
        <f t="shared" si="6"/>
        <v>2.879</v>
      </c>
      <c r="S21" s="1">
        <v>48000</v>
      </c>
      <c r="T21" s="1">
        <v>0</v>
      </c>
      <c r="U21" s="1">
        <v>0</v>
      </c>
      <c r="V21" s="1">
        <v>0</v>
      </c>
      <c r="W21" s="1">
        <f t="shared" si="7"/>
        <v>0</v>
      </c>
    </row>
    <row r="22" spans="1:23">
      <c r="B22" s="1">
        <v>56000</v>
      </c>
      <c r="C22" s="1">
        <v>3.9039999999999999</v>
      </c>
      <c r="D22" s="1">
        <v>3.847</v>
      </c>
      <c r="E22" s="1">
        <v>3.9049999999999998</v>
      </c>
      <c r="F22" s="1">
        <v>3.9319999999999999</v>
      </c>
      <c r="G22" s="1">
        <v>3.8889999999999998</v>
      </c>
      <c r="H22" s="1">
        <v>3.8330000000000002</v>
      </c>
      <c r="I22" s="1">
        <v>3.9209999999999998</v>
      </c>
      <c r="J22" s="1">
        <v>3.9350000000000001</v>
      </c>
      <c r="K22" s="1">
        <v>3.887</v>
      </c>
      <c r="L22" s="1">
        <v>3.9489999999999998</v>
      </c>
      <c r="M22" s="1">
        <v>3.94</v>
      </c>
      <c r="N22" s="1">
        <v>3.8530000000000002</v>
      </c>
      <c r="O22" s="1">
        <f t="shared" si="4"/>
        <v>3.8330000000000002</v>
      </c>
      <c r="P22" s="1">
        <f t="shared" si="5"/>
        <v>3.9489999999999998</v>
      </c>
      <c r="Q22" s="1">
        <f t="shared" si="6"/>
        <v>3.9013</v>
      </c>
      <c r="S22" s="1">
        <v>56000</v>
      </c>
      <c r="T22" s="1">
        <v>0</v>
      </c>
      <c r="U22" s="1">
        <v>0</v>
      </c>
      <c r="V22" s="1">
        <v>0</v>
      </c>
      <c r="W22" s="1">
        <f t="shared" si="7"/>
        <v>0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20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138389</v>
      </c>
      <c r="R30" s="1">
        <f>F32</f>
        <v>571</v>
      </c>
      <c r="S30" s="1">
        <f>F33</f>
        <v>4392</v>
      </c>
      <c r="T30" s="1">
        <f>(Q30+R30+S30)/1024</f>
        <v>139.9921875</v>
      </c>
      <c r="U30" s="1">
        <f t="shared" ref="U30:U36" si="8">W3</f>
        <v>0</v>
      </c>
      <c r="V30" s="4">
        <f>U30*(Constants!$A$2/100)*1024*1024*1024</f>
        <v>0</v>
      </c>
    </row>
    <row r="31" spans="1:23">
      <c r="B31" s="1" t="s">
        <v>10</v>
      </c>
      <c r="C31" s="1">
        <v>138389</v>
      </c>
      <c r="D31" s="1">
        <v>138389</v>
      </c>
      <c r="E31" s="1">
        <v>138389</v>
      </c>
      <c r="F31" s="1">
        <f>SUM(C31:E31)/3</f>
        <v>138389</v>
      </c>
      <c r="I31" s="1" t="s">
        <v>10</v>
      </c>
      <c r="J31" s="1">
        <v>138389</v>
      </c>
      <c r="K31" s="1">
        <v>138389</v>
      </c>
      <c r="L31" s="1">
        <v>138389</v>
      </c>
      <c r="M31" s="1">
        <f>SUM(J31:L31)/3</f>
        <v>138389</v>
      </c>
      <c r="P31" s="1">
        <v>16000</v>
      </c>
      <c r="Q31" s="1">
        <f>F37</f>
        <v>202390</v>
      </c>
      <c r="R31" s="1">
        <f>F38</f>
        <v>571</v>
      </c>
      <c r="S31" s="1">
        <f>F39</f>
        <v>4392</v>
      </c>
      <c r="T31" s="1">
        <f t="shared" ref="T31:T36" si="9">(Q31+R31+S31)/1024</f>
        <v>202.4931640625</v>
      </c>
      <c r="U31" s="1">
        <f t="shared" si="8"/>
        <v>0</v>
      </c>
      <c r="V31" s="4">
        <f>U31*(Constants!$A$2/100)*1024*1024*1024</f>
        <v>0</v>
      </c>
    </row>
    <row r="32" spans="1:23">
      <c r="B32" s="1" t="s">
        <v>16</v>
      </c>
      <c r="C32" s="1">
        <v>571</v>
      </c>
      <c r="D32" s="1">
        <v>571</v>
      </c>
      <c r="E32" s="1">
        <v>571</v>
      </c>
      <c r="F32" s="1">
        <f>SUM(C32:E32)/3</f>
        <v>571</v>
      </c>
      <c r="I32" s="1" t="s">
        <v>16</v>
      </c>
      <c r="J32" s="1">
        <v>571</v>
      </c>
      <c r="K32" s="1">
        <v>571</v>
      </c>
      <c r="L32" s="1">
        <v>571</v>
      </c>
      <c r="M32" s="1">
        <f>SUM(J32:L32)/3</f>
        <v>571</v>
      </c>
      <c r="P32" s="1">
        <v>24000</v>
      </c>
      <c r="Q32" s="1">
        <f>F43</f>
        <v>266390</v>
      </c>
      <c r="R32" s="1">
        <f>F44</f>
        <v>506</v>
      </c>
      <c r="S32" s="1">
        <f>F45</f>
        <v>4392</v>
      </c>
      <c r="T32" s="1">
        <f t="shared" si="9"/>
        <v>264.9296875</v>
      </c>
      <c r="U32" s="1">
        <f t="shared" si="8"/>
        <v>0</v>
      </c>
      <c r="V32" s="4">
        <f>U32*(Constants!$A$2/100)*1024*1024*1024</f>
        <v>0</v>
      </c>
    </row>
    <row r="33" spans="2:22">
      <c r="B33" s="1" t="s">
        <v>12</v>
      </c>
      <c r="C33" s="1">
        <v>4392</v>
      </c>
      <c r="D33" s="1">
        <v>4392</v>
      </c>
      <c r="E33" s="1">
        <v>4392</v>
      </c>
      <c r="F33" s="1">
        <f>SUM(C33:E33)/3</f>
        <v>4392</v>
      </c>
      <c r="I33" s="1" t="s">
        <v>12</v>
      </c>
      <c r="J33" s="1">
        <v>4392</v>
      </c>
      <c r="K33" s="1">
        <v>4392</v>
      </c>
      <c r="L33" s="1">
        <v>4392</v>
      </c>
      <c r="M33" s="1">
        <f>SUM(J33:L33)/3</f>
        <v>4392</v>
      </c>
      <c r="P33" s="1">
        <v>32000</v>
      </c>
      <c r="Q33" s="1">
        <f>F49</f>
        <v>330390</v>
      </c>
      <c r="R33" s="1">
        <f>F50</f>
        <v>506</v>
      </c>
      <c r="S33" s="1">
        <f>F51</f>
        <v>2896</v>
      </c>
      <c r="T33" s="1">
        <f t="shared" si="9"/>
        <v>325.96875</v>
      </c>
      <c r="U33" s="1">
        <f t="shared" si="8"/>
        <v>0</v>
      </c>
      <c r="V33" s="4">
        <f>U33*(Constants!$A$2/100)*1024*1024*1024</f>
        <v>0</v>
      </c>
    </row>
    <row r="34" spans="2:22">
      <c r="P34" s="1">
        <v>40000</v>
      </c>
      <c r="Q34" s="1">
        <f>F55</f>
        <v>394390</v>
      </c>
      <c r="R34" s="1">
        <f>F56</f>
        <v>506</v>
      </c>
      <c r="S34" s="1">
        <f>F57</f>
        <v>2896</v>
      </c>
      <c r="T34" s="1">
        <f t="shared" si="9"/>
        <v>388.46875</v>
      </c>
      <c r="U34" s="1">
        <f t="shared" si="8"/>
        <v>0</v>
      </c>
      <c r="V34" s="4">
        <f>U34*(Constants!$A$2/100)*1024*1024*1024</f>
        <v>0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458390</v>
      </c>
      <c r="R35" s="1">
        <f>F62</f>
        <v>506</v>
      </c>
      <c r="S35" s="1">
        <f>F63</f>
        <v>2896</v>
      </c>
      <c r="T35" s="1">
        <f t="shared" si="9"/>
        <v>450.96875</v>
      </c>
      <c r="U35" s="1">
        <f t="shared" si="8"/>
        <v>0</v>
      </c>
      <c r="V35" s="4">
        <f>U35*(Constants!$A$2/100)*1024*1024*1024</f>
        <v>0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522390</v>
      </c>
      <c r="R36" s="1">
        <f>F68</f>
        <v>506</v>
      </c>
      <c r="S36" s="1">
        <f>F69</f>
        <v>2896</v>
      </c>
      <c r="T36" s="1">
        <f t="shared" si="9"/>
        <v>513.46875</v>
      </c>
      <c r="U36" s="1">
        <f t="shared" si="8"/>
        <v>0</v>
      </c>
      <c r="V36" s="4">
        <f>U36*(Constants!$A$2/100)*1024*1024*1024</f>
        <v>0</v>
      </c>
    </row>
    <row r="37" spans="2:22">
      <c r="B37" s="1" t="s">
        <v>10</v>
      </c>
      <c r="C37" s="1">
        <v>202390</v>
      </c>
      <c r="D37" s="1">
        <v>202390</v>
      </c>
      <c r="E37" s="1">
        <v>202390</v>
      </c>
      <c r="F37" s="1">
        <f>SUM(C37:E37)/3</f>
        <v>202390</v>
      </c>
      <c r="I37" s="1" t="s">
        <v>10</v>
      </c>
      <c r="J37" s="1">
        <v>202390</v>
      </c>
      <c r="K37" s="1">
        <v>202390</v>
      </c>
      <c r="L37" s="1">
        <v>202390</v>
      </c>
      <c r="M37" s="1">
        <f>SUM(J37:L37)/3</f>
        <v>202390</v>
      </c>
      <c r="V37" s="4"/>
    </row>
    <row r="38" spans="2:22">
      <c r="B38" s="1" t="s">
        <v>16</v>
      </c>
      <c r="C38" s="1">
        <v>571</v>
      </c>
      <c r="D38" s="1">
        <v>571</v>
      </c>
      <c r="E38" s="1">
        <v>571</v>
      </c>
      <c r="F38" s="1">
        <f>SUM(C38:E38)/3</f>
        <v>571</v>
      </c>
      <c r="I38" s="1" t="s">
        <v>16</v>
      </c>
      <c r="J38" s="1">
        <v>571</v>
      </c>
      <c r="K38" s="1">
        <v>571</v>
      </c>
      <c r="L38" s="1">
        <v>571</v>
      </c>
      <c r="M38" s="1">
        <f>SUM(J38:L38)/3</f>
        <v>571</v>
      </c>
    </row>
    <row r="39" spans="2:22">
      <c r="B39" s="1" t="s">
        <v>12</v>
      </c>
      <c r="C39" s="1">
        <v>4392</v>
      </c>
      <c r="D39" s="1">
        <v>4392</v>
      </c>
      <c r="E39" s="1">
        <v>4392</v>
      </c>
      <c r="F39" s="1">
        <f>SUM(C39:E39)/3</f>
        <v>4392</v>
      </c>
      <c r="I39" s="1" t="s">
        <v>12</v>
      </c>
      <c r="J39" s="1">
        <v>4392</v>
      </c>
      <c r="K39" s="1">
        <v>4392</v>
      </c>
      <c r="L39" s="1">
        <v>4392</v>
      </c>
      <c r="M39" s="1">
        <f>SUM(J39:L39)/3</f>
        <v>4392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20</v>
      </c>
      <c r="U42" s="1" t="s">
        <v>14</v>
      </c>
      <c r="V42" s="1" t="s">
        <v>15</v>
      </c>
    </row>
    <row r="43" spans="2:22">
      <c r="B43" s="1" t="s">
        <v>10</v>
      </c>
      <c r="C43" s="1">
        <v>266390</v>
      </c>
      <c r="D43" s="1">
        <v>266390</v>
      </c>
      <c r="E43" s="1">
        <v>266390</v>
      </c>
      <c r="F43" s="1">
        <f>SUM(C43:E43)/3</f>
        <v>266390</v>
      </c>
      <c r="I43" s="1" t="s">
        <v>10</v>
      </c>
      <c r="J43" s="1">
        <v>266390</v>
      </c>
      <c r="K43" s="1">
        <v>266390</v>
      </c>
      <c r="L43" s="1">
        <v>266390</v>
      </c>
      <c r="M43" s="1">
        <f>SUM(J43:L43)/3</f>
        <v>266390</v>
      </c>
      <c r="P43" s="1">
        <v>8000</v>
      </c>
      <c r="Q43" s="1">
        <f>M31</f>
        <v>138389</v>
      </c>
      <c r="R43" s="1">
        <f>M32</f>
        <v>571</v>
      </c>
      <c r="S43" s="1">
        <f>M33</f>
        <v>4392</v>
      </c>
      <c r="T43" s="1">
        <f>(Q43+R43+S43)/1024</f>
        <v>139.9921875</v>
      </c>
      <c r="U43" s="1">
        <f t="shared" ref="U43:U49" si="10">W16</f>
        <v>0</v>
      </c>
      <c r="V43" s="4">
        <f>U43*(Constants!$A$2/100)*1024*1024*1024</f>
        <v>0</v>
      </c>
    </row>
    <row r="44" spans="2:22">
      <c r="B44" s="1" t="s">
        <v>16</v>
      </c>
      <c r="C44" s="1">
        <v>506</v>
      </c>
      <c r="D44" s="1">
        <v>506</v>
      </c>
      <c r="E44" s="1">
        <v>506</v>
      </c>
      <c r="F44" s="1">
        <f>SUM(C44:E44)/3</f>
        <v>506</v>
      </c>
      <c r="I44" s="1" t="s">
        <v>16</v>
      </c>
      <c r="J44" s="1">
        <v>506</v>
      </c>
      <c r="K44" s="1">
        <v>506</v>
      </c>
      <c r="L44" s="1">
        <v>506</v>
      </c>
      <c r="M44" s="1">
        <f>SUM(J44:L44)/3</f>
        <v>506</v>
      </c>
      <c r="P44" s="1">
        <v>16000</v>
      </c>
      <c r="Q44" s="1">
        <f>M37</f>
        <v>202390</v>
      </c>
      <c r="R44" s="1">
        <f>M38</f>
        <v>571</v>
      </c>
      <c r="S44" s="1">
        <f>M39</f>
        <v>4392</v>
      </c>
      <c r="T44" s="1">
        <f t="shared" ref="T44:T49" si="11">(Q44+R44+S44)/1024</f>
        <v>202.4931640625</v>
      </c>
      <c r="U44" s="1">
        <f t="shared" si="10"/>
        <v>0</v>
      </c>
      <c r="V44" s="4">
        <f>U44*(Constants!$A$2/100)*1024*1024*1024</f>
        <v>0</v>
      </c>
    </row>
    <row r="45" spans="2:22">
      <c r="B45" s="1" t="s">
        <v>12</v>
      </c>
      <c r="C45" s="1">
        <v>4392</v>
      </c>
      <c r="D45" s="1">
        <v>4392</v>
      </c>
      <c r="E45" s="1">
        <v>4392</v>
      </c>
      <c r="F45" s="1">
        <f>SUM(C45:E45)/3</f>
        <v>4392</v>
      </c>
      <c r="I45" s="1" t="s">
        <v>12</v>
      </c>
      <c r="J45" s="1">
        <v>4392</v>
      </c>
      <c r="K45" s="1">
        <v>4392</v>
      </c>
      <c r="L45" s="1">
        <v>4392</v>
      </c>
      <c r="M45" s="1">
        <f>SUM(J45:L45)/3</f>
        <v>4392</v>
      </c>
      <c r="P45" s="1">
        <v>24000</v>
      </c>
      <c r="Q45" s="1">
        <f>M43</f>
        <v>266390</v>
      </c>
      <c r="R45" s="1">
        <f>M44</f>
        <v>506</v>
      </c>
      <c r="S45" s="1">
        <f>M45</f>
        <v>4392</v>
      </c>
      <c r="T45" s="1">
        <f t="shared" si="11"/>
        <v>264.9296875</v>
      </c>
      <c r="U45" s="1">
        <f t="shared" si="10"/>
        <v>0</v>
      </c>
      <c r="V45" s="4">
        <f>U45*(Constants!$A$2/100)*1024*1024*1024</f>
        <v>0</v>
      </c>
    </row>
    <row r="46" spans="2:22">
      <c r="P46" s="1">
        <v>32000</v>
      </c>
      <c r="Q46" s="1">
        <f>M49</f>
        <v>330390</v>
      </c>
      <c r="R46" s="1">
        <f>M50</f>
        <v>506</v>
      </c>
      <c r="S46" s="1">
        <f>M51</f>
        <v>3088</v>
      </c>
      <c r="T46" s="1">
        <f t="shared" si="11"/>
        <v>326.15625</v>
      </c>
      <c r="U46" s="1">
        <f t="shared" si="10"/>
        <v>0</v>
      </c>
      <c r="V46" s="4">
        <f>U46*(Constants!$A$2/100)*1024*1024*1024</f>
        <v>0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394390</v>
      </c>
      <c r="R47" s="1">
        <f>M56</f>
        <v>506</v>
      </c>
      <c r="S47" s="1">
        <f>M57</f>
        <v>3088</v>
      </c>
      <c r="T47" s="1">
        <f t="shared" si="11"/>
        <v>388.65625</v>
      </c>
      <c r="U47" s="1">
        <f t="shared" si="10"/>
        <v>0</v>
      </c>
      <c r="V47" s="4">
        <f>U47*(Constants!$A$2/100)*1024*1024*1024</f>
        <v>0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458390</v>
      </c>
      <c r="R48" s="1">
        <f>M62</f>
        <v>506</v>
      </c>
      <c r="S48" s="1">
        <f>M63</f>
        <v>3088</v>
      </c>
      <c r="T48" s="1">
        <f t="shared" si="11"/>
        <v>451.15625</v>
      </c>
      <c r="U48" s="1">
        <f t="shared" si="10"/>
        <v>0</v>
      </c>
      <c r="V48" s="4">
        <f>U48*(Constants!$A$2/100)*1024*1024*1024</f>
        <v>0</v>
      </c>
    </row>
    <row r="49" spans="2:22">
      <c r="B49" s="1" t="s">
        <v>10</v>
      </c>
      <c r="C49" s="1">
        <v>330390</v>
      </c>
      <c r="D49" s="1">
        <v>330390</v>
      </c>
      <c r="E49" s="1">
        <v>330390</v>
      </c>
      <c r="F49" s="1">
        <f>SUM(C49:E49)/3</f>
        <v>330390</v>
      </c>
      <c r="I49" s="1" t="s">
        <v>10</v>
      </c>
      <c r="J49" s="1">
        <v>330390</v>
      </c>
      <c r="K49" s="1">
        <v>330390</v>
      </c>
      <c r="L49" s="1">
        <v>330390</v>
      </c>
      <c r="M49" s="1">
        <f>SUM(J49:L49)/3</f>
        <v>330390</v>
      </c>
      <c r="P49" s="1">
        <v>56000</v>
      </c>
      <c r="Q49" s="1">
        <f>M67</f>
        <v>522390</v>
      </c>
      <c r="R49" s="1">
        <f>M68</f>
        <v>506</v>
      </c>
      <c r="S49" s="1">
        <f>M69</f>
        <v>3088</v>
      </c>
      <c r="T49" s="1">
        <f t="shared" si="11"/>
        <v>513.65625</v>
      </c>
      <c r="U49" s="1">
        <f t="shared" si="10"/>
        <v>0</v>
      </c>
      <c r="V49" s="4">
        <f>U49*(Constants!$A$2/100)*1024*1024*1024</f>
        <v>0</v>
      </c>
    </row>
    <row r="50" spans="2:22">
      <c r="B50" s="1" t="s">
        <v>16</v>
      </c>
      <c r="C50" s="1">
        <v>506</v>
      </c>
      <c r="D50" s="1">
        <v>506</v>
      </c>
      <c r="E50" s="1">
        <v>506</v>
      </c>
      <c r="F50" s="1">
        <f>SUM(C50:E50)/3</f>
        <v>506</v>
      </c>
      <c r="I50" s="1" t="s">
        <v>16</v>
      </c>
      <c r="J50" s="1">
        <v>506</v>
      </c>
      <c r="K50" s="1">
        <v>506</v>
      </c>
      <c r="L50" s="1">
        <v>506</v>
      </c>
      <c r="M50" s="1">
        <f>SUM(J50:L50)/3</f>
        <v>506</v>
      </c>
    </row>
    <row r="51" spans="2:22">
      <c r="B51" s="1" t="s">
        <v>12</v>
      </c>
      <c r="C51" s="1">
        <v>2896</v>
      </c>
      <c r="D51" s="1">
        <v>2896</v>
      </c>
      <c r="E51" s="1">
        <v>2896</v>
      </c>
      <c r="F51" s="1">
        <f>SUM(C51:E51)/3</f>
        <v>2896</v>
      </c>
      <c r="I51" s="1" t="s">
        <v>12</v>
      </c>
      <c r="J51" s="1">
        <v>3088</v>
      </c>
      <c r="K51" s="1">
        <v>3088</v>
      </c>
      <c r="L51" s="1">
        <v>3088</v>
      </c>
      <c r="M51" s="1">
        <f>SUM(J51:L51)/3</f>
        <v>3088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394390</v>
      </c>
      <c r="D55" s="1">
        <v>394390</v>
      </c>
      <c r="E55" s="1">
        <v>394390</v>
      </c>
      <c r="F55" s="1">
        <f>SUM(C55:E55)/3</f>
        <v>394390</v>
      </c>
      <c r="I55" s="1" t="s">
        <v>10</v>
      </c>
      <c r="J55" s="1">
        <v>394390</v>
      </c>
      <c r="K55" s="1">
        <v>394390</v>
      </c>
      <c r="L55" s="1">
        <v>394390</v>
      </c>
      <c r="M55" s="1">
        <f>SUM(J55:L55)/3</f>
        <v>394390</v>
      </c>
    </row>
    <row r="56" spans="2:22">
      <c r="B56" s="1" t="s">
        <v>16</v>
      </c>
      <c r="C56" s="1">
        <v>506</v>
      </c>
      <c r="D56" s="1">
        <v>506</v>
      </c>
      <c r="E56" s="1">
        <v>506</v>
      </c>
      <c r="F56" s="1">
        <f>SUM(C56:E56)/3</f>
        <v>506</v>
      </c>
      <c r="I56" s="1" t="s">
        <v>16</v>
      </c>
      <c r="J56" s="1">
        <v>506</v>
      </c>
      <c r="K56" s="1">
        <v>506</v>
      </c>
      <c r="L56" s="1">
        <v>506</v>
      </c>
      <c r="M56" s="1">
        <f>SUM(J56:L56)/3</f>
        <v>506</v>
      </c>
    </row>
    <row r="57" spans="2:22">
      <c r="B57" s="1" t="s">
        <v>12</v>
      </c>
      <c r="C57" s="1">
        <v>2896</v>
      </c>
      <c r="D57" s="1">
        <v>2896</v>
      </c>
      <c r="E57" s="1">
        <v>2896</v>
      </c>
      <c r="F57" s="1">
        <f>SUM(C57:E57)/3</f>
        <v>2896</v>
      </c>
      <c r="I57" s="1" t="s">
        <v>12</v>
      </c>
      <c r="J57" s="1">
        <v>3088</v>
      </c>
      <c r="K57" s="1">
        <v>3088</v>
      </c>
      <c r="L57" s="1">
        <v>3088</v>
      </c>
      <c r="M57" s="1">
        <f>SUM(J57:L57)/3</f>
        <v>3088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458390</v>
      </c>
      <c r="D61" s="1">
        <v>458390</v>
      </c>
      <c r="E61" s="1">
        <v>458390</v>
      </c>
      <c r="F61" s="1">
        <f>SUM(C61:E61)/3</f>
        <v>458390</v>
      </c>
      <c r="I61" s="1" t="s">
        <v>10</v>
      </c>
      <c r="J61" s="1">
        <v>458390</v>
      </c>
      <c r="K61" s="1">
        <v>458390</v>
      </c>
      <c r="L61" s="1">
        <v>458390</v>
      </c>
      <c r="M61" s="1">
        <f>SUM(J61:L61)/3</f>
        <v>458390</v>
      </c>
    </row>
    <row r="62" spans="2:22">
      <c r="B62" s="1" t="s">
        <v>16</v>
      </c>
      <c r="C62" s="1">
        <v>506</v>
      </c>
      <c r="D62" s="1">
        <v>506</v>
      </c>
      <c r="E62" s="1">
        <v>506</v>
      </c>
      <c r="F62" s="1">
        <f>SUM(C62:E62)/3</f>
        <v>506</v>
      </c>
      <c r="I62" s="1" t="s">
        <v>16</v>
      </c>
      <c r="J62" s="1">
        <v>506</v>
      </c>
      <c r="K62" s="1">
        <v>506</v>
      </c>
      <c r="L62" s="1">
        <v>506</v>
      </c>
      <c r="M62" s="1">
        <f>SUM(J62:L62)/3</f>
        <v>506</v>
      </c>
    </row>
    <row r="63" spans="2:22">
      <c r="B63" s="1" t="s">
        <v>12</v>
      </c>
      <c r="C63" s="1">
        <v>2896</v>
      </c>
      <c r="D63" s="1">
        <v>2896</v>
      </c>
      <c r="E63" s="1">
        <v>2896</v>
      </c>
      <c r="F63" s="1">
        <f>SUM(C63:E63)/3</f>
        <v>2896</v>
      </c>
      <c r="I63" s="1" t="s">
        <v>12</v>
      </c>
      <c r="J63" s="1">
        <v>3088</v>
      </c>
      <c r="K63" s="1">
        <v>3088</v>
      </c>
      <c r="L63" s="1">
        <v>3088</v>
      </c>
      <c r="M63" s="1">
        <f>SUM(J63:L63)/3</f>
        <v>3088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522390</v>
      </c>
      <c r="D67" s="1">
        <v>522390</v>
      </c>
      <c r="E67" s="1">
        <v>522390</v>
      </c>
      <c r="F67" s="1">
        <f>SUM(C67:E67)/3</f>
        <v>522390</v>
      </c>
      <c r="I67" s="1" t="s">
        <v>10</v>
      </c>
      <c r="J67" s="1">
        <v>522390</v>
      </c>
      <c r="K67" s="1">
        <v>522390</v>
      </c>
      <c r="L67" s="1">
        <v>522390</v>
      </c>
      <c r="M67" s="1">
        <f>SUM(J67:L67)/3</f>
        <v>522390</v>
      </c>
    </row>
    <row r="68" spans="2:13">
      <c r="B68" s="1" t="s">
        <v>16</v>
      </c>
      <c r="C68" s="1">
        <v>506</v>
      </c>
      <c r="D68" s="1">
        <v>506</v>
      </c>
      <c r="E68" s="1">
        <v>506</v>
      </c>
      <c r="F68" s="1">
        <f>SUM(C68:E68)/3</f>
        <v>506</v>
      </c>
      <c r="I68" s="1" t="s">
        <v>16</v>
      </c>
      <c r="J68" s="1">
        <v>506</v>
      </c>
      <c r="K68" s="1">
        <v>506</v>
      </c>
      <c r="L68" s="1">
        <v>506</v>
      </c>
      <c r="M68" s="1">
        <f>SUM(J68:L68)/3</f>
        <v>506</v>
      </c>
    </row>
    <row r="69" spans="2:13">
      <c r="B69" s="1" t="s">
        <v>12</v>
      </c>
      <c r="C69" s="1">
        <v>2896</v>
      </c>
      <c r="D69" s="1">
        <v>2896</v>
      </c>
      <c r="E69" s="1">
        <v>2896</v>
      </c>
      <c r="F69" s="1">
        <f>SUM(C69:E69)/3</f>
        <v>2896</v>
      </c>
      <c r="I69" s="1" t="s">
        <v>12</v>
      </c>
      <c r="J69" s="1">
        <v>3088</v>
      </c>
      <c r="K69" s="1">
        <v>3088</v>
      </c>
      <c r="L69" s="1">
        <v>3088</v>
      </c>
      <c r="M69" s="1">
        <f>SUM(J69:L69)/3</f>
        <v>3088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9"/>
  <sheetViews>
    <sheetView topLeftCell="X1" zoomScale="80" zoomScaleNormal="80" workbookViewId="0">
      <selection activeCell="U36" sqref="U36"/>
    </sheetView>
  </sheetViews>
  <sheetFormatPr defaultColWidth="7.5" defaultRowHeight="14.25"/>
  <cols>
    <col min="1" max="18" width="9.125" style="1" customWidth="1"/>
    <col min="19" max="19" width="8.75" style="1" customWidth="1"/>
    <col min="20" max="20" width="11.87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0.23769999999999999</v>
      </c>
      <c r="D3" s="1">
        <v>0.23080000000000001</v>
      </c>
      <c r="E3" s="1">
        <v>0.23039999999999999</v>
      </c>
      <c r="F3" s="1">
        <v>0.22989999999999999</v>
      </c>
      <c r="G3" s="1">
        <v>0.22559999999999999</v>
      </c>
      <c r="H3" s="1">
        <v>0.22289999999999999</v>
      </c>
      <c r="I3" s="1">
        <v>0.22239999999999999</v>
      </c>
      <c r="J3" s="1">
        <v>0.2281</v>
      </c>
      <c r="K3" s="1">
        <v>0.223</v>
      </c>
      <c r="L3" s="1">
        <v>0.2258</v>
      </c>
      <c r="M3" s="1">
        <v>0.20319999999999999</v>
      </c>
      <c r="N3" s="1">
        <v>0.20569999999999999</v>
      </c>
      <c r="O3" s="1">
        <f t="shared" ref="O3:O9" si="0">MIN(C3:N3)</f>
        <v>0.20319999999999999</v>
      </c>
      <c r="P3" s="1">
        <f t="shared" ref="P3:P9" si="1">MAX(C3:N3)</f>
        <v>0.23769999999999999</v>
      </c>
      <c r="Q3" s="1">
        <f t="shared" ref="Q3:Q9" si="2">(SUM(C3:N3)-O3-P3)/10</f>
        <v>0.22445999999999997</v>
      </c>
      <c r="S3" s="1">
        <v>8000</v>
      </c>
      <c r="T3" s="1">
        <v>1.6</v>
      </c>
      <c r="U3" s="1">
        <v>1.6</v>
      </c>
      <c r="V3" s="1">
        <v>1.6</v>
      </c>
      <c r="W3" s="1">
        <f t="shared" ref="W3:W9" si="3">AVERAGE(T3:V3)</f>
        <v>1.6000000000000003</v>
      </c>
    </row>
    <row r="4" spans="1:23">
      <c r="B4" s="1">
        <v>16000</v>
      </c>
      <c r="C4" s="1">
        <v>0.79149999999999998</v>
      </c>
      <c r="D4" s="1">
        <v>0.80569999999999997</v>
      </c>
      <c r="E4" s="1">
        <v>0.7903</v>
      </c>
      <c r="F4" s="1">
        <v>0.78600000000000003</v>
      </c>
      <c r="G4" s="1">
        <v>0.79610000000000003</v>
      </c>
      <c r="H4" s="1">
        <v>0.78259999999999996</v>
      </c>
      <c r="I4" s="1">
        <v>0.7802</v>
      </c>
      <c r="J4" s="1">
        <v>0.78680000000000005</v>
      </c>
      <c r="K4" s="1">
        <v>0.74370000000000003</v>
      </c>
      <c r="L4" s="1">
        <v>0.59279999999999999</v>
      </c>
      <c r="M4" s="1">
        <v>0.52569999999999995</v>
      </c>
      <c r="N4" s="1">
        <v>0.51549999999999996</v>
      </c>
      <c r="O4" s="1">
        <f t="shared" si="0"/>
        <v>0.51549999999999996</v>
      </c>
      <c r="P4" s="1">
        <f t="shared" si="1"/>
        <v>0.80569999999999997</v>
      </c>
      <c r="Q4" s="1">
        <f t="shared" si="2"/>
        <v>0.73757000000000017</v>
      </c>
      <c r="S4" s="1">
        <v>16000</v>
      </c>
      <c r="T4" s="1">
        <v>6.1</v>
      </c>
      <c r="U4" s="1">
        <v>6.1</v>
      </c>
      <c r="V4" s="1">
        <v>6.1</v>
      </c>
      <c r="W4" s="1">
        <f t="shared" si="3"/>
        <v>6.0999999999999988</v>
      </c>
    </row>
    <row r="5" spans="1:23">
      <c r="B5" s="1">
        <v>24000</v>
      </c>
      <c r="C5" s="1">
        <v>1.1568000000000001</v>
      </c>
      <c r="D5" s="1">
        <v>1.1377999999999999</v>
      </c>
      <c r="E5" s="1">
        <v>1.1344000000000001</v>
      </c>
      <c r="F5" s="1">
        <v>1.1405000000000001</v>
      </c>
      <c r="G5" s="1">
        <v>1.1408</v>
      </c>
      <c r="H5" s="1">
        <v>1.1655</v>
      </c>
      <c r="I5" s="1">
        <v>1.1608000000000001</v>
      </c>
      <c r="J5" s="1">
        <v>1.1649</v>
      </c>
      <c r="K5" s="1">
        <v>1.1400999999999999</v>
      </c>
      <c r="L5" s="1">
        <v>1.1417999999999999</v>
      </c>
      <c r="M5" s="1">
        <v>1.1612</v>
      </c>
      <c r="N5" s="1">
        <v>1.1517999999999999</v>
      </c>
      <c r="O5" s="1">
        <f t="shared" si="0"/>
        <v>1.1344000000000001</v>
      </c>
      <c r="P5" s="1">
        <f t="shared" si="1"/>
        <v>1.1655</v>
      </c>
      <c r="Q5" s="1">
        <f t="shared" si="2"/>
        <v>1.1496500000000001</v>
      </c>
      <c r="S5" s="1">
        <v>24000</v>
      </c>
      <c r="T5" s="1">
        <v>13.8</v>
      </c>
      <c r="U5" s="1">
        <v>13.8</v>
      </c>
      <c r="V5" s="1">
        <v>13.8</v>
      </c>
      <c r="W5" s="1">
        <f t="shared" si="3"/>
        <v>13.800000000000002</v>
      </c>
    </row>
    <row r="6" spans="1:23">
      <c r="B6" s="1">
        <v>32000</v>
      </c>
      <c r="C6" s="1">
        <v>2.0417999999999998</v>
      </c>
      <c r="D6" s="1">
        <v>2.0284</v>
      </c>
      <c r="E6" s="1">
        <v>2.0440999999999998</v>
      </c>
      <c r="F6" s="1">
        <v>2.0163000000000002</v>
      </c>
      <c r="G6" s="1">
        <v>2.0501999999999998</v>
      </c>
      <c r="H6" s="1">
        <v>2.0156000000000001</v>
      </c>
      <c r="I6" s="1">
        <v>2.0137</v>
      </c>
      <c r="J6" s="1">
        <v>2.0297999999999998</v>
      </c>
      <c r="K6" s="1">
        <v>2.0179999999999998</v>
      </c>
      <c r="L6" s="1">
        <v>2.0173999999999999</v>
      </c>
      <c r="M6" s="1">
        <v>2.0198</v>
      </c>
      <c r="N6" s="1">
        <v>2.0329000000000002</v>
      </c>
      <c r="O6" s="1">
        <f t="shared" si="0"/>
        <v>2.0137</v>
      </c>
      <c r="P6" s="1">
        <f t="shared" si="1"/>
        <v>2.0501999999999998</v>
      </c>
      <c r="Q6" s="1">
        <f t="shared" si="2"/>
        <v>2.0264099999999998</v>
      </c>
      <c r="S6" s="1">
        <v>32000</v>
      </c>
      <c r="T6" s="1">
        <v>24.5</v>
      </c>
      <c r="U6" s="1">
        <v>24.5</v>
      </c>
      <c r="V6" s="1">
        <v>24.5</v>
      </c>
      <c r="W6" s="1">
        <f t="shared" si="3"/>
        <v>24.5</v>
      </c>
    </row>
    <row r="7" spans="1:23">
      <c r="B7" s="1">
        <v>40000</v>
      </c>
      <c r="C7" s="1">
        <v>3.2572999999999999</v>
      </c>
      <c r="D7" s="1">
        <v>3.2141999999999999</v>
      </c>
      <c r="E7" s="1">
        <v>3.2071000000000001</v>
      </c>
      <c r="F7" s="1">
        <v>3.2115</v>
      </c>
      <c r="G7" s="1">
        <v>3.2132999999999998</v>
      </c>
      <c r="H7" s="1">
        <v>3.2025999999999999</v>
      </c>
      <c r="I7" s="1">
        <v>3.1938</v>
      </c>
      <c r="J7" s="1">
        <v>3.2195999999999998</v>
      </c>
      <c r="K7" s="1">
        <v>3.1848999999999998</v>
      </c>
      <c r="L7" s="1">
        <v>3.1768000000000001</v>
      </c>
      <c r="M7" s="1">
        <v>3.2014</v>
      </c>
      <c r="N7" s="1">
        <v>3.2174</v>
      </c>
      <c r="O7" s="1">
        <f t="shared" si="0"/>
        <v>3.1768000000000001</v>
      </c>
      <c r="P7" s="1">
        <f t="shared" si="1"/>
        <v>3.2572999999999999</v>
      </c>
      <c r="Q7" s="1">
        <f t="shared" si="2"/>
        <v>3.2065799999999998</v>
      </c>
      <c r="S7" s="1">
        <v>40000</v>
      </c>
      <c r="T7" s="1">
        <v>39.200000000000003</v>
      </c>
      <c r="U7" s="1">
        <v>39.200000000000003</v>
      </c>
      <c r="V7" s="1">
        <v>39.200000000000003</v>
      </c>
      <c r="W7" s="1">
        <f t="shared" si="3"/>
        <v>39.200000000000003</v>
      </c>
    </row>
    <row r="8" spans="1:23">
      <c r="B8" s="1">
        <v>48000</v>
      </c>
      <c r="C8" s="1">
        <v>4.6215000000000002</v>
      </c>
      <c r="D8" s="1">
        <v>4.5659999999999998</v>
      </c>
      <c r="E8" s="1">
        <v>4.5316999999999998</v>
      </c>
      <c r="F8" s="1">
        <v>4.6356999999999999</v>
      </c>
      <c r="G8" s="1">
        <v>4.5914000000000001</v>
      </c>
      <c r="H8" s="1">
        <v>4.569</v>
      </c>
      <c r="I8" s="1">
        <v>4.5244</v>
      </c>
      <c r="J8" s="1">
        <v>4.6233000000000004</v>
      </c>
      <c r="K8" s="1">
        <v>4.5785</v>
      </c>
      <c r="L8" s="1">
        <v>4.6475999999999997</v>
      </c>
      <c r="M8" s="1">
        <v>4.6298000000000004</v>
      </c>
      <c r="N8" s="1">
        <v>4.6364000000000001</v>
      </c>
      <c r="O8" s="1">
        <f t="shared" si="0"/>
        <v>4.5244</v>
      </c>
      <c r="P8" s="1">
        <f t="shared" si="1"/>
        <v>4.6475999999999997</v>
      </c>
      <c r="Q8" s="1">
        <f t="shared" si="2"/>
        <v>4.5983299999999998</v>
      </c>
      <c r="S8" s="1">
        <v>48000</v>
      </c>
      <c r="T8" s="1">
        <v>55.3</v>
      </c>
      <c r="U8" s="1">
        <v>55.3</v>
      </c>
      <c r="V8" s="1">
        <v>55.3</v>
      </c>
      <c r="W8" s="1">
        <f t="shared" si="3"/>
        <v>55.29999999999999</v>
      </c>
    </row>
    <row r="9" spans="1:23">
      <c r="B9" s="1">
        <v>56000</v>
      </c>
      <c r="C9" s="1">
        <v>6.2880000000000003</v>
      </c>
      <c r="D9" s="1">
        <v>6.2803000000000004</v>
      </c>
      <c r="E9" s="1">
        <v>6.3247</v>
      </c>
      <c r="F9" s="1">
        <v>6.2976000000000001</v>
      </c>
      <c r="G9" s="1">
        <v>6.2988</v>
      </c>
      <c r="H9" s="1">
        <v>6.2582000000000004</v>
      </c>
      <c r="I9" s="1">
        <v>6.3376999999999999</v>
      </c>
      <c r="J9" s="1">
        <v>6.2850000000000001</v>
      </c>
      <c r="K9" s="1">
        <v>6.2911999999999999</v>
      </c>
      <c r="L9" s="1">
        <v>6.3018000000000001</v>
      </c>
      <c r="M9" s="1">
        <v>6.3390000000000004</v>
      </c>
      <c r="N9" s="1">
        <v>6.4343000000000004</v>
      </c>
      <c r="O9" s="1">
        <f t="shared" si="0"/>
        <v>6.2582000000000004</v>
      </c>
      <c r="P9" s="1">
        <f t="shared" si="1"/>
        <v>6.4343000000000004</v>
      </c>
      <c r="Q9" s="1">
        <f t="shared" si="2"/>
        <v>6.3044100000000007</v>
      </c>
      <c r="S9" s="1">
        <v>56000</v>
      </c>
      <c r="T9" s="1">
        <v>75.400000000000006</v>
      </c>
      <c r="U9" s="1">
        <v>75.400000000000006</v>
      </c>
      <c r="V9" s="1">
        <v>75.400000000000006</v>
      </c>
      <c r="W9" s="1">
        <f t="shared" si="3"/>
        <v>75.400000000000006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0.14449999999999999</v>
      </c>
      <c r="D16" s="1">
        <v>0.14219999999999999</v>
      </c>
      <c r="E16" s="1">
        <v>0.14219999999999999</v>
      </c>
      <c r="F16" s="1">
        <v>0.1434</v>
      </c>
      <c r="G16" s="1">
        <v>0.14530000000000001</v>
      </c>
      <c r="H16" s="1">
        <v>0.1394</v>
      </c>
      <c r="I16" s="1">
        <v>0.13950000000000001</v>
      </c>
      <c r="J16" s="1">
        <v>0.1389</v>
      </c>
      <c r="K16" s="1">
        <v>0.13880000000000001</v>
      </c>
      <c r="L16" s="1">
        <v>0.14119999999999999</v>
      </c>
      <c r="M16" s="1">
        <v>0.14230000000000001</v>
      </c>
      <c r="N16" s="1">
        <v>0.1452</v>
      </c>
      <c r="O16" s="1">
        <f t="shared" ref="O16:O22" si="4">MIN(C16:N16)</f>
        <v>0.13880000000000001</v>
      </c>
      <c r="P16" s="1">
        <f t="shared" ref="P16:P22" si="5">MAX(C16:N16)</f>
        <v>0.14530000000000001</v>
      </c>
      <c r="Q16" s="1">
        <f t="shared" ref="Q16:Q22" si="6">(SUM(C16:N16)-O16-P16)/10</f>
        <v>0.14188000000000001</v>
      </c>
      <c r="S16" s="1">
        <v>8000</v>
      </c>
      <c r="T16" s="1">
        <v>1.6</v>
      </c>
      <c r="U16" s="1">
        <v>1.6</v>
      </c>
      <c r="V16" s="1">
        <v>1.6</v>
      </c>
      <c r="W16" s="1">
        <f t="shared" ref="W16:W22" si="7">AVERAGE(T16:V16)</f>
        <v>1.6000000000000003</v>
      </c>
    </row>
    <row r="17" spans="1:23">
      <c r="B17" s="1">
        <v>16000</v>
      </c>
      <c r="C17" s="1">
        <v>0.53859999999999997</v>
      </c>
      <c r="D17" s="1">
        <v>0.54649999999999999</v>
      </c>
      <c r="E17" s="1">
        <v>0.54239999999999999</v>
      </c>
      <c r="F17" s="1">
        <v>0.5413</v>
      </c>
      <c r="G17" s="1">
        <v>0.53879999999999995</v>
      </c>
      <c r="H17" s="1">
        <v>0.53810000000000002</v>
      </c>
      <c r="I17" s="1">
        <v>0.53510000000000002</v>
      </c>
      <c r="J17" s="1">
        <v>0.54339999999999999</v>
      </c>
      <c r="K17" s="1">
        <v>0.53959999999999997</v>
      </c>
      <c r="L17" s="1">
        <v>0.53700000000000003</v>
      </c>
      <c r="M17" s="1">
        <v>0.53659999999999997</v>
      </c>
      <c r="N17" s="1">
        <v>0.54679999999999995</v>
      </c>
      <c r="O17" s="1">
        <f t="shared" si="4"/>
        <v>0.53510000000000002</v>
      </c>
      <c r="P17" s="1">
        <f t="shared" si="5"/>
        <v>0.54679999999999995</v>
      </c>
      <c r="Q17" s="1">
        <f t="shared" si="6"/>
        <v>0.54022999999999999</v>
      </c>
      <c r="S17" s="1">
        <v>16000</v>
      </c>
      <c r="T17" s="1">
        <v>6.1</v>
      </c>
      <c r="U17" s="1">
        <v>6.1</v>
      </c>
      <c r="V17" s="1">
        <v>6.1</v>
      </c>
      <c r="W17" s="1">
        <f t="shared" si="7"/>
        <v>6.0999999999999988</v>
      </c>
    </row>
    <row r="18" spans="1:23">
      <c r="B18" s="1">
        <v>24000</v>
      </c>
      <c r="C18" s="1">
        <v>1.1977</v>
      </c>
      <c r="D18" s="1">
        <v>1.1969000000000001</v>
      </c>
      <c r="E18" s="1">
        <v>1.1957</v>
      </c>
      <c r="F18" s="1">
        <v>1.1949000000000001</v>
      </c>
      <c r="G18" s="1">
        <v>1.1914</v>
      </c>
      <c r="H18" s="1">
        <v>1.1915</v>
      </c>
      <c r="I18" s="1">
        <v>1.1901999999999999</v>
      </c>
      <c r="J18" s="1">
        <v>1.21</v>
      </c>
      <c r="K18" s="1">
        <v>1.1987000000000001</v>
      </c>
      <c r="L18" s="1">
        <v>1.1973</v>
      </c>
      <c r="M18" s="1">
        <v>1.2004999999999999</v>
      </c>
      <c r="N18" s="1">
        <v>1.1924999999999999</v>
      </c>
      <c r="O18" s="1">
        <f t="shared" si="4"/>
        <v>1.1901999999999999</v>
      </c>
      <c r="P18" s="1">
        <f t="shared" si="5"/>
        <v>1.21</v>
      </c>
      <c r="Q18" s="1">
        <f t="shared" si="6"/>
        <v>1.1957100000000001</v>
      </c>
      <c r="S18" s="1">
        <v>24000</v>
      </c>
      <c r="T18" s="1">
        <v>13.8</v>
      </c>
      <c r="U18" s="1">
        <v>13.8</v>
      </c>
      <c r="V18" s="1">
        <v>13.8</v>
      </c>
      <c r="W18" s="1">
        <f t="shared" si="7"/>
        <v>13.800000000000002</v>
      </c>
    </row>
    <row r="19" spans="1:23">
      <c r="B19" s="1">
        <v>32000</v>
      </c>
      <c r="C19" s="1">
        <v>2.1076999999999999</v>
      </c>
      <c r="D19" s="1">
        <v>2.1294</v>
      </c>
      <c r="E19" s="1">
        <v>2.1139000000000001</v>
      </c>
      <c r="F19" s="1">
        <v>2.1273</v>
      </c>
      <c r="G19" s="1">
        <v>2.1086999999999998</v>
      </c>
      <c r="H19" s="1">
        <v>2.1303999999999998</v>
      </c>
      <c r="I19" s="1">
        <v>2.1145999999999998</v>
      </c>
      <c r="J19" s="1">
        <v>2.1312000000000002</v>
      </c>
      <c r="K19" s="1">
        <v>2.1294</v>
      </c>
      <c r="L19" s="1">
        <v>2.1177000000000001</v>
      </c>
      <c r="M19" s="1">
        <v>2.1164999999999998</v>
      </c>
      <c r="N19" s="1">
        <v>2.1112000000000002</v>
      </c>
      <c r="O19" s="1">
        <f t="shared" si="4"/>
        <v>2.1076999999999999</v>
      </c>
      <c r="P19" s="1">
        <f t="shared" si="5"/>
        <v>2.1312000000000002</v>
      </c>
      <c r="Q19" s="1">
        <f t="shared" si="6"/>
        <v>2.11991</v>
      </c>
      <c r="S19" s="1">
        <v>32000</v>
      </c>
      <c r="T19" s="1">
        <v>24.5</v>
      </c>
      <c r="U19" s="1">
        <v>24.5</v>
      </c>
      <c r="V19" s="1">
        <v>24.5</v>
      </c>
      <c r="W19" s="1">
        <f t="shared" si="7"/>
        <v>24.5</v>
      </c>
    </row>
    <row r="20" spans="1:23">
      <c r="B20" s="1">
        <v>40000</v>
      </c>
      <c r="C20" s="1">
        <v>3.3239000000000001</v>
      </c>
      <c r="D20" s="1">
        <v>3.3258999999999999</v>
      </c>
      <c r="E20" s="1">
        <v>3.3271000000000002</v>
      </c>
      <c r="F20" s="1">
        <v>3.3517000000000001</v>
      </c>
      <c r="G20" s="1">
        <v>3.3542999999999998</v>
      </c>
      <c r="H20" s="1">
        <v>3.3673000000000002</v>
      </c>
      <c r="I20" s="1">
        <v>3.3231999999999999</v>
      </c>
      <c r="J20" s="1">
        <v>3.3613</v>
      </c>
      <c r="K20" s="1">
        <v>3.3279000000000001</v>
      </c>
      <c r="L20" s="1">
        <v>3.3496000000000001</v>
      </c>
      <c r="M20" s="1">
        <v>3.3260999999999998</v>
      </c>
      <c r="N20" s="1">
        <v>3.3247</v>
      </c>
      <c r="O20" s="1">
        <f t="shared" si="4"/>
        <v>3.3231999999999999</v>
      </c>
      <c r="P20" s="1">
        <f t="shared" si="5"/>
        <v>3.3673000000000002</v>
      </c>
      <c r="Q20" s="1">
        <f t="shared" si="6"/>
        <v>3.3372499999999996</v>
      </c>
      <c r="S20" s="1">
        <v>40000</v>
      </c>
      <c r="T20" s="1">
        <v>39.200000000000003</v>
      </c>
      <c r="U20" s="1">
        <v>39.200000000000003</v>
      </c>
      <c r="V20" s="1">
        <v>39.200000000000003</v>
      </c>
      <c r="W20" s="1">
        <f t="shared" si="7"/>
        <v>39.200000000000003</v>
      </c>
    </row>
    <row r="21" spans="1:23">
      <c r="B21" s="1">
        <v>48000</v>
      </c>
      <c r="C21" s="1">
        <v>4.7758000000000003</v>
      </c>
      <c r="D21" s="1">
        <v>4.7396000000000003</v>
      </c>
      <c r="E21" s="1">
        <v>4.7544000000000004</v>
      </c>
      <c r="F21" s="1">
        <v>4.7807000000000004</v>
      </c>
      <c r="G21" s="1">
        <v>4.7354000000000003</v>
      </c>
      <c r="H21" s="1">
        <v>4.7377000000000002</v>
      </c>
      <c r="I21" s="1">
        <v>4.7188999999999997</v>
      </c>
      <c r="J21" s="1">
        <v>4.7175000000000002</v>
      </c>
      <c r="K21" s="1">
        <v>4.7117000000000004</v>
      </c>
      <c r="L21" s="1">
        <v>4.7355999999999998</v>
      </c>
      <c r="M21" s="1">
        <v>4.7413999999999996</v>
      </c>
      <c r="N21" s="1">
        <v>4.7489999999999997</v>
      </c>
      <c r="O21" s="1">
        <f t="shared" si="4"/>
        <v>4.7117000000000004</v>
      </c>
      <c r="P21" s="1">
        <f t="shared" si="5"/>
        <v>4.7807000000000004</v>
      </c>
      <c r="Q21" s="1">
        <f t="shared" si="6"/>
        <v>4.7405299999999997</v>
      </c>
      <c r="S21" s="1">
        <v>48000</v>
      </c>
      <c r="T21" s="1">
        <v>55.3</v>
      </c>
      <c r="U21" s="1">
        <v>55.3</v>
      </c>
      <c r="V21" s="1">
        <v>55.3</v>
      </c>
      <c r="W21" s="1">
        <f t="shared" si="7"/>
        <v>55.29999999999999</v>
      </c>
    </row>
    <row r="22" spans="1:23">
      <c r="B22" s="1">
        <v>56000</v>
      </c>
      <c r="C22" s="1">
        <v>6.4470999999999998</v>
      </c>
      <c r="D22" s="1">
        <v>6.4535999999999998</v>
      </c>
      <c r="E22" s="1">
        <v>6.4396000000000004</v>
      </c>
      <c r="F22" s="1">
        <v>6.4610000000000003</v>
      </c>
      <c r="G22" s="1">
        <v>6.4314999999999998</v>
      </c>
      <c r="H22" s="1">
        <v>6.4542999999999999</v>
      </c>
      <c r="I22" s="1">
        <v>6.4356</v>
      </c>
      <c r="J22" s="1">
        <v>6.4554</v>
      </c>
      <c r="K22" s="1">
        <v>6.4653999999999998</v>
      </c>
      <c r="L22" s="1">
        <v>6.4516</v>
      </c>
      <c r="M22" s="1">
        <v>6.4462999999999999</v>
      </c>
      <c r="N22" s="1">
        <v>6.4629000000000003</v>
      </c>
      <c r="O22" s="1">
        <f t="shared" si="4"/>
        <v>6.4314999999999998</v>
      </c>
      <c r="P22" s="1">
        <f t="shared" si="5"/>
        <v>6.4653999999999998</v>
      </c>
      <c r="Q22" s="1">
        <f t="shared" si="6"/>
        <v>6.4507400000000006</v>
      </c>
      <c r="S22" s="1">
        <v>56000</v>
      </c>
      <c r="T22" s="1">
        <v>75.400000000000006</v>
      </c>
      <c r="U22" s="1">
        <v>75.400000000000006</v>
      </c>
      <c r="V22" s="1">
        <v>75.400000000000006</v>
      </c>
      <c r="W22" s="1">
        <f t="shared" si="7"/>
        <v>75.400000000000006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21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256170389</v>
      </c>
      <c r="R30" s="1">
        <f>F32</f>
        <v>64491</v>
      </c>
      <c r="S30" s="1">
        <f>F33</f>
        <v>2928</v>
      </c>
      <c r="T30" s="1">
        <f>(Q30+R30+S30)/1024/1024/1024</f>
        <v>0.23864005506038666</v>
      </c>
      <c r="U30" s="1">
        <f>W3</f>
        <v>1.6000000000000003</v>
      </c>
      <c r="V30" s="4">
        <f>U30*(Constants!$A$2/100)*1024*1024*1024</f>
        <v>274877906.94400007</v>
      </c>
    </row>
    <row r="31" spans="1:23">
      <c r="B31" s="1" t="s">
        <v>10</v>
      </c>
      <c r="C31" s="1">
        <v>256170389</v>
      </c>
      <c r="D31" s="1">
        <v>256170389</v>
      </c>
      <c r="E31" s="1">
        <v>256170389</v>
      </c>
      <c r="F31" s="1">
        <f>SUM(C31:E31)/3</f>
        <v>256170389</v>
      </c>
      <c r="I31" s="1" t="s">
        <v>10</v>
      </c>
      <c r="J31" s="1">
        <v>256170389</v>
      </c>
      <c r="K31" s="1">
        <v>256170389</v>
      </c>
      <c r="L31" s="1">
        <v>256170389</v>
      </c>
      <c r="M31" s="1">
        <f>SUM(J31:L31)/3</f>
        <v>256170389</v>
      </c>
      <c r="P31" s="1">
        <v>16000</v>
      </c>
      <c r="Q31" s="1">
        <f>F37</f>
        <v>1024266390</v>
      </c>
      <c r="R31" s="1">
        <f>F38</f>
        <v>128506</v>
      </c>
      <c r="S31" s="1">
        <f>F39</f>
        <v>2928</v>
      </c>
      <c r="T31" s="1">
        <f t="shared" ref="T31:T36" si="8">(Q31+R31+S31)/1024/1024/1024</f>
        <v>0.95404481887817383</v>
      </c>
      <c r="U31" s="1">
        <f t="shared" ref="U31:U36" si="9">W4</f>
        <v>6.0999999999999988</v>
      </c>
      <c r="V31" s="4">
        <f>U31*(Constants!$A$2/100)*1024*1024*1024</f>
        <v>1047972020.2239999</v>
      </c>
    </row>
    <row r="32" spans="1:23">
      <c r="B32" s="1" t="s">
        <v>16</v>
      </c>
      <c r="C32" s="1">
        <v>64491</v>
      </c>
      <c r="D32" s="1">
        <v>64491</v>
      </c>
      <c r="E32" s="1">
        <v>64491</v>
      </c>
      <c r="F32" s="1">
        <f>SUM(C32:E32)/3</f>
        <v>64491</v>
      </c>
      <c r="I32" s="1" t="s">
        <v>16</v>
      </c>
      <c r="J32" s="1">
        <v>64491</v>
      </c>
      <c r="K32" s="1">
        <v>64491</v>
      </c>
      <c r="L32" s="1">
        <v>64491</v>
      </c>
      <c r="M32" s="1">
        <f>SUM(J32:L32)/3</f>
        <v>64491</v>
      </c>
      <c r="P32" s="1">
        <v>24000</v>
      </c>
      <c r="Q32" s="1">
        <f>F43</f>
        <v>2304362390</v>
      </c>
      <c r="R32" s="1">
        <f>F44</f>
        <v>192506</v>
      </c>
      <c r="S32" s="1">
        <f>F45</f>
        <v>2928</v>
      </c>
      <c r="T32" s="1">
        <f t="shared" si="8"/>
        <v>2.1462867259979248</v>
      </c>
      <c r="U32" s="1">
        <f t="shared" si="9"/>
        <v>13.800000000000002</v>
      </c>
      <c r="V32" s="4">
        <f>U32*(Constants!$A$2/100)*1024*1024*1024</f>
        <v>2370821947.3920007</v>
      </c>
    </row>
    <row r="33" spans="2:22">
      <c r="B33" s="1" t="s">
        <v>12</v>
      </c>
      <c r="C33" s="1">
        <v>2928</v>
      </c>
      <c r="D33" s="1">
        <v>2928</v>
      </c>
      <c r="E33" s="1">
        <v>2928</v>
      </c>
      <c r="F33" s="1">
        <f>SUM(C33:E33)/3</f>
        <v>2928</v>
      </c>
      <c r="I33" s="1" t="s">
        <v>12</v>
      </c>
      <c r="J33" s="1">
        <v>638936</v>
      </c>
      <c r="K33" s="1">
        <v>638936</v>
      </c>
      <c r="L33" s="1">
        <v>638936</v>
      </c>
      <c r="M33" s="1">
        <f>SUM(J33:L33)/3</f>
        <v>638936</v>
      </c>
      <c r="P33" s="1">
        <v>32000</v>
      </c>
      <c r="Q33" s="1">
        <f>F49</f>
        <v>4096458390</v>
      </c>
      <c r="R33" s="1">
        <f>F50</f>
        <v>256506</v>
      </c>
      <c r="S33" s="1">
        <f>F51</f>
        <v>2928</v>
      </c>
      <c r="T33" s="1">
        <f t="shared" si="8"/>
        <v>3.8153657913208008</v>
      </c>
      <c r="U33" s="1">
        <f t="shared" si="9"/>
        <v>24.5</v>
      </c>
      <c r="V33" s="4">
        <f>U33*(Constants!$A$2/100)*1024*1024*1024</f>
        <v>4209067950.0799999</v>
      </c>
    </row>
    <row r="34" spans="2:22">
      <c r="P34" s="1">
        <v>40000</v>
      </c>
      <c r="Q34" s="1">
        <f>F55</f>
        <v>6400554390</v>
      </c>
      <c r="R34" s="1">
        <f>F56</f>
        <v>320506</v>
      </c>
      <c r="S34" s="1">
        <f>F57</f>
        <v>2928</v>
      </c>
      <c r="T34" s="1">
        <f t="shared" si="8"/>
        <v>5.9612820148468018</v>
      </c>
      <c r="U34" s="1">
        <f t="shared" si="9"/>
        <v>39.200000000000003</v>
      </c>
      <c r="V34" s="4">
        <f>U34*(Constants!$A$2/100)*1024*1024*1024</f>
        <v>6734508720.1280003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9216650390</v>
      </c>
      <c r="R35" s="1">
        <f>F62</f>
        <v>384506</v>
      </c>
      <c r="S35" s="1">
        <f>F63</f>
        <v>2928</v>
      </c>
      <c r="T35" s="1">
        <f t="shared" si="8"/>
        <v>8.5840353965759277</v>
      </c>
      <c r="U35" s="1">
        <f t="shared" si="9"/>
        <v>55.29999999999999</v>
      </c>
      <c r="V35" s="4">
        <f>U35*(Constants!$A$2/100)*1024*1024*1024</f>
        <v>9500467658.7519989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12544746390</v>
      </c>
      <c r="R36" s="1">
        <f>F68</f>
        <v>448506</v>
      </c>
      <c r="S36" s="1">
        <f>F69</f>
        <v>2928</v>
      </c>
      <c r="T36" s="1">
        <f t="shared" si="8"/>
        <v>11.683625936508179</v>
      </c>
      <c r="U36" s="1">
        <f t="shared" si="9"/>
        <v>75.400000000000006</v>
      </c>
      <c r="V36" s="4">
        <f>U36*(Constants!$A$2/100)*1024*1024*1024</f>
        <v>12953621364.736002</v>
      </c>
    </row>
    <row r="37" spans="2:22">
      <c r="B37" s="1" t="s">
        <v>10</v>
      </c>
      <c r="C37" s="1">
        <v>1024266390</v>
      </c>
      <c r="D37" s="1">
        <v>1024266390</v>
      </c>
      <c r="E37" s="1">
        <v>1024266390</v>
      </c>
      <c r="F37" s="1">
        <f>SUM(C37:E37)/3</f>
        <v>1024266390</v>
      </c>
      <c r="I37" s="1" t="s">
        <v>10</v>
      </c>
      <c r="J37" s="1">
        <v>1024266390</v>
      </c>
      <c r="K37" s="1">
        <v>1024266390</v>
      </c>
      <c r="L37" s="1">
        <v>1024266390</v>
      </c>
      <c r="M37" s="1">
        <f>SUM(J37:L37)/3</f>
        <v>1024266390</v>
      </c>
    </row>
    <row r="38" spans="2:22">
      <c r="B38" s="1" t="s">
        <v>16</v>
      </c>
      <c r="C38" s="1">
        <v>128506</v>
      </c>
      <c r="D38" s="1">
        <v>128506</v>
      </c>
      <c r="E38" s="1">
        <v>128506</v>
      </c>
      <c r="F38" s="1">
        <f>SUM(C38:E38)/3</f>
        <v>128506</v>
      </c>
      <c r="I38" s="1" t="s">
        <v>16</v>
      </c>
      <c r="J38" s="1">
        <v>128506</v>
      </c>
      <c r="K38" s="1">
        <v>128506</v>
      </c>
      <c r="L38" s="1">
        <v>128506</v>
      </c>
      <c r="M38" s="1">
        <f>SUM(J38:L38)/3</f>
        <v>128506</v>
      </c>
    </row>
    <row r="39" spans="2:22">
      <c r="B39" s="1" t="s">
        <v>12</v>
      </c>
      <c r="C39" s="1">
        <v>2928</v>
      </c>
      <c r="D39" s="1">
        <v>2928</v>
      </c>
      <c r="E39" s="1">
        <v>2928</v>
      </c>
      <c r="F39" s="1">
        <f>SUM(C39:E39)/3</f>
        <v>2928</v>
      </c>
      <c r="I39" s="1" t="s">
        <v>12</v>
      </c>
      <c r="J39" s="1">
        <v>1279768</v>
      </c>
      <c r="K39" s="1">
        <v>1279768</v>
      </c>
      <c r="L39" s="1">
        <v>1279768</v>
      </c>
      <c r="M39" s="1">
        <f>SUM(J39:L39)/3</f>
        <v>1279768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21</v>
      </c>
      <c r="U42" s="1" t="s">
        <v>14</v>
      </c>
      <c r="V42" s="1" t="s">
        <v>15</v>
      </c>
    </row>
    <row r="43" spans="2:22">
      <c r="B43" s="1" t="s">
        <v>10</v>
      </c>
      <c r="C43" s="1">
        <v>2304362390</v>
      </c>
      <c r="D43" s="1">
        <v>2304362390</v>
      </c>
      <c r="E43" s="1">
        <v>2304362390</v>
      </c>
      <c r="F43" s="1">
        <f>SUM(C43:E43)/3</f>
        <v>2304362390</v>
      </c>
      <c r="I43" s="1" t="s">
        <v>10</v>
      </c>
      <c r="J43" s="1">
        <v>2304362390</v>
      </c>
      <c r="K43" s="1">
        <v>2304362390</v>
      </c>
      <c r="L43" s="1">
        <v>2304362390</v>
      </c>
      <c r="M43" s="1">
        <f>SUM(J43:L43)/3</f>
        <v>2304362390</v>
      </c>
      <c r="P43" s="1">
        <v>8000</v>
      </c>
      <c r="Q43" s="1">
        <f>M31</f>
        <v>256170389</v>
      </c>
      <c r="R43" s="1">
        <f>M32</f>
        <v>64491</v>
      </c>
      <c r="S43" s="1">
        <f>M33</f>
        <v>638936</v>
      </c>
      <c r="T43" s="1">
        <f>(Q43+R43+S43)/1024/1024/1024</f>
        <v>0.2392323836684227</v>
      </c>
      <c r="U43" s="1">
        <f t="shared" ref="U43:U49" si="10">W16</f>
        <v>1.6000000000000003</v>
      </c>
      <c r="V43" s="4">
        <f>U43*(Constants!$A$2/100)*1024*1024*1024</f>
        <v>274877906.94400007</v>
      </c>
    </row>
    <row r="44" spans="2:22">
      <c r="B44" s="1" t="s">
        <v>16</v>
      </c>
      <c r="C44" s="1">
        <v>192506</v>
      </c>
      <c r="D44" s="1">
        <v>192506</v>
      </c>
      <c r="E44" s="1">
        <v>192506</v>
      </c>
      <c r="F44" s="1">
        <f>SUM(C44:E44)/3</f>
        <v>192506</v>
      </c>
      <c r="I44" s="1" t="s">
        <v>16</v>
      </c>
      <c r="J44" s="1">
        <v>192506</v>
      </c>
      <c r="K44" s="1">
        <v>192506</v>
      </c>
      <c r="L44" s="1">
        <v>192506</v>
      </c>
      <c r="M44" s="1">
        <f>SUM(J44:L44)/3</f>
        <v>192506</v>
      </c>
      <c r="P44" s="1">
        <v>16000</v>
      </c>
      <c r="Q44" s="1">
        <f>M37</f>
        <v>1024266390</v>
      </c>
      <c r="R44" s="1">
        <f>M38</f>
        <v>128506</v>
      </c>
      <c r="S44" s="1">
        <f>M39</f>
        <v>1279768</v>
      </c>
      <c r="T44" s="1">
        <f t="shared" ref="T44:T49" si="11">(Q44+R44+S44)/1024/1024/1024</f>
        <v>0.95523396879434586</v>
      </c>
      <c r="U44" s="1">
        <f t="shared" si="10"/>
        <v>6.0999999999999988</v>
      </c>
      <c r="V44" s="4">
        <f>U44*(Constants!$A$2/100)*1024*1024*1024</f>
        <v>1047972020.2239999</v>
      </c>
    </row>
    <row r="45" spans="2:22">
      <c r="B45" s="1" t="s">
        <v>12</v>
      </c>
      <c r="C45" s="1">
        <v>2928</v>
      </c>
      <c r="D45" s="1">
        <v>2928</v>
      </c>
      <c r="E45" s="1">
        <v>2928</v>
      </c>
      <c r="F45" s="1">
        <f>SUM(C45:E45)/3</f>
        <v>2928</v>
      </c>
      <c r="I45" s="1" t="s">
        <v>12</v>
      </c>
      <c r="J45" s="1">
        <v>1907608</v>
      </c>
      <c r="K45" s="1">
        <v>1907608</v>
      </c>
      <c r="L45" s="1">
        <v>1907608</v>
      </c>
      <c r="M45" s="1">
        <f>SUM(J45:L45)/3</f>
        <v>1907608</v>
      </c>
      <c r="P45" s="1">
        <v>24000</v>
      </c>
      <c r="Q45" s="1">
        <f>M43</f>
        <v>2304362390</v>
      </c>
      <c r="R45" s="1">
        <f>M44</f>
        <v>192506</v>
      </c>
      <c r="S45" s="1">
        <f>M45</f>
        <v>1907608</v>
      </c>
      <c r="T45" s="1">
        <f t="shared" si="11"/>
        <v>2.1480605974793434</v>
      </c>
      <c r="U45" s="1">
        <f t="shared" si="10"/>
        <v>13.800000000000002</v>
      </c>
      <c r="V45" s="4">
        <f>U45*(Constants!$A$2/100)*1024*1024*1024</f>
        <v>2370821947.3920007</v>
      </c>
    </row>
    <row r="46" spans="2:22">
      <c r="P46" s="1">
        <v>32000</v>
      </c>
      <c r="Q46" s="1">
        <f>M49</f>
        <v>4096458390</v>
      </c>
      <c r="R46" s="1">
        <f>M50</f>
        <v>256506</v>
      </c>
      <c r="S46" s="1">
        <f>M51</f>
        <v>2508408</v>
      </c>
      <c r="T46" s="1">
        <f t="shared" si="11"/>
        <v>3.8176992014050484</v>
      </c>
      <c r="U46" s="1">
        <f t="shared" si="10"/>
        <v>24.5</v>
      </c>
      <c r="V46" s="4">
        <f>U46*(Constants!$A$2/100)*1024*1024*1024</f>
        <v>4209067950.0799999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6400554390</v>
      </c>
      <c r="R47" s="1">
        <f>M56</f>
        <v>320506</v>
      </c>
      <c r="S47" s="1">
        <f>M57</f>
        <v>3194888</v>
      </c>
      <c r="T47" s="1">
        <f t="shared" si="11"/>
        <v>5.9642547592520714</v>
      </c>
      <c r="U47" s="1">
        <f t="shared" si="10"/>
        <v>39.200000000000003</v>
      </c>
      <c r="V47" s="4">
        <f>U47*(Constants!$A$2/100)*1024*1024*1024</f>
        <v>6734508720.1280003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9216650390</v>
      </c>
      <c r="R48" s="1">
        <f>M62</f>
        <v>384506</v>
      </c>
      <c r="S48" s="1">
        <f>M63</f>
        <v>3780456</v>
      </c>
      <c r="T48" s="1">
        <f t="shared" si="11"/>
        <v>8.5875534936785698</v>
      </c>
      <c r="U48" s="1">
        <f t="shared" si="10"/>
        <v>55.29999999999999</v>
      </c>
      <c r="V48" s="4">
        <f>U48*(Constants!$A$2/100)*1024*1024*1024</f>
        <v>9500467658.7519989</v>
      </c>
    </row>
    <row r="49" spans="2:22">
      <c r="B49" s="1" t="s">
        <v>10</v>
      </c>
      <c r="C49" s="1">
        <v>4096458390</v>
      </c>
      <c r="D49" s="1">
        <v>4096458390</v>
      </c>
      <c r="E49" s="1">
        <v>4096458390</v>
      </c>
      <c r="F49" s="1">
        <f>SUM(C49:E49)/3</f>
        <v>4096458390</v>
      </c>
      <c r="I49" s="1" t="s">
        <v>10</v>
      </c>
      <c r="J49" s="1">
        <v>4096458390</v>
      </c>
      <c r="K49" s="1">
        <v>4096458390</v>
      </c>
      <c r="L49" s="1">
        <v>4096458390</v>
      </c>
      <c r="M49" s="1">
        <f>SUM(J49:L49)/3</f>
        <v>4096458390</v>
      </c>
      <c r="P49" s="1">
        <v>56000</v>
      </c>
      <c r="Q49" s="1">
        <f>M67</f>
        <v>12544746390</v>
      </c>
      <c r="R49" s="1">
        <f>M68</f>
        <v>448506</v>
      </c>
      <c r="S49" s="1">
        <f>M69</f>
        <v>4425128</v>
      </c>
      <c r="T49" s="1">
        <f t="shared" si="11"/>
        <v>11.687744431197643</v>
      </c>
      <c r="U49" s="1">
        <f t="shared" si="10"/>
        <v>75.400000000000006</v>
      </c>
      <c r="V49" s="4">
        <f>U49*(Constants!$A$2/100)*1024*1024*1024</f>
        <v>12953621364.736002</v>
      </c>
    </row>
    <row r="50" spans="2:22">
      <c r="B50" s="1" t="s">
        <v>16</v>
      </c>
      <c r="C50" s="1">
        <v>256506</v>
      </c>
      <c r="D50" s="1">
        <v>256506</v>
      </c>
      <c r="E50" s="1">
        <v>256506</v>
      </c>
      <c r="F50" s="1">
        <f>SUM(C50:E50)/3</f>
        <v>256506</v>
      </c>
      <c r="I50" s="1" t="s">
        <v>16</v>
      </c>
      <c r="J50" s="1">
        <v>256506</v>
      </c>
      <c r="K50" s="1">
        <v>256506</v>
      </c>
      <c r="L50" s="1">
        <v>256506</v>
      </c>
      <c r="M50" s="1">
        <f>SUM(J50:L50)/3</f>
        <v>256506</v>
      </c>
    </row>
    <row r="51" spans="2:22">
      <c r="B51" s="1" t="s">
        <v>12</v>
      </c>
      <c r="C51" s="1">
        <v>2928</v>
      </c>
      <c r="D51" s="1">
        <v>2928</v>
      </c>
      <c r="E51" s="1">
        <v>2928</v>
      </c>
      <c r="F51" s="1">
        <f>SUM(C51:E51)/3</f>
        <v>2928</v>
      </c>
      <c r="I51" s="1" t="s">
        <v>12</v>
      </c>
      <c r="J51" s="1">
        <v>2508408</v>
      </c>
      <c r="K51" s="1">
        <v>2508408</v>
      </c>
      <c r="L51" s="1">
        <v>2508408</v>
      </c>
      <c r="M51" s="1">
        <f>SUM(J51:L51)/3</f>
        <v>2508408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6400554390</v>
      </c>
      <c r="D55" s="1">
        <v>6400554390</v>
      </c>
      <c r="E55" s="1">
        <v>6400554390</v>
      </c>
      <c r="F55" s="1">
        <f>SUM(C55:E55)/3</f>
        <v>6400554390</v>
      </c>
      <c r="I55" s="1" t="s">
        <v>10</v>
      </c>
      <c r="J55" s="1">
        <v>6400554390</v>
      </c>
      <c r="K55" s="1">
        <v>6400554390</v>
      </c>
      <c r="L55" s="1">
        <v>6400554390</v>
      </c>
      <c r="M55" s="1">
        <f>SUM(J55:L55)/3</f>
        <v>6400554390</v>
      </c>
    </row>
    <row r="56" spans="2:22">
      <c r="B56" s="1" t="s">
        <v>16</v>
      </c>
      <c r="C56" s="1">
        <v>320506</v>
      </c>
      <c r="D56" s="1">
        <v>320506</v>
      </c>
      <c r="E56" s="1">
        <v>320506</v>
      </c>
      <c r="F56" s="1">
        <f>SUM(C56:E56)/3</f>
        <v>320506</v>
      </c>
      <c r="I56" s="1" t="s">
        <v>16</v>
      </c>
      <c r="J56" s="1">
        <v>320506</v>
      </c>
      <c r="K56" s="1">
        <v>320506</v>
      </c>
      <c r="L56" s="1">
        <v>320506</v>
      </c>
      <c r="M56" s="1">
        <f>SUM(J56:L56)/3</f>
        <v>320506</v>
      </c>
    </row>
    <row r="57" spans="2:22">
      <c r="B57" s="1" t="s">
        <v>12</v>
      </c>
      <c r="C57" s="1">
        <v>2928</v>
      </c>
      <c r="D57" s="1">
        <v>2928</v>
      </c>
      <c r="E57" s="1">
        <v>2928</v>
      </c>
      <c r="F57" s="1">
        <f>SUM(C57:E57)/3</f>
        <v>2928</v>
      </c>
      <c r="I57" s="1" t="s">
        <v>12</v>
      </c>
      <c r="J57" s="1">
        <v>3194888</v>
      </c>
      <c r="K57" s="1">
        <v>3194888</v>
      </c>
      <c r="L57" s="1">
        <v>3194888</v>
      </c>
      <c r="M57" s="1">
        <f>SUM(J57:L57)/3</f>
        <v>3194888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9216650390</v>
      </c>
      <c r="D61" s="1">
        <v>9216650390</v>
      </c>
      <c r="E61" s="1">
        <v>9216650390</v>
      </c>
      <c r="F61" s="1">
        <f>SUM(C61:E61)/3</f>
        <v>9216650390</v>
      </c>
      <c r="I61" s="1" t="s">
        <v>10</v>
      </c>
      <c r="J61" s="1">
        <v>9216650390</v>
      </c>
      <c r="K61" s="1">
        <v>9216650390</v>
      </c>
      <c r="L61" s="1">
        <v>9216650390</v>
      </c>
      <c r="M61" s="1">
        <f>SUM(J61:L61)/3</f>
        <v>9216650390</v>
      </c>
    </row>
    <row r="62" spans="2:22">
      <c r="B62" s="1" t="s">
        <v>16</v>
      </c>
      <c r="C62" s="1">
        <v>384506</v>
      </c>
      <c r="D62" s="1">
        <v>384506</v>
      </c>
      <c r="E62" s="1">
        <v>384506</v>
      </c>
      <c r="F62" s="1">
        <f>SUM(C62:E62)/3</f>
        <v>384506</v>
      </c>
      <c r="I62" s="1" t="s">
        <v>16</v>
      </c>
      <c r="J62" s="1">
        <v>384506</v>
      </c>
      <c r="K62" s="1">
        <v>384506</v>
      </c>
      <c r="L62" s="1">
        <v>384506</v>
      </c>
      <c r="M62" s="1">
        <f>SUM(J62:L62)/3</f>
        <v>384506</v>
      </c>
    </row>
    <row r="63" spans="2:22">
      <c r="B63" s="1" t="s">
        <v>12</v>
      </c>
      <c r="C63" s="1">
        <v>2928</v>
      </c>
      <c r="D63" s="1">
        <v>2928</v>
      </c>
      <c r="E63" s="1">
        <v>2928</v>
      </c>
      <c r="F63" s="1">
        <f>SUM(C63:E63)/3</f>
        <v>2928</v>
      </c>
      <c r="I63" s="1" t="s">
        <v>12</v>
      </c>
      <c r="J63" s="1">
        <v>3780456</v>
      </c>
      <c r="K63" s="1">
        <v>3780456</v>
      </c>
      <c r="L63" s="1">
        <v>3780456</v>
      </c>
      <c r="M63" s="1">
        <f>SUM(J63:L63)/3</f>
        <v>3780456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12544746390</v>
      </c>
      <c r="D67" s="1">
        <v>12544746390</v>
      </c>
      <c r="E67" s="1">
        <v>12544746390</v>
      </c>
      <c r="F67" s="1">
        <f>SUM(C67:E67)/3</f>
        <v>12544746390</v>
      </c>
      <c r="I67" s="1" t="s">
        <v>10</v>
      </c>
      <c r="J67" s="1">
        <v>12544746390</v>
      </c>
      <c r="K67" s="1">
        <v>12544746390</v>
      </c>
      <c r="L67" s="1">
        <v>12544746390</v>
      </c>
      <c r="M67" s="1">
        <f>SUM(J67:L67)/3</f>
        <v>12544746390</v>
      </c>
    </row>
    <row r="68" spans="2:13">
      <c r="B68" s="1" t="s">
        <v>16</v>
      </c>
      <c r="C68" s="1">
        <v>448506</v>
      </c>
      <c r="D68" s="1">
        <v>448506</v>
      </c>
      <c r="E68" s="1">
        <v>448506</v>
      </c>
      <c r="F68" s="1">
        <f>SUM(C68:E68)/3</f>
        <v>448506</v>
      </c>
      <c r="I68" s="1" t="s">
        <v>16</v>
      </c>
      <c r="J68" s="1">
        <v>448506</v>
      </c>
      <c r="K68" s="1">
        <v>448506</v>
      </c>
      <c r="L68" s="1">
        <v>448506</v>
      </c>
      <c r="M68" s="1">
        <f>SUM(J68:L68)/3</f>
        <v>448506</v>
      </c>
    </row>
    <row r="69" spans="2:13">
      <c r="B69" s="1" t="s">
        <v>12</v>
      </c>
      <c r="C69" s="1">
        <v>2928</v>
      </c>
      <c r="D69" s="1">
        <v>2928</v>
      </c>
      <c r="E69" s="1">
        <v>2928</v>
      </c>
      <c r="F69" s="1">
        <f>SUM(C69:E69)/3</f>
        <v>2928</v>
      </c>
      <c r="I69" s="1" t="s">
        <v>12</v>
      </c>
      <c r="J69" s="1">
        <v>4425128</v>
      </c>
      <c r="K69" s="1">
        <v>4425128</v>
      </c>
      <c r="L69" s="1">
        <v>4425128</v>
      </c>
      <c r="M69" s="1">
        <f>SUM(J69:L69)/3</f>
        <v>4425128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3"/>
  <sheetViews>
    <sheetView topLeftCell="O12" zoomScale="70" zoomScaleNormal="70" workbookViewId="0">
      <selection activeCell="T43" sqref="T43"/>
    </sheetView>
  </sheetViews>
  <sheetFormatPr defaultColWidth="7.5" defaultRowHeight="14.25"/>
  <cols>
    <col min="1" max="14" width="9.125" style="1" customWidth="1"/>
    <col min="16" max="16" width="9.75" bestFit="1" customWidth="1"/>
    <col min="17" max="17" width="13" style="1" bestFit="1" customWidth="1"/>
    <col min="20" max="20" width="13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1000</v>
      </c>
      <c r="C3" s="1">
        <v>0.18970000000000001</v>
      </c>
      <c r="D3" s="1">
        <v>0.1827</v>
      </c>
      <c r="E3" s="1">
        <v>0.17960000000000001</v>
      </c>
      <c r="F3" s="1">
        <v>0.18240000000000001</v>
      </c>
      <c r="G3" s="1">
        <v>0.1827</v>
      </c>
      <c r="H3" s="1">
        <v>0.1792</v>
      </c>
      <c r="I3" s="1">
        <v>0.18079999999999999</v>
      </c>
      <c r="J3" s="1">
        <v>0.18129999999999999</v>
      </c>
      <c r="K3" s="1">
        <v>0.18</v>
      </c>
      <c r="L3" s="1">
        <v>0.17829999999999999</v>
      </c>
      <c r="M3" s="1">
        <v>0.1784</v>
      </c>
      <c r="N3" s="1">
        <v>0.1787</v>
      </c>
      <c r="O3" s="1">
        <f t="shared" ref="O3:O8" si="0">MIN(C3:N3)</f>
        <v>0.17829999999999999</v>
      </c>
      <c r="P3" s="1">
        <f t="shared" ref="P3:P8" si="1">MAX(C3:N3)</f>
        <v>0.18970000000000001</v>
      </c>
      <c r="Q3" s="1">
        <f t="shared" ref="Q3:Q8" si="2">(SUM(C3:N3)-O3-P3)/10</f>
        <v>0.18058000000000002</v>
      </c>
      <c r="S3">
        <v>1000</v>
      </c>
      <c r="T3">
        <v>0</v>
      </c>
      <c r="U3">
        <v>0</v>
      </c>
      <c r="V3">
        <v>0</v>
      </c>
      <c r="W3" s="1">
        <f t="shared" ref="W3:W8" si="3">AVERAGE(T3:V3)</f>
        <v>0</v>
      </c>
    </row>
    <row r="4" spans="1:23">
      <c r="B4" s="1">
        <v>2000</v>
      </c>
      <c r="C4" s="1">
        <v>2.54</v>
      </c>
      <c r="D4" s="1">
        <v>2.5488</v>
      </c>
      <c r="E4" s="1">
        <v>2.5438000000000001</v>
      </c>
      <c r="F4" s="1">
        <v>2.5558000000000001</v>
      </c>
      <c r="G4" s="1">
        <v>2.5602999999999998</v>
      </c>
      <c r="H4" s="1">
        <v>2.5598000000000001</v>
      </c>
      <c r="I4" s="1">
        <v>2.5545</v>
      </c>
      <c r="J4" s="1">
        <v>2.5537000000000001</v>
      </c>
      <c r="K4" s="1">
        <v>2.5510000000000002</v>
      </c>
      <c r="L4" s="1">
        <v>2.5565000000000002</v>
      </c>
      <c r="M4" s="1">
        <v>2.5533999999999999</v>
      </c>
      <c r="N4" s="1">
        <v>2.5611000000000002</v>
      </c>
      <c r="O4" s="1">
        <f t="shared" si="0"/>
        <v>2.54</v>
      </c>
      <c r="P4" s="1">
        <f t="shared" si="1"/>
        <v>2.5611000000000002</v>
      </c>
      <c r="Q4" s="1">
        <f t="shared" si="2"/>
        <v>2.55376</v>
      </c>
      <c r="S4">
        <v>2000</v>
      </c>
      <c r="T4">
        <v>0.1</v>
      </c>
      <c r="U4">
        <v>0.1</v>
      </c>
      <c r="V4">
        <v>0.1</v>
      </c>
      <c r="W4" s="1">
        <f t="shared" si="3"/>
        <v>0.10000000000000002</v>
      </c>
    </row>
    <row r="5" spans="1:23">
      <c r="B5" s="1">
        <v>3000</v>
      </c>
      <c r="C5" s="1">
        <v>11.822800000000001</v>
      </c>
      <c r="D5" s="1">
        <v>11.767099999999999</v>
      </c>
      <c r="E5" s="1">
        <v>11.7994</v>
      </c>
      <c r="F5" s="1">
        <v>11.7744</v>
      </c>
      <c r="G5" s="1">
        <v>11.918900000000001</v>
      </c>
      <c r="H5" s="1">
        <v>11.945</v>
      </c>
      <c r="I5" s="1">
        <v>11.911</v>
      </c>
      <c r="J5" s="1">
        <v>11.9587</v>
      </c>
      <c r="K5" s="1">
        <v>12.0502</v>
      </c>
      <c r="L5" s="1">
        <v>12.0383</v>
      </c>
      <c r="M5" s="1">
        <v>12.0535</v>
      </c>
      <c r="N5" s="1">
        <v>12.002599999999999</v>
      </c>
      <c r="O5" s="1">
        <f t="shared" si="0"/>
        <v>11.767099999999999</v>
      </c>
      <c r="P5" s="1">
        <f t="shared" si="1"/>
        <v>12.0535</v>
      </c>
      <c r="Q5" s="1">
        <f t="shared" si="2"/>
        <v>11.922130000000003</v>
      </c>
      <c r="S5">
        <v>3000</v>
      </c>
      <c r="T5">
        <v>0.2</v>
      </c>
      <c r="U5">
        <v>0.2</v>
      </c>
      <c r="V5">
        <v>0.2</v>
      </c>
      <c r="W5" s="1">
        <f t="shared" si="3"/>
        <v>0.20000000000000004</v>
      </c>
    </row>
    <row r="6" spans="1:23">
      <c r="B6" s="1">
        <v>4000</v>
      </c>
      <c r="C6" s="1">
        <v>31.6129</v>
      </c>
      <c r="D6" s="1">
        <v>31.102</v>
      </c>
      <c r="E6" s="1">
        <v>30.913399999999999</v>
      </c>
      <c r="F6" s="1">
        <v>30.913</v>
      </c>
      <c r="G6" s="1">
        <v>30.9361</v>
      </c>
      <c r="H6" s="1">
        <v>30.935300000000002</v>
      </c>
      <c r="I6" s="1">
        <v>30.815300000000001</v>
      </c>
      <c r="J6" s="1">
        <v>30.6709</v>
      </c>
      <c r="K6" s="1">
        <v>30.620899999999999</v>
      </c>
      <c r="L6" s="1">
        <v>30.993300000000001</v>
      </c>
      <c r="M6" s="1">
        <v>30.6249</v>
      </c>
      <c r="N6" s="1">
        <v>30.658000000000001</v>
      </c>
      <c r="O6" s="1">
        <f t="shared" si="0"/>
        <v>30.620899999999999</v>
      </c>
      <c r="P6" s="1">
        <f t="shared" si="1"/>
        <v>31.6129</v>
      </c>
      <c r="Q6" s="1">
        <f t="shared" si="2"/>
        <v>30.856219999999997</v>
      </c>
      <c r="S6">
        <v>4000</v>
      </c>
      <c r="T6">
        <v>0.4</v>
      </c>
      <c r="U6">
        <v>0.4</v>
      </c>
      <c r="V6">
        <v>0.4</v>
      </c>
      <c r="W6" s="1">
        <f t="shared" si="3"/>
        <v>0.40000000000000008</v>
      </c>
    </row>
    <row r="7" spans="1:23">
      <c r="B7" s="1">
        <v>5000</v>
      </c>
      <c r="C7" s="1">
        <v>67.712199999999996</v>
      </c>
      <c r="D7" s="1">
        <v>67.954899999999995</v>
      </c>
      <c r="E7" s="1">
        <v>67.650300000000001</v>
      </c>
      <c r="F7" s="1">
        <v>68.378</v>
      </c>
      <c r="G7" s="1">
        <v>68.538899999999998</v>
      </c>
      <c r="H7" s="1">
        <v>68.275999999999996</v>
      </c>
      <c r="I7" s="1">
        <v>68.275099999999995</v>
      </c>
      <c r="J7" s="1">
        <v>68.499499999999998</v>
      </c>
      <c r="K7" s="1">
        <v>67.743700000000004</v>
      </c>
      <c r="L7" s="1">
        <v>67.847800000000007</v>
      </c>
      <c r="M7" s="1">
        <v>67.845399999999998</v>
      </c>
      <c r="N7" s="1">
        <v>67.974699999999999</v>
      </c>
      <c r="O7" s="1">
        <f t="shared" si="0"/>
        <v>67.650300000000001</v>
      </c>
      <c r="P7" s="1">
        <f t="shared" si="1"/>
        <v>68.538899999999998</v>
      </c>
      <c r="Q7" s="1">
        <f t="shared" si="2"/>
        <v>68.050730000000001</v>
      </c>
      <c r="S7">
        <v>5000</v>
      </c>
      <c r="T7">
        <v>0.6</v>
      </c>
      <c r="U7">
        <v>0.6</v>
      </c>
      <c r="V7">
        <v>0.6</v>
      </c>
      <c r="W7" s="1">
        <f t="shared" si="3"/>
        <v>0.6</v>
      </c>
    </row>
    <row r="8" spans="1:23">
      <c r="B8" s="1">
        <v>6000</v>
      </c>
      <c r="C8" s="1">
        <v>119.39400000000001</v>
      </c>
      <c r="D8" s="1">
        <v>119.301</v>
      </c>
      <c r="E8" s="1">
        <v>118.26609999999999</v>
      </c>
      <c r="F8" s="1">
        <v>119.3822</v>
      </c>
      <c r="G8" s="1">
        <v>119.9208</v>
      </c>
      <c r="H8" s="1">
        <v>119.80759999999999</v>
      </c>
      <c r="I8" s="1">
        <v>120.4817</v>
      </c>
      <c r="J8" s="1">
        <v>120.4817</v>
      </c>
      <c r="K8" s="1">
        <v>120.4817</v>
      </c>
      <c r="L8" s="1">
        <v>120.4817</v>
      </c>
      <c r="M8" s="1">
        <v>120.4817</v>
      </c>
      <c r="N8" s="1">
        <v>120.4817</v>
      </c>
      <c r="O8" s="1">
        <f t="shared" si="0"/>
        <v>118.26609999999999</v>
      </c>
      <c r="P8" s="1">
        <f t="shared" si="1"/>
        <v>120.4817</v>
      </c>
      <c r="Q8" s="1">
        <f t="shared" si="2"/>
        <v>120.02141000000002</v>
      </c>
      <c r="S8">
        <v>6000</v>
      </c>
      <c r="T8">
        <v>0.9</v>
      </c>
      <c r="U8">
        <v>0.9</v>
      </c>
      <c r="V8">
        <v>0.9</v>
      </c>
      <c r="W8" s="1">
        <f t="shared" si="3"/>
        <v>0.9</v>
      </c>
    </row>
    <row r="9" spans="1:23">
      <c r="O9" s="1"/>
      <c r="P9" s="1"/>
      <c r="S9" s="1"/>
      <c r="W9" s="1"/>
    </row>
    <row r="10" spans="1:23">
      <c r="O10" s="1"/>
      <c r="P10" s="1"/>
      <c r="S10" s="1"/>
      <c r="W10" s="1"/>
    </row>
    <row r="11" spans="1:23">
      <c r="O11" s="1"/>
      <c r="P11" s="1"/>
      <c r="S11" s="1"/>
      <c r="W11" s="1"/>
    </row>
    <row r="12" spans="1:23">
      <c r="O12" s="1"/>
      <c r="P12" s="1"/>
      <c r="S12" s="1"/>
      <c r="W12" s="1"/>
    </row>
    <row r="13" spans="1:23">
      <c r="O13" s="1"/>
      <c r="P13" s="1"/>
      <c r="S13" s="1"/>
      <c r="W13" s="1"/>
    </row>
    <row r="14" spans="1:23">
      <c r="W14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1000</v>
      </c>
      <c r="C16" s="1">
        <v>0.91400000000000003</v>
      </c>
      <c r="D16" s="1">
        <v>0.90700000000000003</v>
      </c>
      <c r="E16" s="1">
        <v>0.90300000000000002</v>
      </c>
      <c r="F16" s="1">
        <v>0.89400000000000002</v>
      </c>
      <c r="G16" s="1">
        <v>0.89200000000000002</v>
      </c>
      <c r="H16" s="1">
        <v>0.94799999999999995</v>
      </c>
      <c r="I16" s="1">
        <v>0.89800000000000002</v>
      </c>
      <c r="J16" s="1">
        <v>0.93300000000000005</v>
      </c>
      <c r="K16" s="1">
        <v>0.92800000000000005</v>
      </c>
      <c r="L16" s="1">
        <v>0.95699999999999996</v>
      </c>
      <c r="M16" s="1">
        <v>0.95799999999999996</v>
      </c>
      <c r="N16" s="1">
        <v>0.89600000000000002</v>
      </c>
      <c r="O16" s="1">
        <f t="shared" ref="O16:O21" si="4">MIN(C16:N16)</f>
        <v>0.89200000000000002</v>
      </c>
      <c r="P16" s="1">
        <f t="shared" ref="P16:P21" si="5">MAX(C16:N16)</f>
        <v>0.95799999999999996</v>
      </c>
      <c r="Q16" s="1">
        <f t="shared" ref="Q16:Q21" si="6">(SUM(C16:N16)-O16-P16)/10</f>
        <v>0.91780000000000028</v>
      </c>
      <c r="S16">
        <v>1000</v>
      </c>
      <c r="T16">
        <v>0</v>
      </c>
      <c r="U16">
        <v>0</v>
      </c>
      <c r="V16">
        <v>0</v>
      </c>
      <c r="W16" s="1">
        <f t="shared" ref="W16:W21" si="7">AVERAGE(T16:V16)</f>
        <v>0</v>
      </c>
    </row>
    <row r="17" spans="1:23">
      <c r="B17" s="1">
        <v>2000</v>
      </c>
      <c r="C17" s="1">
        <v>8.6489999999999991</v>
      </c>
      <c r="D17" s="1">
        <v>9.0500000000000007</v>
      </c>
      <c r="E17" s="1">
        <v>8.6630000000000003</v>
      </c>
      <c r="F17" s="1">
        <v>8.657</v>
      </c>
      <c r="G17" s="1">
        <v>8.6240000000000006</v>
      </c>
      <c r="H17" s="1">
        <v>8.6379999999999999</v>
      </c>
      <c r="I17" s="1">
        <v>8.7219999999999995</v>
      </c>
      <c r="J17" s="1">
        <v>8.7119999999999997</v>
      </c>
      <c r="K17" s="1">
        <v>8.6329999999999991</v>
      </c>
      <c r="L17" s="1">
        <v>8.6590000000000007</v>
      </c>
      <c r="M17" s="1">
        <v>8.8460000000000001</v>
      </c>
      <c r="N17" s="1">
        <v>8.6649999999999991</v>
      </c>
      <c r="O17" s="1">
        <f t="shared" si="4"/>
        <v>8.6240000000000006</v>
      </c>
      <c r="P17" s="1">
        <f t="shared" si="5"/>
        <v>9.0500000000000007</v>
      </c>
      <c r="Q17" s="1">
        <f t="shared" si="6"/>
        <v>8.6844000000000001</v>
      </c>
      <c r="S17">
        <v>2000</v>
      </c>
      <c r="T17">
        <v>0.1</v>
      </c>
      <c r="U17">
        <v>0.1</v>
      </c>
      <c r="V17">
        <v>0.1</v>
      </c>
      <c r="W17" s="1">
        <f t="shared" si="7"/>
        <v>0.10000000000000002</v>
      </c>
    </row>
    <row r="18" spans="1:23">
      <c r="B18" s="1">
        <v>3000</v>
      </c>
      <c r="C18" s="1">
        <v>36.472999999999999</v>
      </c>
      <c r="D18" s="1">
        <v>36.972999999999999</v>
      </c>
      <c r="E18" s="1">
        <v>36.225999999999999</v>
      </c>
      <c r="F18" s="1">
        <v>36.587000000000003</v>
      </c>
      <c r="G18" s="1">
        <v>36.405999999999999</v>
      </c>
      <c r="H18" s="1">
        <v>37.575000000000003</v>
      </c>
      <c r="I18" s="1">
        <v>36.142000000000003</v>
      </c>
      <c r="J18" s="1">
        <v>36.588999999999999</v>
      </c>
      <c r="K18" s="1">
        <v>36.642000000000003</v>
      </c>
      <c r="L18" s="1">
        <v>36.744</v>
      </c>
      <c r="M18" s="1">
        <v>36.801000000000002</v>
      </c>
      <c r="N18" s="1">
        <v>36.710999999999999</v>
      </c>
      <c r="O18" s="1">
        <f t="shared" si="4"/>
        <v>36.142000000000003</v>
      </c>
      <c r="P18" s="1">
        <f t="shared" si="5"/>
        <v>37.575000000000003</v>
      </c>
      <c r="Q18" s="1">
        <f t="shared" si="6"/>
        <v>36.615200000000002</v>
      </c>
      <c r="S18">
        <v>3000</v>
      </c>
      <c r="T18">
        <v>0.2</v>
      </c>
      <c r="U18">
        <v>0.2</v>
      </c>
      <c r="V18">
        <v>0.2</v>
      </c>
      <c r="W18" s="1">
        <f t="shared" si="7"/>
        <v>0.20000000000000004</v>
      </c>
    </row>
    <row r="19" spans="1:23">
      <c r="B19" s="1">
        <v>4000</v>
      </c>
      <c r="C19" s="1">
        <v>89.906999999999996</v>
      </c>
      <c r="D19" s="1">
        <v>91.343999999999994</v>
      </c>
      <c r="E19" s="1">
        <v>90.536000000000001</v>
      </c>
      <c r="F19" s="1">
        <v>89.917000000000002</v>
      </c>
      <c r="G19" s="1">
        <v>90.569000000000003</v>
      </c>
      <c r="H19" s="1">
        <v>89.501000000000005</v>
      </c>
      <c r="I19" s="1">
        <v>89.551000000000002</v>
      </c>
      <c r="J19" s="1">
        <v>90.356999999999999</v>
      </c>
      <c r="K19" s="1">
        <v>90.846999999999994</v>
      </c>
      <c r="L19" s="1">
        <v>90.366</v>
      </c>
      <c r="M19" s="1">
        <v>89.688999999999993</v>
      </c>
      <c r="N19" s="1">
        <v>90.427000000000007</v>
      </c>
      <c r="O19" s="1">
        <f t="shared" si="4"/>
        <v>89.501000000000005</v>
      </c>
      <c r="P19" s="1">
        <f t="shared" si="5"/>
        <v>91.343999999999994</v>
      </c>
      <c r="Q19" s="1">
        <f t="shared" si="6"/>
        <v>90.2166</v>
      </c>
      <c r="S19">
        <v>4000</v>
      </c>
      <c r="T19">
        <v>0.4</v>
      </c>
      <c r="U19">
        <v>0.4</v>
      </c>
      <c r="V19">
        <v>0.4</v>
      </c>
      <c r="W19" s="1">
        <f t="shared" si="7"/>
        <v>0.40000000000000008</v>
      </c>
    </row>
    <row r="20" spans="1:23">
      <c r="B20" s="1">
        <v>5000</v>
      </c>
      <c r="C20" s="1">
        <v>190.196</v>
      </c>
      <c r="D20" s="1">
        <v>194.95500000000001</v>
      </c>
      <c r="E20" s="1">
        <v>194.28299999999999</v>
      </c>
      <c r="F20" s="1">
        <v>192.51900000000001</v>
      </c>
      <c r="G20" s="1">
        <v>193.517</v>
      </c>
      <c r="H20" s="1">
        <v>194.185</v>
      </c>
      <c r="I20" s="1">
        <v>190.03299999999999</v>
      </c>
      <c r="J20" s="1">
        <v>192.14</v>
      </c>
      <c r="K20" s="1">
        <v>192.548</v>
      </c>
      <c r="L20" s="1">
        <v>195.8</v>
      </c>
      <c r="M20" s="1">
        <v>193.67400000000001</v>
      </c>
      <c r="N20" s="1">
        <v>192.095</v>
      </c>
      <c r="O20" s="1">
        <f t="shared" si="4"/>
        <v>190.03299999999999</v>
      </c>
      <c r="P20" s="1">
        <f t="shared" si="5"/>
        <v>195.8</v>
      </c>
      <c r="Q20" s="1">
        <f t="shared" si="6"/>
        <v>193.01119999999997</v>
      </c>
      <c r="S20">
        <v>5000</v>
      </c>
      <c r="T20">
        <v>0.6</v>
      </c>
      <c r="U20">
        <v>0.6</v>
      </c>
      <c r="V20">
        <v>0.6</v>
      </c>
      <c r="W20" s="1">
        <f t="shared" si="7"/>
        <v>0.6</v>
      </c>
    </row>
    <row r="21" spans="1:23">
      <c r="B21" s="1">
        <v>6000</v>
      </c>
      <c r="C21" s="1">
        <v>342.024</v>
      </c>
      <c r="D21" s="1">
        <v>347.06</v>
      </c>
      <c r="E21" s="1">
        <v>346.60899999999998</v>
      </c>
      <c r="F21" s="1">
        <v>342.95100000000002</v>
      </c>
      <c r="G21" s="1">
        <v>341.75200000000001</v>
      </c>
      <c r="H21" s="1">
        <v>351.65</v>
      </c>
      <c r="I21" s="1">
        <v>344.11200000000002</v>
      </c>
      <c r="J21" s="1">
        <v>344.79599999999999</v>
      </c>
      <c r="K21" s="1">
        <v>344.23399999999998</v>
      </c>
      <c r="L21" s="1">
        <v>342.61599999999999</v>
      </c>
      <c r="M21" s="1">
        <v>341.78500000000003</v>
      </c>
      <c r="N21" s="1">
        <v>343.39100000000002</v>
      </c>
      <c r="O21" s="1">
        <f t="shared" si="4"/>
        <v>341.75200000000001</v>
      </c>
      <c r="P21" s="1">
        <f t="shared" si="5"/>
        <v>351.65</v>
      </c>
      <c r="Q21" s="1">
        <f t="shared" si="6"/>
        <v>343.95779999999996</v>
      </c>
      <c r="S21">
        <v>6000</v>
      </c>
      <c r="T21">
        <v>0.9</v>
      </c>
      <c r="U21">
        <v>0.9</v>
      </c>
      <c r="V21">
        <v>0.9</v>
      </c>
      <c r="W21" s="1">
        <f t="shared" si="7"/>
        <v>0.9</v>
      </c>
    </row>
    <row r="22" spans="1:23" ht="15">
      <c r="O22" s="1"/>
      <c r="P22" s="1"/>
      <c r="S22" s="1"/>
      <c r="T22" s="5"/>
      <c r="U22" s="5"/>
      <c r="V22" s="5"/>
      <c r="W22" s="1"/>
    </row>
    <row r="23" spans="1:23" ht="15">
      <c r="O23" s="1"/>
      <c r="P23" s="1"/>
      <c r="S23" s="1"/>
      <c r="T23" s="5"/>
      <c r="U23" s="5"/>
      <c r="V23" s="5"/>
      <c r="W23" s="1"/>
    </row>
    <row r="24" spans="1:23" ht="15">
      <c r="O24" s="1"/>
      <c r="P24" s="1"/>
      <c r="S24" s="5"/>
      <c r="T24" s="5"/>
      <c r="U24" s="5"/>
      <c r="V24" s="5"/>
      <c r="W24" s="1"/>
    </row>
    <row r="25" spans="1:23">
      <c r="O25" s="1"/>
      <c r="P25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1000</v>
      </c>
      <c r="H29" s="1" t="s">
        <v>7</v>
      </c>
      <c r="I29" s="1" t="s">
        <v>9</v>
      </c>
      <c r="J29" s="1">
        <v>1000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1000</v>
      </c>
      <c r="Q30" s="1">
        <f>F31</f>
        <v>4102389</v>
      </c>
      <c r="R30" s="1">
        <f>F32</f>
        <v>16523</v>
      </c>
      <c r="S30" s="1">
        <f>F33</f>
        <v>32424</v>
      </c>
      <c r="T30" s="1">
        <f>(Q30+R30+S30)/1024/1024</f>
        <v>3.9590225219726563</v>
      </c>
      <c r="U30" s="1">
        <f t="shared" ref="U30:U35" si="8">W3/100</f>
        <v>0</v>
      </c>
      <c r="V30" s="4">
        <f>U30*(Constants!$A$2)*1024*1024*1024</f>
        <v>0</v>
      </c>
    </row>
    <row r="31" spans="1:23">
      <c r="B31" s="1" t="s">
        <v>10</v>
      </c>
      <c r="C31" s="1">
        <v>4102389</v>
      </c>
      <c r="D31" s="1">
        <v>4102389</v>
      </c>
      <c r="E31" s="1">
        <v>4102389</v>
      </c>
      <c r="F31" s="1">
        <f>AVERAGE(C31:E31)</f>
        <v>4102389</v>
      </c>
      <c r="I31" s="1" t="s">
        <v>10</v>
      </c>
      <c r="J31" s="1">
        <v>4102389</v>
      </c>
      <c r="K31" s="1">
        <v>4102389</v>
      </c>
      <c r="L31" s="1">
        <v>4102389</v>
      </c>
      <c r="M31" s="1">
        <f>AVERAGE(J31:L31)</f>
        <v>4102389</v>
      </c>
      <c r="P31" s="1">
        <v>2000</v>
      </c>
      <c r="Q31" s="1">
        <f>F37</f>
        <v>16130389</v>
      </c>
      <c r="R31" s="1">
        <f>F38</f>
        <v>32523</v>
      </c>
      <c r="S31" s="1">
        <f>F39</f>
        <v>63800</v>
      </c>
      <c r="T31" s="1">
        <f t="shared" ref="T31:T35" si="9">(Q31+R31+S31)/1024/1024</f>
        <v>15.474998474121094</v>
      </c>
      <c r="U31" s="1">
        <f t="shared" si="8"/>
        <v>1.0000000000000002E-3</v>
      </c>
      <c r="V31" s="4">
        <f>U31*(Constants!$A$2)*1024*1024*1024</f>
        <v>17179869.184000004</v>
      </c>
    </row>
    <row r="32" spans="1:23">
      <c r="B32" s="1" t="s">
        <v>16</v>
      </c>
      <c r="C32" s="1">
        <v>16523</v>
      </c>
      <c r="D32" s="1">
        <v>16523</v>
      </c>
      <c r="E32" s="1">
        <v>16523</v>
      </c>
      <c r="F32" s="1">
        <f t="shared" ref="F32:F33" si="10">AVERAGE(C32:E32)</f>
        <v>16523</v>
      </c>
      <c r="I32" s="1" t="s">
        <v>16</v>
      </c>
      <c r="J32" s="1">
        <v>16523</v>
      </c>
      <c r="K32" s="1">
        <v>16523</v>
      </c>
      <c r="L32" s="1">
        <v>16523</v>
      </c>
      <c r="M32" s="1">
        <f t="shared" ref="M32:M33" si="11">AVERAGE(J32:L32)</f>
        <v>16523</v>
      </c>
      <c r="P32" s="1">
        <v>3000</v>
      </c>
      <c r="Q32" s="1">
        <f>F43</f>
        <v>36158389</v>
      </c>
      <c r="R32" s="1">
        <f>F44</f>
        <v>48523</v>
      </c>
      <c r="S32" s="1">
        <f>F45</f>
        <v>2928</v>
      </c>
      <c r="T32" s="1">
        <f t="shared" si="9"/>
        <v>34.532394409179688</v>
      </c>
      <c r="U32" s="1">
        <f t="shared" si="8"/>
        <v>2.0000000000000005E-3</v>
      </c>
      <c r="V32" s="4">
        <f>U32*(Constants!$A$2)*1024*1024*1024</f>
        <v>34359738.368000008</v>
      </c>
    </row>
    <row r="33" spans="2:22">
      <c r="B33" s="1" t="s">
        <v>12</v>
      </c>
      <c r="C33" s="1">
        <v>32424</v>
      </c>
      <c r="D33" s="1">
        <v>32424</v>
      </c>
      <c r="E33" s="1">
        <v>32424</v>
      </c>
      <c r="F33" s="1">
        <f t="shared" si="10"/>
        <v>32424</v>
      </c>
      <c r="I33" s="1" t="s">
        <v>12</v>
      </c>
      <c r="J33" s="1">
        <v>30360</v>
      </c>
      <c r="K33" s="1">
        <v>30360</v>
      </c>
      <c r="L33" s="1">
        <v>30360</v>
      </c>
      <c r="M33" s="1">
        <f t="shared" si="11"/>
        <v>30360</v>
      </c>
      <c r="P33" s="1">
        <v>4000</v>
      </c>
      <c r="Q33" s="1">
        <f>F49</f>
        <v>64186389</v>
      </c>
      <c r="R33" s="1">
        <f>F50</f>
        <v>64523</v>
      </c>
      <c r="S33" s="1">
        <f>F51</f>
        <v>2928</v>
      </c>
      <c r="T33" s="1">
        <f t="shared" si="9"/>
        <v>61.277236938476563</v>
      </c>
      <c r="U33" s="1">
        <f t="shared" si="8"/>
        <v>4.000000000000001E-3</v>
      </c>
      <c r="V33" s="4">
        <f>U33*(Constants!$A$2)*1024*1024*1024</f>
        <v>68719476.736000016</v>
      </c>
    </row>
    <row r="34" spans="2:22">
      <c r="P34" s="1">
        <v>5000</v>
      </c>
      <c r="Q34" s="1">
        <f>F55</f>
        <v>100214389</v>
      </c>
      <c r="R34" s="1">
        <f>F56</f>
        <v>80523</v>
      </c>
      <c r="S34" s="1">
        <f>F57</f>
        <v>2928</v>
      </c>
      <c r="T34" s="1">
        <f t="shared" si="9"/>
        <v>95.651473999023438</v>
      </c>
      <c r="U34" s="1">
        <f t="shared" si="8"/>
        <v>6.0000000000000001E-3</v>
      </c>
      <c r="V34" s="4">
        <f>U34*(Constants!$A$2)*1024*1024*1024</f>
        <v>103079215.104</v>
      </c>
    </row>
    <row r="35" spans="2:22">
      <c r="B35" s="1" t="s">
        <v>9</v>
      </c>
      <c r="C35" s="1">
        <v>2000</v>
      </c>
      <c r="I35" s="1" t="s">
        <v>9</v>
      </c>
      <c r="J35" s="1">
        <v>2000</v>
      </c>
      <c r="P35" s="1">
        <v>6000</v>
      </c>
      <c r="Q35" s="1">
        <f>F61</f>
        <v>144242389</v>
      </c>
      <c r="R35" s="1">
        <f>F62</f>
        <v>96523</v>
      </c>
      <c r="S35" s="1">
        <f>F63</f>
        <v>2928</v>
      </c>
      <c r="T35" s="1">
        <f t="shared" si="9"/>
        <v>137.65510559082031</v>
      </c>
      <c r="U35" s="1">
        <f t="shared" si="8"/>
        <v>9.0000000000000011E-3</v>
      </c>
      <c r="V35" s="4">
        <f>U35*(Constants!$A$2)*1024*1024*1024</f>
        <v>154618822.65600002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/>
      <c r="R36" s="1"/>
      <c r="S36" s="1"/>
      <c r="V36" s="4"/>
    </row>
    <row r="37" spans="2:22">
      <c r="B37" s="1" t="s">
        <v>10</v>
      </c>
      <c r="C37" s="1">
        <v>16130389</v>
      </c>
      <c r="D37" s="1">
        <v>16130389</v>
      </c>
      <c r="E37" s="1">
        <v>16130389</v>
      </c>
      <c r="F37" s="1">
        <f>AVERAGE(C37:E37)</f>
        <v>16130389</v>
      </c>
      <c r="I37" s="1" t="s">
        <v>10</v>
      </c>
      <c r="J37" s="1">
        <v>16130389</v>
      </c>
      <c r="K37" s="1">
        <v>16130389</v>
      </c>
      <c r="L37" s="1">
        <v>16130389</v>
      </c>
      <c r="M37" s="1">
        <f>AVERAGE(J37:L37)</f>
        <v>16130389</v>
      </c>
      <c r="P37" s="1"/>
      <c r="R37" s="1"/>
      <c r="S37" s="1"/>
      <c r="V37" s="4"/>
    </row>
    <row r="38" spans="2:22">
      <c r="B38" s="1" t="s">
        <v>16</v>
      </c>
      <c r="C38" s="1">
        <v>32523</v>
      </c>
      <c r="D38" s="1">
        <v>32523</v>
      </c>
      <c r="E38" s="1">
        <v>32523</v>
      </c>
      <c r="F38" s="1">
        <f t="shared" ref="F38:F39" si="12">AVERAGE(C38:E38)</f>
        <v>32523</v>
      </c>
      <c r="I38" s="1" t="s">
        <v>16</v>
      </c>
      <c r="J38" s="1">
        <v>32523</v>
      </c>
      <c r="K38" s="1">
        <v>32523</v>
      </c>
      <c r="L38" s="1">
        <v>32523</v>
      </c>
      <c r="M38" s="1">
        <f t="shared" ref="M38:M39" si="13">AVERAGE(J38:L38)</f>
        <v>32523</v>
      </c>
    </row>
    <row r="39" spans="2:22">
      <c r="B39" s="1" t="s">
        <v>12</v>
      </c>
      <c r="C39" s="1">
        <v>63800</v>
      </c>
      <c r="D39" s="1">
        <v>63800</v>
      </c>
      <c r="E39" s="1">
        <v>63800</v>
      </c>
      <c r="F39" s="1">
        <f t="shared" si="12"/>
        <v>63800</v>
      </c>
      <c r="I39" s="1" t="s">
        <v>12</v>
      </c>
      <c r="J39" s="1">
        <v>62696</v>
      </c>
      <c r="K39" s="1">
        <v>62696</v>
      </c>
      <c r="L39" s="1">
        <v>62696</v>
      </c>
      <c r="M39" s="1">
        <f t="shared" si="13"/>
        <v>62696</v>
      </c>
    </row>
    <row r="41" spans="2:22">
      <c r="B41" s="1" t="s">
        <v>9</v>
      </c>
      <c r="C41" s="1">
        <v>3000</v>
      </c>
      <c r="I41" s="1" t="s">
        <v>9</v>
      </c>
      <c r="J41" s="1">
        <v>3000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19</v>
      </c>
      <c r="U42" s="1" t="s">
        <v>14</v>
      </c>
      <c r="V42" s="1" t="s">
        <v>15</v>
      </c>
    </row>
    <row r="43" spans="2:22">
      <c r="B43" s="1" t="s">
        <v>10</v>
      </c>
      <c r="C43" s="1">
        <v>36158389</v>
      </c>
      <c r="D43" s="1">
        <v>36158389</v>
      </c>
      <c r="E43" s="1">
        <v>36158389</v>
      </c>
      <c r="F43" s="1">
        <f>AVERAGE(C43:E43)</f>
        <v>36158389</v>
      </c>
      <c r="I43" s="1" t="s">
        <v>10</v>
      </c>
      <c r="J43" s="1">
        <v>36158389</v>
      </c>
      <c r="K43" s="1">
        <v>36158389</v>
      </c>
      <c r="L43" s="1">
        <v>36158389</v>
      </c>
      <c r="M43" s="1">
        <f>AVERAGE(J43:L43)</f>
        <v>36158389</v>
      </c>
      <c r="P43" s="1">
        <v>1000</v>
      </c>
      <c r="Q43" s="1">
        <f>M31</f>
        <v>4102389</v>
      </c>
      <c r="R43" s="1">
        <f>M32</f>
        <v>16523</v>
      </c>
      <c r="S43" s="1">
        <f>M33</f>
        <v>30360</v>
      </c>
      <c r="T43" s="1">
        <f>(Q43+R43+S43)/1024/1024</f>
        <v>3.9570541381835938</v>
      </c>
      <c r="U43" s="1">
        <f t="shared" ref="U43:U48" si="14">W16/100</f>
        <v>0</v>
      </c>
      <c r="V43" s="4">
        <f>U43*(Constants!$A$2)*1024*1024*1024</f>
        <v>0</v>
      </c>
    </row>
    <row r="44" spans="2:22">
      <c r="B44" s="1" t="s">
        <v>16</v>
      </c>
      <c r="C44" s="1">
        <v>48523</v>
      </c>
      <c r="D44" s="1">
        <v>48523</v>
      </c>
      <c r="E44" s="1">
        <v>48523</v>
      </c>
      <c r="F44" s="1">
        <f t="shared" ref="F44:F45" si="15">AVERAGE(C44:E44)</f>
        <v>48523</v>
      </c>
      <c r="I44" s="1" t="s">
        <v>16</v>
      </c>
      <c r="J44" s="1">
        <v>48523</v>
      </c>
      <c r="K44" s="1">
        <v>48523</v>
      </c>
      <c r="L44" s="1">
        <v>48523</v>
      </c>
      <c r="M44" s="1">
        <f t="shared" ref="M44:M45" si="16">AVERAGE(J44:L44)</f>
        <v>48523</v>
      </c>
      <c r="P44" s="1">
        <v>2000</v>
      </c>
      <c r="Q44" s="1">
        <f>M37</f>
        <v>16130389</v>
      </c>
      <c r="R44" s="1">
        <f>M38</f>
        <v>32523</v>
      </c>
      <c r="S44" s="1">
        <f>M39</f>
        <v>62696</v>
      </c>
      <c r="T44" s="1">
        <f t="shared" ref="T44:T48" si="17">(Q44+R44+S44)/1024/1024</f>
        <v>15.473945617675781</v>
      </c>
      <c r="U44" s="1">
        <f t="shared" si="14"/>
        <v>1.0000000000000002E-3</v>
      </c>
      <c r="V44" s="4">
        <f>U44*(Constants!$A$2)*1024*1024*1024</f>
        <v>17179869.184000004</v>
      </c>
    </row>
    <row r="45" spans="2:22">
      <c r="B45" s="1" t="s">
        <v>12</v>
      </c>
      <c r="C45" s="1">
        <v>2928</v>
      </c>
      <c r="D45" s="1">
        <v>2928</v>
      </c>
      <c r="E45" s="1">
        <v>2928</v>
      </c>
      <c r="F45" s="1">
        <f t="shared" si="15"/>
        <v>2928</v>
      </c>
      <c r="I45" s="1" t="s">
        <v>12</v>
      </c>
      <c r="J45" s="1">
        <v>89848</v>
      </c>
      <c r="K45" s="1">
        <v>89848</v>
      </c>
      <c r="L45" s="1">
        <v>89848</v>
      </c>
      <c r="M45" s="1">
        <f t="shared" si="16"/>
        <v>89848</v>
      </c>
      <c r="P45" s="1">
        <v>3000</v>
      </c>
      <c r="Q45" s="1">
        <f>M43</f>
        <v>36158389</v>
      </c>
      <c r="R45" s="1">
        <f>M44</f>
        <v>48523</v>
      </c>
      <c r="S45" s="1">
        <f>M45</f>
        <v>89848</v>
      </c>
      <c r="T45" s="1">
        <f t="shared" si="17"/>
        <v>34.615287780761719</v>
      </c>
      <c r="U45" s="1">
        <f t="shared" si="14"/>
        <v>2.0000000000000005E-3</v>
      </c>
      <c r="V45" s="4">
        <f>U45*(Constants!$A$2)*1024*1024*1024</f>
        <v>34359738.368000008</v>
      </c>
    </row>
    <row r="46" spans="2:22">
      <c r="P46" s="1">
        <v>4000</v>
      </c>
      <c r="Q46" s="1">
        <f>M49</f>
        <v>64186389</v>
      </c>
      <c r="R46" s="1">
        <f>M50</f>
        <v>64523</v>
      </c>
      <c r="S46" s="1">
        <f>M51</f>
        <v>116600</v>
      </c>
      <c r="T46" s="1">
        <f t="shared" si="17"/>
        <v>61.385643005371094</v>
      </c>
      <c r="U46" s="1">
        <f t="shared" si="14"/>
        <v>4.000000000000001E-3</v>
      </c>
      <c r="V46" s="4">
        <f>U46*(Constants!$A$2)*1024*1024*1024</f>
        <v>68719476.736000016</v>
      </c>
    </row>
    <row r="47" spans="2:22">
      <c r="B47" s="1" t="s">
        <v>9</v>
      </c>
      <c r="C47" s="1">
        <v>4000</v>
      </c>
      <c r="I47" s="1" t="s">
        <v>9</v>
      </c>
      <c r="J47" s="1">
        <v>4000</v>
      </c>
      <c r="P47" s="1">
        <v>5000</v>
      </c>
      <c r="Q47" s="1">
        <f>M55</f>
        <v>100214389</v>
      </c>
      <c r="R47" s="1">
        <f>M56</f>
        <v>80523</v>
      </c>
      <c r="S47" s="1">
        <f>M57</f>
        <v>139480</v>
      </c>
      <c r="T47" s="1">
        <f t="shared" si="17"/>
        <v>95.781700134277344</v>
      </c>
      <c r="U47" s="1">
        <f t="shared" si="14"/>
        <v>6.0000000000000001E-3</v>
      </c>
      <c r="V47" s="4">
        <f>U47*(Constants!$A$2)*1024*1024*1024</f>
        <v>103079215.104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6000</v>
      </c>
      <c r="Q48" s="1">
        <f>M61</f>
        <v>144242389</v>
      </c>
      <c r="R48" s="1">
        <f>M62</f>
        <v>96523</v>
      </c>
      <c r="S48" s="1">
        <f>M63</f>
        <v>180616</v>
      </c>
      <c r="T48" s="1">
        <f t="shared" si="17"/>
        <v>137.82456207275391</v>
      </c>
      <c r="U48" s="1">
        <f t="shared" si="14"/>
        <v>9.0000000000000011E-3</v>
      </c>
      <c r="V48" s="4">
        <f>U48*(Constants!$A$2)*1024*1024*1024</f>
        <v>154618822.65600002</v>
      </c>
    </row>
    <row r="49" spans="2:22">
      <c r="B49" s="1" t="s">
        <v>10</v>
      </c>
      <c r="C49" s="1">
        <v>64186389</v>
      </c>
      <c r="D49" s="1">
        <v>64186389</v>
      </c>
      <c r="E49" s="1">
        <v>64186389</v>
      </c>
      <c r="F49" s="1">
        <f>AVERAGE(C49:E49)</f>
        <v>64186389</v>
      </c>
      <c r="I49" s="1" t="s">
        <v>10</v>
      </c>
      <c r="J49" s="1">
        <v>64186389</v>
      </c>
      <c r="K49" s="1">
        <v>64186389</v>
      </c>
      <c r="L49" s="1">
        <v>64186389</v>
      </c>
      <c r="M49" s="1">
        <f>AVERAGE(J49:L49)</f>
        <v>64186389</v>
      </c>
      <c r="P49" s="1"/>
      <c r="R49" s="1"/>
      <c r="S49" s="1"/>
      <c r="V49" s="4"/>
    </row>
    <row r="50" spans="2:22">
      <c r="B50" s="1" t="s">
        <v>16</v>
      </c>
      <c r="C50" s="1">
        <v>64523</v>
      </c>
      <c r="D50" s="1">
        <v>64523</v>
      </c>
      <c r="E50" s="1">
        <v>64523</v>
      </c>
      <c r="F50" s="1">
        <f t="shared" ref="F50:F51" si="18">AVERAGE(C50:E50)</f>
        <v>64523</v>
      </c>
      <c r="I50" s="1" t="s">
        <v>16</v>
      </c>
      <c r="J50" s="1">
        <v>64523</v>
      </c>
      <c r="K50" s="1">
        <v>64523</v>
      </c>
      <c r="L50" s="1">
        <v>64523</v>
      </c>
      <c r="M50" s="1">
        <f t="shared" ref="M50:M51" si="19">AVERAGE(J50:L50)</f>
        <v>64523</v>
      </c>
      <c r="P50" s="1"/>
      <c r="R50" s="1"/>
      <c r="S50" s="1"/>
      <c r="V50" s="4"/>
    </row>
    <row r="51" spans="2:22">
      <c r="B51" s="1" t="s">
        <v>12</v>
      </c>
      <c r="C51" s="1">
        <v>2928</v>
      </c>
      <c r="D51" s="1">
        <v>2928</v>
      </c>
      <c r="E51" s="1">
        <v>2928</v>
      </c>
      <c r="F51" s="1">
        <f t="shared" si="18"/>
        <v>2928</v>
      </c>
      <c r="I51" s="1" t="s">
        <v>12</v>
      </c>
      <c r="J51" s="1">
        <v>116600</v>
      </c>
      <c r="K51" s="1">
        <v>116600</v>
      </c>
      <c r="L51" s="1">
        <v>116600</v>
      </c>
      <c r="M51" s="1">
        <f t="shared" si="19"/>
        <v>116600</v>
      </c>
    </row>
    <row r="53" spans="2:22">
      <c r="B53" s="1" t="s">
        <v>9</v>
      </c>
      <c r="C53" s="1">
        <v>5000</v>
      </c>
      <c r="I53" s="1" t="s">
        <v>9</v>
      </c>
      <c r="J53" s="1">
        <v>5000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100214389</v>
      </c>
      <c r="D55" s="1">
        <v>100214389</v>
      </c>
      <c r="E55" s="1">
        <v>100214389</v>
      </c>
      <c r="F55" s="1">
        <f>AVERAGE(C55:E55)</f>
        <v>100214389</v>
      </c>
      <c r="I55" s="1" t="s">
        <v>10</v>
      </c>
      <c r="J55" s="1">
        <v>100214389</v>
      </c>
      <c r="K55" s="1">
        <v>100214389</v>
      </c>
      <c r="L55" s="1">
        <v>100214389</v>
      </c>
      <c r="M55" s="1">
        <f>AVERAGE(J55:L55)</f>
        <v>100214389</v>
      </c>
    </row>
    <row r="56" spans="2:22">
      <c r="B56" s="1" t="s">
        <v>16</v>
      </c>
      <c r="C56" s="1">
        <v>80523</v>
      </c>
      <c r="D56" s="1">
        <v>80523</v>
      </c>
      <c r="E56" s="1">
        <v>80523</v>
      </c>
      <c r="F56" s="1">
        <f t="shared" ref="F56:F57" si="20">AVERAGE(C56:E56)</f>
        <v>80523</v>
      </c>
      <c r="I56" s="1" t="s">
        <v>16</v>
      </c>
      <c r="J56" s="1">
        <v>80523</v>
      </c>
      <c r="K56" s="1">
        <v>80523</v>
      </c>
      <c r="L56" s="1">
        <v>80523</v>
      </c>
      <c r="M56" s="1">
        <f t="shared" ref="M56:M57" si="21">AVERAGE(J56:L56)</f>
        <v>80523</v>
      </c>
    </row>
    <row r="57" spans="2:22">
      <c r="B57" s="1" t="s">
        <v>12</v>
      </c>
      <c r="C57" s="1">
        <v>2928</v>
      </c>
      <c r="D57" s="1">
        <v>2928</v>
      </c>
      <c r="E57" s="1">
        <v>2928</v>
      </c>
      <c r="F57" s="1">
        <f t="shared" si="20"/>
        <v>2928</v>
      </c>
      <c r="I57" s="1" t="s">
        <v>12</v>
      </c>
      <c r="J57" s="1">
        <v>139480</v>
      </c>
      <c r="K57" s="1">
        <v>139480</v>
      </c>
      <c r="L57" s="1">
        <v>139480</v>
      </c>
      <c r="M57" s="1">
        <f t="shared" si="21"/>
        <v>139480</v>
      </c>
    </row>
    <row r="59" spans="2:22">
      <c r="B59" s="1" t="s">
        <v>9</v>
      </c>
      <c r="C59" s="1">
        <v>6000</v>
      </c>
      <c r="I59" s="1" t="s">
        <v>9</v>
      </c>
      <c r="J59" s="1">
        <v>6000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144242389</v>
      </c>
      <c r="D61" s="1">
        <v>144242389</v>
      </c>
      <c r="E61" s="1">
        <v>144242389</v>
      </c>
      <c r="F61" s="1">
        <f>AVERAGE(C61:E61)</f>
        <v>144242389</v>
      </c>
      <c r="I61" s="1" t="s">
        <v>10</v>
      </c>
      <c r="J61" s="1">
        <v>144242389</v>
      </c>
      <c r="K61" s="1">
        <v>144242389</v>
      </c>
      <c r="L61" s="1">
        <v>144242389</v>
      </c>
      <c r="M61" s="1">
        <f>AVERAGE(J61:L61)</f>
        <v>144242389</v>
      </c>
    </row>
    <row r="62" spans="2:22">
      <c r="B62" s="1" t="s">
        <v>16</v>
      </c>
      <c r="C62" s="1">
        <v>96523</v>
      </c>
      <c r="D62" s="1">
        <v>96523</v>
      </c>
      <c r="E62" s="1">
        <v>96523</v>
      </c>
      <c r="F62" s="1">
        <f t="shared" ref="F62:F63" si="22">AVERAGE(C62:E62)</f>
        <v>96523</v>
      </c>
      <c r="I62" s="1" t="s">
        <v>16</v>
      </c>
      <c r="J62" s="1">
        <v>96523</v>
      </c>
      <c r="K62" s="1">
        <v>96523</v>
      </c>
      <c r="L62" s="1">
        <v>96523</v>
      </c>
      <c r="M62" s="1">
        <f t="shared" ref="M62:M63" si="23">AVERAGE(J62:L62)</f>
        <v>96523</v>
      </c>
    </row>
    <row r="63" spans="2:22">
      <c r="B63" s="1" t="s">
        <v>12</v>
      </c>
      <c r="C63" s="1">
        <v>2928</v>
      </c>
      <c r="D63" s="1">
        <v>2928</v>
      </c>
      <c r="E63" s="1">
        <v>2928</v>
      </c>
      <c r="F63" s="1">
        <f t="shared" si="22"/>
        <v>2928</v>
      </c>
      <c r="I63" s="1" t="s">
        <v>12</v>
      </c>
      <c r="J63" s="1">
        <v>180616</v>
      </c>
      <c r="K63" s="1">
        <v>180616</v>
      </c>
      <c r="L63" s="1">
        <v>180616</v>
      </c>
      <c r="M63" s="1">
        <f t="shared" si="23"/>
        <v>180616</v>
      </c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81"/>
  <sheetViews>
    <sheetView topLeftCell="W1" zoomScale="70" zoomScaleNormal="70" workbookViewId="0">
      <selection activeCell="AH52" sqref="AH52"/>
    </sheetView>
  </sheetViews>
  <sheetFormatPr defaultColWidth="7.5" defaultRowHeight="14.25"/>
  <cols>
    <col min="1" max="14" width="9.125" style="1" customWidth="1"/>
    <col min="16" max="16" width="8.75" style="1" customWidth="1"/>
    <col min="17" max="17" width="13" style="1" customWidth="1"/>
    <col min="18" max="18" width="8.75" style="1" customWidth="1"/>
    <col min="19" max="19" width="9.75" style="1" customWidth="1"/>
    <col min="20" max="20" width="13" bestFit="1" customWidth="1"/>
    <col min="21" max="21" width="15.5" style="1" customWidth="1"/>
    <col min="22" max="22" width="18" style="1" customWidth="1"/>
    <col min="23" max="23" width="12.125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15000</v>
      </c>
      <c r="C3" s="1">
        <v>9.35E-2</v>
      </c>
      <c r="D3" s="1">
        <v>9.9099999999999994E-2</v>
      </c>
      <c r="E3" s="1">
        <v>9.2799999999999994E-2</v>
      </c>
      <c r="F3" s="1">
        <v>9.1499999999999998E-2</v>
      </c>
      <c r="G3" s="1">
        <v>9.1600000000000001E-2</v>
      </c>
      <c r="H3" s="1">
        <v>9.1700000000000004E-2</v>
      </c>
      <c r="I3" s="1">
        <v>9.1600000000000001E-2</v>
      </c>
      <c r="J3" s="1">
        <v>9.2999999999999999E-2</v>
      </c>
      <c r="K3" s="1">
        <v>9.2299999999999993E-2</v>
      </c>
      <c r="L3" s="1">
        <v>9.0300000000000005E-2</v>
      </c>
      <c r="M3" s="1">
        <v>9.2600000000000002E-2</v>
      </c>
      <c r="N3" s="1">
        <v>9.01E-2</v>
      </c>
      <c r="O3" s="1">
        <f t="shared" ref="O3:O11" si="0">MIN(C3:N3)</f>
        <v>9.01E-2</v>
      </c>
      <c r="P3" s="1">
        <f t="shared" ref="P3:P11" si="1">MAX(C3:N3)</f>
        <v>9.9099999999999994E-2</v>
      </c>
      <c r="Q3" s="1">
        <f t="shared" ref="Q3:Q11" si="2">(SUM(C3:N3)-O3-P3)/10</f>
        <v>9.2090000000000005E-2</v>
      </c>
      <c r="S3" s="1">
        <v>15000</v>
      </c>
      <c r="W3" s="1" t="e">
        <f t="shared" ref="W3:W11" si="3">AVERAGE(T3:V3)</f>
        <v>#DIV/0!</v>
      </c>
    </row>
    <row r="4" spans="1:23">
      <c r="B4" s="1">
        <v>30000</v>
      </c>
      <c r="C4" s="1">
        <v>0.3518</v>
      </c>
      <c r="D4" s="1">
        <v>0.35220000000000001</v>
      </c>
      <c r="E4" s="1">
        <v>0.34410000000000002</v>
      </c>
      <c r="F4" s="1">
        <v>0.34439999999999998</v>
      </c>
      <c r="G4" s="1">
        <v>0.34520000000000001</v>
      </c>
      <c r="H4" s="1">
        <v>0.36399999999999999</v>
      </c>
      <c r="I4" s="1">
        <v>0.36549999999999999</v>
      </c>
      <c r="J4" s="1">
        <v>0.35870000000000002</v>
      </c>
      <c r="K4" s="1">
        <v>0.3639</v>
      </c>
      <c r="L4" s="1">
        <v>0.35060000000000002</v>
      </c>
      <c r="M4" s="1">
        <v>0.34710000000000002</v>
      </c>
      <c r="N4" s="1">
        <v>0.35020000000000001</v>
      </c>
      <c r="O4" s="1">
        <f t="shared" si="0"/>
        <v>0.34410000000000002</v>
      </c>
      <c r="P4" s="1">
        <f t="shared" si="1"/>
        <v>0.36549999999999999</v>
      </c>
      <c r="Q4" s="1">
        <f t="shared" si="2"/>
        <v>0.35281000000000001</v>
      </c>
      <c r="S4" s="1">
        <v>30000</v>
      </c>
      <c r="T4" s="1">
        <v>4.5</v>
      </c>
      <c r="U4" s="1">
        <v>4.5</v>
      </c>
      <c r="V4" s="1">
        <v>4.5</v>
      </c>
      <c r="W4" s="1">
        <f t="shared" si="3"/>
        <v>4.5</v>
      </c>
    </row>
    <row r="5" spans="1:23">
      <c r="B5" s="1">
        <v>45000</v>
      </c>
      <c r="C5" s="1">
        <v>0.78059999999999996</v>
      </c>
      <c r="D5" s="1">
        <v>0.77</v>
      </c>
      <c r="E5" s="1">
        <v>0.77249999999999996</v>
      </c>
      <c r="F5" s="1">
        <v>0.78849999999999998</v>
      </c>
      <c r="G5" s="1">
        <v>0.77649999999999997</v>
      </c>
      <c r="H5" s="1">
        <v>0.78639999999999999</v>
      </c>
      <c r="I5" s="1">
        <v>0.7944</v>
      </c>
      <c r="J5" s="1">
        <v>0.77729999999999999</v>
      </c>
      <c r="K5" s="1">
        <v>0.77249999999999996</v>
      </c>
      <c r="L5" s="1">
        <v>0.7903</v>
      </c>
      <c r="M5" s="1">
        <v>0.77710000000000001</v>
      </c>
      <c r="N5" s="1">
        <v>0.79259999999999997</v>
      </c>
      <c r="O5" s="1">
        <f t="shared" si="0"/>
        <v>0.77</v>
      </c>
      <c r="P5" s="1">
        <f t="shared" si="1"/>
        <v>0.7944</v>
      </c>
      <c r="Q5" s="1">
        <f t="shared" si="2"/>
        <v>0.78143000000000007</v>
      </c>
      <c r="S5" s="1">
        <v>45000</v>
      </c>
      <c r="T5" s="1">
        <v>10</v>
      </c>
      <c r="U5" s="1">
        <v>10</v>
      </c>
      <c r="V5" s="1">
        <v>10</v>
      </c>
      <c r="W5" s="1">
        <f t="shared" si="3"/>
        <v>10</v>
      </c>
    </row>
    <row r="6" spans="1:23">
      <c r="B6" s="1">
        <v>60000</v>
      </c>
      <c r="C6" s="1">
        <v>1.3676999999999999</v>
      </c>
      <c r="D6" s="1">
        <v>1.3589</v>
      </c>
      <c r="E6" s="1">
        <v>1.3983000000000001</v>
      </c>
      <c r="F6" s="1">
        <v>1.3740000000000001</v>
      </c>
      <c r="G6" s="1">
        <v>1.3774</v>
      </c>
      <c r="H6" s="1">
        <v>1.3648</v>
      </c>
      <c r="I6" s="1">
        <v>1.4189000000000001</v>
      </c>
      <c r="J6" s="1">
        <v>1.3876999999999999</v>
      </c>
      <c r="K6" s="1">
        <v>1.3586</v>
      </c>
      <c r="L6" s="1">
        <v>1.3568</v>
      </c>
      <c r="M6" s="1">
        <v>1.4172</v>
      </c>
      <c r="N6" s="1">
        <v>1.4028</v>
      </c>
      <c r="O6" s="1">
        <f t="shared" si="0"/>
        <v>1.3568</v>
      </c>
      <c r="P6" s="1">
        <f t="shared" si="1"/>
        <v>1.4189000000000001</v>
      </c>
      <c r="Q6" s="1">
        <f t="shared" si="2"/>
        <v>1.3807400000000001</v>
      </c>
      <c r="S6" s="1">
        <v>60000</v>
      </c>
      <c r="T6" s="1">
        <v>17.8</v>
      </c>
      <c r="U6" s="1">
        <v>17.8</v>
      </c>
      <c r="V6" s="1">
        <v>17.8</v>
      </c>
      <c r="W6" s="1">
        <f t="shared" si="3"/>
        <v>17.8</v>
      </c>
    </row>
    <row r="7" spans="1:23">
      <c r="B7" s="1">
        <v>75000</v>
      </c>
      <c r="C7" s="1">
        <v>2.2111999999999998</v>
      </c>
      <c r="D7" s="1">
        <v>2.1236999999999999</v>
      </c>
      <c r="E7" s="1">
        <v>2.1082000000000001</v>
      </c>
      <c r="F7" s="1">
        <v>2.1021000000000001</v>
      </c>
      <c r="G7" s="1">
        <v>2.1069</v>
      </c>
      <c r="H7" s="1">
        <v>2.1183000000000001</v>
      </c>
      <c r="I7" s="1">
        <v>2.1156000000000001</v>
      </c>
      <c r="J7" s="1">
        <v>2.1423999999999999</v>
      </c>
      <c r="K7" s="1">
        <v>2.1160000000000001</v>
      </c>
      <c r="L7" s="1">
        <v>2.1231</v>
      </c>
      <c r="M7" s="1">
        <v>2.1198000000000001</v>
      </c>
      <c r="N7" s="1">
        <v>2.1335999999999999</v>
      </c>
      <c r="O7" s="1">
        <f t="shared" si="0"/>
        <v>2.1021000000000001</v>
      </c>
      <c r="P7" s="1">
        <f t="shared" si="1"/>
        <v>2.2111999999999998</v>
      </c>
      <c r="Q7" s="1">
        <f t="shared" si="2"/>
        <v>2.1207599999999998</v>
      </c>
      <c r="S7" s="1">
        <v>75000</v>
      </c>
      <c r="T7" s="1">
        <v>27.8</v>
      </c>
      <c r="U7" s="1">
        <v>27.8</v>
      </c>
      <c r="V7" s="1">
        <v>27.8</v>
      </c>
      <c r="W7" s="1">
        <f t="shared" si="3"/>
        <v>27.8</v>
      </c>
    </row>
    <row r="8" spans="1:23">
      <c r="B8" s="1">
        <v>90000</v>
      </c>
      <c r="C8" s="1">
        <v>3.0785999999999998</v>
      </c>
      <c r="D8" s="1">
        <v>3.1141000000000001</v>
      </c>
      <c r="E8" s="1">
        <v>3.0855999999999999</v>
      </c>
      <c r="F8" s="1">
        <v>3.0449000000000002</v>
      </c>
      <c r="G8" s="1">
        <v>3.0484</v>
      </c>
      <c r="H8" s="1">
        <v>3.1019999999999999</v>
      </c>
      <c r="I8" s="1">
        <v>3.0908000000000002</v>
      </c>
      <c r="J8" s="1">
        <v>3.0880000000000001</v>
      </c>
      <c r="K8" s="1">
        <v>3.0901999999999998</v>
      </c>
      <c r="L8" s="1">
        <v>3.0869</v>
      </c>
      <c r="M8" s="1">
        <v>3.0760999999999998</v>
      </c>
      <c r="N8" s="1">
        <v>3.1120000000000001</v>
      </c>
      <c r="O8" s="1">
        <f t="shared" si="0"/>
        <v>3.0449000000000002</v>
      </c>
      <c r="P8" s="1">
        <f t="shared" si="1"/>
        <v>3.1141000000000001</v>
      </c>
      <c r="Q8" s="1">
        <f t="shared" si="2"/>
        <v>3.0858600000000003</v>
      </c>
      <c r="S8" s="1">
        <v>90000</v>
      </c>
      <c r="T8" s="1">
        <v>40</v>
      </c>
      <c r="U8" s="1">
        <v>40</v>
      </c>
      <c r="V8" s="1">
        <v>40</v>
      </c>
      <c r="W8" s="1">
        <f t="shared" si="3"/>
        <v>40</v>
      </c>
    </row>
    <row r="9" spans="1:23">
      <c r="B9" s="1">
        <v>105000</v>
      </c>
      <c r="C9" s="1">
        <v>4.2416</v>
      </c>
      <c r="D9" s="1">
        <v>4.2053000000000003</v>
      </c>
      <c r="E9" s="1">
        <v>4.1986999999999997</v>
      </c>
      <c r="F9" s="1">
        <v>4.1829999999999998</v>
      </c>
      <c r="G9" s="1">
        <v>4.1684999999999999</v>
      </c>
      <c r="H9" s="1">
        <v>4.1692999999999998</v>
      </c>
      <c r="I9" s="1">
        <v>4.1736000000000004</v>
      </c>
      <c r="J9" s="1">
        <v>4.1574999999999998</v>
      </c>
      <c r="K9" s="1">
        <v>4.1542000000000003</v>
      </c>
      <c r="L9" s="1">
        <v>4.1696999999999997</v>
      </c>
      <c r="M9" s="1">
        <v>4.1668000000000003</v>
      </c>
      <c r="N9" s="1">
        <v>4.1535000000000002</v>
      </c>
      <c r="O9" s="1">
        <f t="shared" si="0"/>
        <v>4.1535000000000002</v>
      </c>
      <c r="P9" s="1">
        <f t="shared" si="1"/>
        <v>4.2416</v>
      </c>
      <c r="Q9" s="1">
        <f t="shared" si="2"/>
        <v>4.1746600000000003</v>
      </c>
      <c r="S9" s="1">
        <v>105000</v>
      </c>
      <c r="T9" s="1">
        <v>54.5</v>
      </c>
      <c r="U9" s="1">
        <v>54.5</v>
      </c>
      <c r="V9" s="1">
        <v>54.5</v>
      </c>
      <c r="W9" s="1">
        <f t="shared" si="3"/>
        <v>54.5</v>
      </c>
    </row>
    <row r="10" spans="1:23">
      <c r="B10" s="1">
        <v>120000</v>
      </c>
      <c r="C10" s="1">
        <v>5.4195000000000002</v>
      </c>
      <c r="D10" s="1">
        <v>5.4131999999999998</v>
      </c>
      <c r="E10" s="1">
        <v>5.4272999999999998</v>
      </c>
      <c r="F10" s="1">
        <v>5.4298000000000002</v>
      </c>
      <c r="G10" s="1">
        <v>5.4466000000000001</v>
      </c>
      <c r="H10" s="1">
        <v>5.4287999999999998</v>
      </c>
      <c r="I10" s="1">
        <v>5.4196999999999997</v>
      </c>
      <c r="J10" s="1">
        <v>5.4379999999999997</v>
      </c>
      <c r="K10" s="1">
        <v>5.4752000000000001</v>
      </c>
      <c r="L10" s="1">
        <v>5.4329999999999998</v>
      </c>
      <c r="M10" s="1">
        <v>5.4870999999999999</v>
      </c>
      <c r="N10" s="1">
        <v>5.4189999999999996</v>
      </c>
      <c r="O10" s="1">
        <f t="shared" si="0"/>
        <v>5.4131999999999998</v>
      </c>
      <c r="P10" s="1">
        <f t="shared" si="1"/>
        <v>5.4870999999999999</v>
      </c>
      <c r="Q10" s="1">
        <f t="shared" si="2"/>
        <v>5.4336900000000004</v>
      </c>
      <c r="S10" s="1">
        <v>120000</v>
      </c>
      <c r="T10" s="1">
        <v>71.2</v>
      </c>
      <c r="U10" s="1">
        <v>71.2</v>
      </c>
      <c r="V10" s="1">
        <v>71.2</v>
      </c>
      <c r="W10" s="1">
        <f t="shared" si="3"/>
        <v>71.2</v>
      </c>
    </row>
    <row r="11" spans="1:23">
      <c r="B11" s="1">
        <v>135000</v>
      </c>
      <c r="C11" s="1">
        <v>6.9255000000000004</v>
      </c>
      <c r="D11" s="1">
        <v>7.1079999999999997</v>
      </c>
      <c r="E11" s="1">
        <v>6.8548999999999998</v>
      </c>
      <c r="F11" s="1">
        <v>6.8552999999999997</v>
      </c>
      <c r="G11" s="1">
        <v>6.8383000000000003</v>
      </c>
      <c r="H11" s="1">
        <v>6.8380999999999998</v>
      </c>
      <c r="I11" s="1">
        <v>6.8570000000000002</v>
      </c>
      <c r="J11" s="1">
        <v>7.1942000000000004</v>
      </c>
      <c r="K11" s="1">
        <v>6.8975</v>
      </c>
      <c r="L11" s="1">
        <v>6.9702999999999999</v>
      </c>
      <c r="M11" s="1">
        <v>6.8430999999999997</v>
      </c>
      <c r="N11" s="1">
        <v>6.9145000000000003</v>
      </c>
      <c r="O11" s="1">
        <f t="shared" si="0"/>
        <v>6.8380999999999998</v>
      </c>
      <c r="P11" s="1">
        <f t="shared" si="1"/>
        <v>7.1942000000000004</v>
      </c>
      <c r="Q11" s="1">
        <f t="shared" si="2"/>
        <v>6.9064400000000008</v>
      </c>
      <c r="S11" s="1">
        <v>135000</v>
      </c>
      <c r="T11" s="1">
        <v>90.1</v>
      </c>
      <c r="U11" s="1">
        <v>90.1</v>
      </c>
      <c r="V11" s="1">
        <v>90.1</v>
      </c>
      <c r="W11" s="1">
        <f t="shared" si="3"/>
        <v>90.09999999999998</v>
      </c>
    </row>
    <row r="12" spans="1:23">
      <c r="O12" s="1"/>
      <c r="T12" s="1"/>
    </row>
    <row r="13" spans="1:23">
      <c r="O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15000</v>
      </c>
      <c r="C16" s="1">
        <v>0.998</v>
      </c>
      <c r="D16" s="1">
        <v>0.98799999999999999</v>
      </c>
      <c r="E16" s="1">
        <v>0.98199999999999998</v>
      </c>
      <c r="F16" s="1">
        <v>1.0169999999999999</v>
      </c>
      <c r="G16" s="1">
        <v>0.98</v>
      </c>
      <c r="H16" s="1">
        <v>0.97899999999999998</v>
      </c>
      <c r="I16" s="1">
        <v>0.995</v>
      </c>
      <c r="J16" s="1">
        <v>1.0049999999999999</v>
      </c>
      <c r="K16" s="1">
        <v>0.97199999999999998</v>
      </c>
      <c r="L16" s="1">
        <v>1.01</v>
      </c>
      <c r="M16" s="1">
        <v>0.995</v>
      </c>
      <c r="N16" s="1">
        <v>0.98499999999999999</v>
      </c>
      <c r="O16" s="1">
        <f t="shared" ref="O16:O24" si="4">MIN(C16:N16)</f>
        <v>0.97199999999999998</v>
      </c>
      <c r="P16" s="1">
        <f t="shared" ref="P16:P24" si="5">MAX(C16:N16)</f>
        <v>1.0169999999999999</v>
      </c>
      <c r="Q16" s="1">
        <f t="shared" ref="Q16:Q24" si="6">(SUM(C16:N16)-O16-P16)/10</f>
        <v>0.99170000000000003</v>
      </c>
      <c r="S16" s="1">
        <v>15000</v>
      </c>
      <c r="T16" s="1">
        <v>1.1000000000000001</v>
      </c>
      <c r="U16" s="1">
        <v>1.1000000000000001</v>
      </c>
      <c r="V16" s="1">
        <v>1.1000000000000001</v>
      </c>
      <c r="W16" s="1">
        <f t="shared" ref="W16:W24" si="7">AVERAGE(T16:V16)</f>
        <v>1.1000000000000001</v>
      </c>
    </row>
    <row r="17" spans="1:23">
      <c r="B17" s="1">
        <v>30000</v>
      </c>
      <c r="C17" s="1">
        <v>8.7690000000000001</v>
      </c>
      <c r="D17" s="1">
        <v>8.8819999999999997</v>
      </c>
      <c r="E17" s="1">
        <v>8.8179999999999996</v>
      </c>
      <c r="F17" s="1">
        <v>8.8000000000000007</v>
      </c>
      <c r="G17" s="1">
        <v>8.77</v>
      </c>
      <c r="H17" s="1">
        <v>8.7919999999999998</v>
      </c>
      <c r="I17" s="1">
        <v>8.8130000000000006</v>
      </c>
      <c r="J17" s="1">
        <v>8.8049999999999997</v>
      </c>
      <c r="K17" s="1">
        <v>8.8550000000000004</v>
      </c>
      <c r="L17" s="1">
        <v>8.8059999999999992</v>
      </c>
      <c r="M17" s="1">
        <v>8.8149999999999995</v>
      </c>
      <c r="N17" s="1">
        <v>8.7940000000000005</v>
      </c>
      <c r="O17" s="1">
        <f t="shared" si="4"/>
        <v>8.7690000000000001</v>
      </c>
      <c r="P17" s="1">
        <f t="shared" si="5"/>
        <v>8.8819999999999997</v>
      </c>
      <c r="Q17" s="1">
        <f t="shared" si="6"/>
        <v>8.8067999999999991</v>
      </c>
      <c r="S17" s="1">
        <v>30000</v>
      </c>
      <c r="T17" s="1">
        <v>4.5</v>
      </c>
      <c r="U17" s="1">
        <v>4.5</v>
      </c>
      <c r="V17" s="1">
        <v>4.5</v>
      </c>
      <c r="W17" s="1">
        <f t="shared" si="7"/>
        <v>4.5</v>
      </c>
    </row>
    <row r="18" spans="1:23">
      <c r="B18" s="1">
        <v>45000</v>
      </c>
      <c r="C18" s="1">
        <v>22.957000000000001</v>
      </c>
      <c r="D18" s="1">
        <v>23.016999999999999</v>
      </c>
      <c r="E18" s="1">
        <v>23.048999999999999</v>
      </c>
      <c r="F18" s="1">
        <v>23.346</v>
      </c>
      <c r="G18" s="1">
        <v>23.177</v>
      </c>
      <c r="H18" s="1">
        <v>22.981999999999999</v>
      </c>
      <c r="I18" s="1">
        <v>23.024000000000001</v>
      </c>
      <c r="J18" s="1">
        <v>23.157</v>
      </c>
      <c r="K18" s="1">
        <v>23.001000000000001</v>
      </c>
      <c r="L18" s="1">
        <v>22.992999999999999</v>
      </c>
      <c r="M18" s="1">
        <v>23.044</v>
      </c>
      <c r="N18" s="1">
        <v>23.056000000000001</v>
      </c>
      <c r="O18" s="1">
        <f t="shared" si="4"/>
        <v>22.957000000000001</v>
      </c>
      <c r="P18" s="1">
        <f t="shared" si="5"/>
        <v>23.346</v>
      </c>
      <c r="Q18" s="1">
        <f t="shared" si="6"/>
        <v>23.05</v>
      </c>
      <c r="S18" s="1">
        <v>45000</v>
      </c>
      <c r="T18" s="1">
        <v>10.1</v>
      </c>
      <c r="U18" s="1">
        <v>10.1</v>
      </c>
      <c r="V18" s="1">
        <v>10.1</v>
      </c>
      <c r="W18" s="1">
        <f t="shared" si="7"/>
        <v>10.1</v>
      </c>
    </row>
    <row r="19" spans="1:23">
      <c r="B19" s="1">
        <v>60000</v>
      </c>
      <c r="C19" s="1">
        <v>45.84</v>
      </c>
      <c r="D19" s="1">
        <v>45.901000000000003</v>
      </c>
      <c r="E19" s="1">
        <v>46.091999999999999</v>
      </c>
      <c r="F19" s="1">
        <v>45.945</v>
      </c>
      <c r="G19" s="1">
        <v>45.78</v>
      </c>
      <c r="H19" s="1">
        <v>45.887</v>
      </c>
      <c r="I19" s="1">
        <v>45.994</v>
      </c>
      <c r="J19" s="1">
        <v>46.241999999999997</v>
      </c>
      <c r="K19" s="1">
        <v>46.307000000000002</v>
      </c>
      <c r="L19" s="1">
        <v>45.843000000000004</v>
      </c>
      <c r="M19" s="1">
        <v>46.026000000000003</v>
      </c>
      <c r="N19" s="1">
        <v>46.124000000000002</v>
      </c>
      <c r="O19" s="1">
        <f t="shared" si="4"/>
        <v>45.78</v>
      </c>
      <c r="P19" s="1">
        <f t="shared" si="5"/>
        <v>46.307000000000002</v>
      </c>
      <c r="Q19" s="1">
        <f t="shared" si="6"/>
        <v>45.98940000000001</v>
      </c>
      <c r="S19" s="1">
        <v>60000</v>
      </c>
      <c r="T19" s="1">
        <v>17.899999999999999</v>
      </c>
      <c r="U19" s="1">
        <v>17.899999999999999</v>
      </c>
      <c r="V19" s="1">
        <v>17.899999999999999</v>
      </c>
      <c r="W19" s="1">
        <f t="shared" si="7"/>
        <v>17.899999999999999</v>
      </c>
    </row>
    <row r="20" spans="1:23">
      <c r="B20" s="1">
        <v>75000</v>
      </c>
      <c r="C20" s="1">
        <v>84.643000000000001</v>
      </c>
      <c r="D20" s="1">
        <v>84.572000000000003</v>
      </c>
      <c r="E20" s="1">
        <v>84.971999999999994</v>
      </c>
      <c r="F20" s="1">
        <v>84.956999999999994</v>
      </c>
      <c r="G20" s="1">
        <v>84.293999999999997</v>
      </c>
      <c r="H20" s="1">
        <v>84.245000000000005</v>
      </c>
      <c r="I20" s="1">
        <v>85.134</v>
      </c>
      <c r="J20" s="1">
        <v>84.757000000000005</v>
      </c>
      <c r="K20" s="1">
        <v>84.221000000000004</v>
      </c>
      <c r="L20" s="1">
        <v>84.391999999999996</v>
      </c>
      <c r="M20" s="1">
        <v>84.397000000000006</v>
      </c>
      <c r="N20" s="1">
        <v>85.037999999999997</v>
      </c>
      <c r="O20" s="1">
        <f t="shared" si="4"/>
        <v>84.221000000000004</v>
      </c>
      <c r="P20" s="1">
        <f t="shared" si="5"/>
        <v>85.134</v>
      </c>
      <c r="Q20" s="1">
        <f t="shared" si="6"/>
        <v>84.626700000000014</v>
      </c>
      <c r="S20" s="1">
        <v>75000</v>
      </c>
      <c r="T20" s="1">
        <v>27.9</v>
      </c>
      <c r="U20" s="1">
        <v>27.9</v>
      </c>
      <c r="V20" s="1">
        <v>27.9</v>
      </c>
      <c r="W20" s="1">
        <f t="shared" si="7"/>
        <v>27.899999999999995</v>
      </c>
    </row>
    <row r="21" spans="1:23">
      <c r="B21" s="1">
        <v>90000</v>
      </c>
      <c r="C21" s="1">
        <v>149.74100000000001</v>
      </c>
      <c r="D21" s="1">
        <v>149.75800000000001</v>
      </c>
      <c r="E21" s="1">
        <v>148.83000000000001</v>
      </c>
      <c r="F21" s="1">
        <v>149.37899999999999</v>
      </c>
      <c r="G21" s="1">
        <v>149.09899999999999</v>
      </c>
      <c r="H21" s="1">
        <v>149.35300000000001</v>
      </c>
      <c r="I21" s="1">
        <v>149.376</v>
      </c>
      <c r="J21" s="1">
        <v>149.54499999999999</v>
      </c>
      <c r="K21" s="1">
        <v>150.34899999999999</v>
      </c>
      <c r="L21" s="1">
        <v>149.309</v>
      </c>
      <c r="M21" s="1">
        <v>148.97800000000001</v>
      </c>
      <c r="N21" s="1">
        <v>148.93199999999999</v>
      </c>
      <c r="O21" s="1">
        <f t="shared" si="4"/>
        <v>148.83000000000001</v>
      </c>
      <c r="P21" s="1">
        <f t="shared" si="5"/>
        <v>150.34899999999999</v>
      </c>
      <c r="Q21" s="1">
        <f t="shared" si="6"/>
        <v>149.34700000000004</v>
      </c>
      <c r="S21" s="1">
        <v>90000</v>
      </c>
      <c r="T21" s="1">
        <v>40.1</v>
      </c>
      <c r="U21" s="1">
        <v>40.1</v>
      </c>
      <c r="V21" s="1">
        <v>40.1</v>
      </c>
      <c r="W21" s="1">
        <f t="shared" si="7"/>
        <v>40.1</v>
      </c>
    </row>
    <row r="22" spans="1:23">
      <c r="B22" s="1">
        <v>105000</v>
      </c>
      <c r="C22" s="1">
        <v>228.18100000000001</v>
      </c>
      <c r="D22" s="1">
        <v>228.261</v>
      </c>
      <c r="E22" s="1">
        <v>228.363</v>
      </c>
      <c r="F22" s="1">
        <v>229.73099999999999</v>
      </c>
      <c r="G22" s="1">
        <v>229.06399999999999</v>
      </c>
      <c r="H22" s="1">
        <v>229.24100000000001</v>
      </c>
      <c r="I22" s="1">
        <v>230.125</v>
      </c>
      <c r="J22" s="1">
        <v>229.72900000000001</v>
      </c>
      <c r="K22" s="1">
        <v>229.245</v>
      </c>
      <c r="L22" s="1">
        <v>229.249</v>
      </c>
      <c r="M22" s="1">
        <v>229.56200000000001</v>
      </c>
      <c r="N22" s="1">
        <v>229.679</v>
      </c>
      <c r="O22" s="1">
        <f t="shared" si="4"/>
        <v>228.18100000000001</v>
      </c>
      <c r="P22" s="1">
        <f t="shared" si="5"/>
        <v>230.125</v>
      </c>
      <c r="Q22" s="1">
        <f t="shared" si="6"/>
        <v>229.21239999999997</v>
      </c>
      <c r="S22" s="1">
        <v>105000</v>
      </c>
      <c r="T22" s="1">
        <v>54.6</v>
      </c>
      <c r="U22" s="1">
        <v>54.6</v>
      </c>
      <c r="V22" s="1">
        <v>54.6</v>
      </c>
      <c r="W22" s="1">
        <f t="shared" si="7"/>
        <v>54.6</v>
      </c>
    </row>
    <row r="23" spans="1:23">
      <c r="B23" s="1">
        <v>120000</v>
      </c>
      <c r="C23" s="1">
        <v>321.12599999999998</v>
      </c>
      <c r="D23" s="1">
        <v>320.57400000000001</v>
      </c>
      <c r="E23" s="1">
        <v>320.97300000000001</v>
      </c>
      <c r="F23" s="1">
        <v>321.66399999999999</v>
      </c>
      <c r="G23" s="1">
        <v>321.02300000000002</v>
      </c>
      <c r="H23" s="1">
        <v>321.06299999999999</v>
      </c>
      <c r="I23" s="1">
        <v>320.70100000000002</v>
      </c>
      <c r="J23" s="1">
        <v>321.01499999999999</v>
      </c>
      <c r="K23" s="1">
        <v>321.779</v>
      </c>
      <c r="L23" s="1">
        <v>321.75799999999998</v>
      </c>
      <c r="M23" s="1">
        <v>320.52800000000002</v>
      </c>
      <c r="N23" s="1">
        <v>320.79000000000002</v>
      </c>
      <c r="O23" s="1">
        <f t="shared" si="4"/>
        <v>320.52800000000002</v>
      </c>
      <c r="P23" s="1">
        <f t="shared" si="5"/>
        <v>321.779</v>
      </c>
      <c r="Q23" s="1">
        <f t="shared" si="6"/>
        <v>321.06869999999992</v>
      </c>
      <c r="S23" s="1">
        <v>120000</v>
      </c>
      <c r="T23" s="1">
        <v>71.2</v>
      </c>
      <c r="U23" s="1">
        <v>71.2</v>
      </c>
      <c r="V23" s="1">
        <v>71.2</v>
      </c>
      <c r="W23" s="1">
        <f t="shared" si="7"/>
        <v>71.2</v>
      </c>
    </row>
    <row r="24" spans="1:23">
      <c r="B24" s="1">
        <v>135000</v>
      </c>
      <c r="C24" s="1">
        <v>419.23200000000003</v>
      </c>
      <c r="D24" s="1">
        <v>418.709</v>
      </c>
      <c r="E24" s="1">
        <v>420.85899999999998</v>
      </c>
      <c r="F24" s="1">
        <v>417.01299999999998</v>
      </c>
      <c r="G24" s="1">
        <v>419.59699999999998</v>
      </c>
      <c r="H24" s="1">
        <v>417.73099999999999</v>
      </c>
      <c r="I24" s="1">
        <v>416.58199999999999</v>
      </c>
      <c r="J24" s="1">
        <v>416.35300000000001</v>
      </c>
      <c r="K24" s="1">
        <v>420.00299999999999</v>
      </c>
      <c r="L24" s="1">
        <v>416.01499999999999</v>
      </c>
      <c r="M24" s="1">
        <v>417.30700000000002</v>
      </c>
      <c r="N24" s="1">
        <v>419.24400000000003</v>
      </c>
      <c r="O24" s="1">
        <f t="shared" si="4"/>
        <v>416.01499999999999</v>
      </c>
      <c r="P24" s="1">
        <f t="shared" si="5"/>
        <v>420.85899999999998</v>
      </c>
      <c r="Q24" s="1">
        <f t="shared" si="6"/>
        <v>418.17709999999988</v>
      </c>
      <c r="S24" s="1">
        <v>135000</v>
      </c>
      <c r="T24" s="1">
        <v>90.1</v>
      </c>
      <c r="U24" s="1">
        <v>90.1</v>
      </c>
      <c r="V24" s="1">
        <v>90.1</v>
      </c>
      <c r="W24" s="1">
        <f t="shared" si="7"/>
        <v>90.09999999999998</v>
      </c>
    </row>
    <row r="25" spans="1:23" ht="15">
      <c r="O25" s="1"/>
      <c r="S25" s="5"/>
      <c r="T25" s="5"/>
      <c r="U25" s="5"/>
      <c r="V25" s="5"/>
    </row>
    <row r="26" spans="1:23" ht="15">
      <c r="O26" s="1"/>
      <c r="S26" s="5"/>
      <c r="T26" s="5"/>
      <c r="U26" s="5"/>
      <c r="V26" s="5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15000</v>
      </c>
      <c r="H29" s="1" t="s">
        <v>7</v>
      </c>
      <c r="I29" s="1" t="s">
        <v>9</v>
      </c>
      <c r="J29" s="1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21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I30" s="1" t="s">
        <v>3</v>
      </c>
      <c r="J30" s="1">
        <v>1</v>
      </c>
      <c r="K30" s="1">
        <v>2</v>
      </c>
      <c r="L30" s="1">
        <v>3</v>
      </c>
      <c r="P30" s="1">
        <v>15000</v>
      </c>
      <c r="Q30" s="1">
        <f>F31</f>
        <v>180506332</v>
      </c>
      <c r="R30" s="1">
        <f>F32</f>
        <v>540508</v>
      </c>
      <c r="S30" s="1">
        <f>F33</f>
        <v>2992</v>
      </c>
      <c r="T30" s="1">
        <f>(Q30+R30+S30)/1024/1024/1024</f>
        <v>0.16861579567193985</v>
      </c>
      <c r="U30" s="3">
        <v>0</v>
      </c>
      <c r="V30" s="4">
        <f>U30*(Constants!$A$2/100)*1024*1024*1024</f>
        <v>0</v>
      </c>
    </row>
    <row r="31" spans="1:23">
      <c r="B31" s="1" t="s">
        <v>10</v>
      </c>
      <c r="C31" s="1">
        <v>180506332</v>
      </c>
      <c r="D31" s="1">
        <v>180506332</v>
      </c>
      <c r="E31" s="1">
        <v>180506332</v>
      </c>
      <c r="F31" s="1">
        <f>AVERAGE(C31:E31)</f>
        <v>180506332</v>
      </c>
      <c r="I31" s="1" t="s">
        <v>10</v>
      </c>
      <c r="J31" s="1">
        <v>180506332</v>
      </c>
      <c r="K31" s="1">
        <v>180506332</v>
      </c>
      <c r="L31" s="1">
        <v>180506332</v>
      </c>
      <c r="M31" s="1">
        <f>AVERAGE(J31:L31)</f>
        <v>180506332</v>
      </c>
      <c r="P31" s="1">
        <v>30000</v>
      </c>
      <c r="Q31" s="1">
        <f>F37</f>
        <v>720938332</v>
      </c>
      <c r="R31" s="1">
        <f>F38</f>
        <v>1080508</v>
      </c>
      <c r="S31" s="1">
        <f>F39</f>
        <v>2992</v>
      </c>
      <c r="T31" s="1">
        <f t="shared" ref="T31:T38" si="8">(Q31+R31+S31)/1024/1024/1024</f>
        <v>0.67243523150682449</v>
      </c>
      <c r="U31" s="3">
        <f t="shared" ref="U31:U38" si="9">W4</f>
        <v>4.5</v>
      </c>
      <c r="V31" s="4">
        <f>U31*(Constants!$A$2/100)*1024*1024*1024</f>
        <v>773094113.27999997</v>
      </c>
    </row>
    <row r="32" spans="1:23">
      <c r="B32" s="1" t="s">
        <v>16</v>
      </c>
      <c r="C32" s="1">
        <v>540508</v>
      </c>
      <c r="D32" s="1">
        <v>540508</v>
      </c>
      <c r="E32" s="1">
        <v>540508</v>
      </c>
      <c r="F32" s="1">
        <f>AVERAGE(C32:E32)</f>
        <v>540508</v>
      </c>
      <c r="I32" s="1" t="s">
        <v>16</v>
      </c>
      <c r="J32" s="1">
        <v>540508</v>
      </c>
      <c r="K32" s="1">
        <v>540508</v>
      </c>
      <c r="L32" s="1">
        <v>540508</v>
      </c>
      <c r="M32" s="1">
        <f>AVERAGE(J32:L32)</f>
        <v>540508</v>
      </c>
      <c r="P32" s="1">
        <v>45000</v>
      </c>
      <c r="Q32" s="1">
        <f>F43</f>
        <v>1621370332</v>
      </c>
      <c r="R32" s="1">
        <f>F44</f>
        <v>1620508</v>
      </c>
      <c r="S32" s="1">
        <f>F45</f>
        <v>2992</v>
      </c>
      <c r="T32" s="1">
        <f t="shared" si="8"/>
        <v>1.5115307942032814</v>
      </c>
      <c r="U32" s="3">
        <f t="shared" si="9"/>
        <v>10</v>
      </c>
      <c r="V32" s="4">
        <f>U32*(Constants!$A$2/100)*1024*1024*1024</f>
        <v>1717986918.4000001</v>
      </c>
    </row>
    <row r="33" spans="2:22">
      <c r="B33" s="1" t="s">
        <v>12</v>
      </c>
      <c r="C33" s="1">
        <v>2992</v>
      </c>
      <c r="D33" s="1">
        <v>2992</v>
      </c>
      <c r="E33" s="1">
        <v>2992</v>
      </c>
      <c r="F33" s="1">
        <f>AVERAGE(C33:E33)</f>
        <v>2992</v>
      </c>
      <c r="I33" s="1" t="s">
        <v>12</v>
      </c>
      <c r="J33" s="1">
        <v>1442792</v>
      </c>
      <c r="K33" s="1">
        <v>1442792</v>
      </c>
      <c r="L33" s="1">
        <v>1442792</v>
      </c>
      <c r="M33" s="1">
        <f>AVERAGE(J33:L33)</f>
        <v>1442792</v>
      </c>
      <c r="P33" s="1">
        <v>60000</v>
      </c>
      <c r="Q33" s="1">
        <f>F49</f>
        <v>2881802332</v>
      </c>
      <c r="R33" s="1">
        <f>F50</f>
        <v>2160508</v>
      </c>
      <c r="S33" s="1">
        <f>F51</f>
        <v>2992</v>
      </c>
      <c r="T33" s="1">
        <f t="shared" si="8"/>
        <v>2.6859024837613106</v>
      </c>
      <c r="U33" s="3">
        <f t="shared" si="9"/>
        <v>17.8</v>
      </c>
      <c r="V33" s="4">
        <f>U33*(Constants!$A$2/100)*1024*1024*1024</f>
        <v>3058016714.7520003</v>
      </c>
    </row>
    <row r="34" spans="2:22">
      <c r="P34" s="1">
        <v>75000</v>
      </c>
      <c r="Q34" s="1">
        <f>F55</f>
        <v>4502234332</v>
      </c>
      <c r="R34" s="1">
        <f>F56</f>
        <v>2700508</v>
      </c>
      <c r="S34" s="1">
        <f>F57</f>
        <v>2992</v>
      </c>
      <c r="T34" s="1">
        <f t="shared" si="8"/>
        <v>4.195550300180912</v>
      </c>
      <c r="U34" s="3">
        <f t="shared" si="9"/>
        <v>27.8</v>
      </c>
      <c r="V34" s="4">
        <f>U34*(Constants!$A$2/100)*1024*1024*1024</f>
        <v>4776003633.1520004</v>
      </c>
    </row>
    <row r="35" spans="2:22">
      <c r="B35" s="1" t="s">
        <v>9</v>
      </c>
      <c r="C35" s="1">
        <v>30000</v>
      </c>
      <c r="I35" s="1" t="s">
        <v>9</v>
      </c>
      <c r="J35" s="1">
        <v>30000</v>
      </c>
      <c r="P35" s="1">
        <v>90000</v>
      </c>
      <c r="Q35" s="1">
        <f>F61</f>
        <v>6482666332</v>
      </c>
      <c r="R35" s="1">
        <f>F62</f>
        <v>3240508</v>
      </c>
      <c r="S35" s="1">
        <f>F63</f>
        <v>2992</v>
      </c>
      <c r="T35" s="1">
        <f t="shared" si="8"/>
        <v>6.0404742434620857</v>
      </c>
      <c r="U35" s="3">
        <f t="shared" si="9"/>
        <v>40</v>
      </c>
      <c r="V35" s="4">
        <f>U35*(Constants!$A$2/100)*1024*1024*1024</f>
        <v>6871947673.6000004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>
        <f>AVERAGE(C36:E36)</f>
        <v>2</v>
      </c>
      <c r="I36" s="1" t="s">
        <v>3</v>
      </c>
      <c r="J36" s="1">
        <v>1</v>
      </c>
      <c r="K36" s="1">
        <v>2</v>
      </c>
      <c r="L36" s="1">
        <v>3</v>
      </c>
      <c r="M36" s="1">
        <f>AVERAGE(J36:L36)</f>
        <v>2</v>
      </c>
      <c r="P36" s="1">
        <v>105000</v>
      </c>
      <c r="Q36" s="1">
        <f>F67</f>
        <v>8823098333</v>
      </c>
      <c r="R36" s="1">
        <f>F68</f>
        <v>3780507</v>
      </c>
      <c r="S36" s="1">
        <f>F69</f>
        <v>2992</v>
      </c>
      <c r="T36" s="1">
        <f t="shared" si="8"/>
        <v>8.2206743136048317</v>
      </c>
      <c r="U36" s="3">
        <f t="shared" si="9"/>
        <v>54.5</v>
      </c>
      <c r="V36" s="4">
        <f>U36*(Constants!$A$2/100)*1024*1024*1024</f>
        <v>9363028705.2800007</v>
      </c>
    </row>
    <row r="37" spans="2:22">
      <c r="B37" s="1" t="s">
        <v>10</v>
      </c>
      <c r="C37" s="1">
        <v>720938332</v>
      </c>
      <c r="D37" s="1">
        <v>720938332</v>
      </c>
      <c r="E37" s="1">
        <v>720938332</v>
      </c>
      <c r="F37" s="1">
        <f>AVERAGE(C37:E37)</f>
        <v>720938332</v>
      </c>
      <c r="I37" s="1" t="s">
        <v>10</v>
      </c>
      <c r="J37" s="1">
        <v>720938332</v>
      </c>
      <c r="K37" s="1">
        <v>720938332</v>
      </c>
      <c r="L37" s="1">
        <v>720938332</v>
      </c>
      <c r="M37" s="1">
        <f>AVERAGE(J37:L37)</f>
        <v>720938332</v>
      </c>
      <c r="P37" s="1">
        <v>120000</v>
      </c>
      <c r="Q37" s="1">
        <f>F73</f>
        <v>11523530333</v>
      </c>
      <c r="R37" s="1">
        <f>F74</f>
        <v>4320507</v>
      </c>
      <c r="S37" s="1">
        <f>F75</f>
        <v>2992</v>
      </c>
      <c r="T37" s="1">
        <f t="shared" si="8"/>
        <v>10.73615051060915</v>
      </c>
      <c r="U37" s="3">
        <f t="shared" si="9"/>
        <v>71.2</v>
      </c>
      <c r="V37" s="4">
        <f>U37*(Constants!$A$2/100)*1024*1024*1024</f>
        <v>12232066859.008001</v>
      </c>
    </row>
    <row r="38" spans="2:22">
      <c r="B38" s="1" t="s">
        <v>16</v>
      </c>
      <c r="C38" s="1">
        <v>1080508</v>
      </c>
      <c r="D38" s="1">
        <v>1080508</v>
      </c>
      <c r="E38" s="1">
        <v>1080508</v>
      </c>
      <c r="F38" s="1">
        <f>AVERAGE(C38:E38)</f>
        <v>1080508</v>
      </c>
      <c r="I38" s="1" t="s">
        <v>16</v>
      </c>
      <c r="J38" s="1">
        <v>1080508</v>
      </c>
      <c r="K38" s="1">
        <v>1080508</v>
      </c>
      <c r="L38" s="1">
        <v>1080508</v>
      </c>
      <c r="M38" s="1">
        <f>AVERAGE(J38:L38)</f>
        <v>1080508</v>
      </c>
      <c r="P38" s="1">
        <v>135000</v>
      </c>
      <c r="Q38" s="1" t="e">
        <f>F79</f>
        <v>#DIV/0!</v>
      </c>
      <c r="R38" s="1" t="e">
        <f>F80</f>
        <v>#DIV/0!</v>
      </c>
      <c r="S38" s="1" t="e">
        <f>F81</f>
        <v>#DIV/0!</v>
      </c>
      <c r="T38" s="1" t="e">
        <f t="shared" si="8"/>
        <v>#DIV/0!</v>
      </c>
      <c r="U38" s="3">
        <f t="shared" si="9"/>
        <v>90.09999999999998</v>
      </c>
      <c r="V38" s="4">
        <f>U38*(Constants!$A$2/100)*1024*1024*1024</f>
        <v>15479062134.783997</v>
      </c>
    </row>
    <row r="39" spans="2:22">
      <c r="B39" s="1" t="s">
        <v>12</v>
      </c>
      <c r="C39" s="1">
        <v>2992</v>
      </c>
      <c r="D39" s="1">
        <v>2992</v>
      </c>
      <c r="E39" s="1">
        <v>2992</v>
      </c>
      <c r="F39" s="1">
        <f>AVERAGE(C39:E39)</f>
        <v>2992</v>
      </c>
      <c r="I39" s="1" t="s">
        <v>12</v>
      </c>
      <c r="J39" s="1">
        <v>2882792</v>
      </c>
      <c r="K39" s="1">
        <v>2882792</v>
      </c>
      <c r="L39" s="1">
        <v>2882792</v>
      </c>
      <c r="M39" s="1">
        <f>AVERAGE(J39:L39)</f>
        <v>2882792</v>
      </c>
    </row>
    <row r="41" spans="2:22">
      <c r="B41" s="1" t="s">
        <v>9</v>
      </c>
      <c r="C41" s="1">
        <v>45000</v>
      </c>
      <c r="I41" s="1" t="s">
        <v>9</v>
      </c>
      <c r="J41" s="1">
        <v>45000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>
        <f>AVERAGE(C42:E42)</f>
        <v>2</v>
      </c>
      <c r="I42" s="1" t="s">
        <v>3</v>
      </c>
      <c r="J42" s="1">
        <v>1</v>
      </c>
      <c r="K42" s="1">
        <v>2</v>
      </c>
      <c r="L42" s="1">
        <v>3</v>
      </c>
      <c r="M42" s="1">
        <f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21</v>
      </c>
      <c r="U42" s="1" t="s">
        <v>14</v>
      </c>
      <c r="V42" s="1" t="s">
        <v>15</v>
      </c>
    </row>
    <row r="43" spans="2:22">
      <c r="B43" s="1" t="s">
        <v>10</v>
      </c>
      <c r="C43" s="1">
        <v>1621370332</v>
      </c>
      <c r="D43" s="1">
        <v>1621370332</v>
      </c>
      <c r="E43" s="1">
        <v>1621370332</v>
      </c>
      <c r="F43" s="1">
        <f>AVERAGE(C43:E43)</f>
        <v>1621370332</v>
      </c>
      <c r="I43" s="1" t="s">
        <v>10</v>
      </c>
      <c r="J43" s="1">
        <v>1621370332</v>
      </c>
      <c r="K43" s="1">
        <v>1621370332</v>
      </c>
      <c r="L43" s="1">
        <v>1621370332</v>
      </c>
      <c r="M43" s="1">
        <f>AVERAGE(J43:L43)</f>
        <v>1621370332</v>
      </c>
      <c r="P43" s="1">
        <v>15000</v>
      </c>
      <c r="Q43" s="1">
        <f>M31</f>
        <v>180506332</v>
      </c>
      <c r="R43" s="1">
        <f>M32</f>
        <v>540508</v>
      </c>
      <c r="S43" s="1">
        <f>M33</f>
        <v>1442792</v>
      </c>
      <c r="T43" s="1">
        <f>(Q43+R43+S43)/1024/1024/1024</f>
        <v>0.16995671391487122</v>
      </c>
      <c r="U43" s="3">
        <f t="shared" ref="U43:U51" si="10">W16</f>
        <v>1.1000000000000001</v>
      </c>
      <c r="V43" s="4">
        <f>U43*(Constants!$A$2/100)*1024*1024*1024</f>
        <v>188978561.02400002</v>
      </c>
    </row>
    <row r="44" spans="2:22">
      <c r="B44" s="1" t="s">
        <v>16</v>
      </c>
      <c r="C44" s="1">
        <v>1620508</v>
      </c>
      <c r="D44" s="1">
        <v>1620508</v>
      </c>
      <c r="E44" s="1">
        <v>1620508</v>
      </c>
      <c r="F44" s="1">
        <f>AVERAGE(C44:E44)</f>
        <v>1620508</v>
      </c>
      <c r="I44" s="1" t="s">
        <v>16</v>
      </c>
      <c r="J44" s="1">
        <v>1620508</v>
      </c>
      <c r="K44" s="1">
        <v>1620508</v>
      </c>
      <c r="L44" s="1">
        <v>1620508</v>
      </c>
      <c r="M44" s="1">
        <f>AVERAGE(J44:L44)</f>
        <v>1620508</v>
      </c>
      <c r="P44" s="1">
        <v>30000</v>
      </c>
      <c r="Q44" s="1">
        <f>M37</f>
        <v>720938332</v>
      </c>
      <c r="R44" s="1">
        <f>M38</f>
        <v>1080508</v>
      </c>
      <c r="S44" s="1">
        <f>M39</f>
        <v>2882792</v>
      </c>
      <c r="T44" s="1">
        <f t="shared" ref="T44:T51" si="11">(Q44+R44+S44)/1024/1024/1024</f>
        <v>0.67511725425720215</v>
      </c>
      <c r="U44" s="3">
        <f t="shared" si="10"/>
        <v>4.5</v>
      </c>
      <c r="V44" s="4">
        <f>U44*(Constants!$A$2/100)*1024*1024*1024</f>
        <v>773094113.27999997</v>
      </c>
    </row>
    <row r="45" spans="2:22">
      <c r="B45" s="1" t="s">
        <v>12</v>
      </c>
      <c r="C45" s="1">
        <v>2992</v>
      </c>
      <c r="D45" s="1">
        <v>2992</v>
      </c>
      <c r="E45" s="1">
        <v>2992</v>
      </c>
      <c r="F45" s="1">
        <f>AVERAGE(C45:E45)</f>
        <v>2992</v>
      </c>
      <c r="I45" s="1" t="s">
        <v>12</v>
      </c>
      <c r="J45" s="1">
        <v>4317320</v>
      </c>
      <c r="K45" s="1">
        <v>4317320</v>
      </c>
      <c r="L45" s="1">
        <v>4317320</v>
      </c>
      <c r="M45" s="1">
        <f>AVERAGE(J45:L45)</f>
        <v>4317320</v>
      </c>
      <c r="P45" s="1">
        <v>45000</v>
      </c>
      <c r="Q45" s="1">
        <f>M43</f>
        <v>1621370332</v>
      </c>
      <c r="R45" s="1">
        <f>M44</f>
        <v>1620508</v>
      </c>
      <c r="S45" s="1">
        <f>M45</f>
        <v>4317320</v>
      </c>
      <c r="T45" s="1">
        <f t="shared" si="11"/>
        <v>1.5155488252639771</v>
      </c>
      <c r="U45" s="3">
        <f t="shared" si="10"/>
        <v>10.1</v>
      </c>
      <c r="V45" s="4">
        <f>U45*(Constants!$A$2/100)*1024*1024*1024</f>
        <v>1735166787.5839999</v>
      </c>
    </row>
    <row r="46" spans="2:22">
      <c r="P46" s="1">
        <v>60000</v>
      </c>
      <c r="Q46" s="1">
        <f>M49</f>
        <v>2881802332</v>
      </c>
      <c r="R46" s="1">
        <f>M50</f>
        <v>2160508</v>
      </c>
      <c r="S46" s="1">
        <f>M51</f>
        <v>5735248</v>
      </c>
      <c r="T46" s="1">
        <f t="shared" si="11"/>
        <v>2.6912410631775856</v>
      </c>
      <c r="U46" s="3">
        <f t="shared" si="10"/>
        <v>17.899999999999999</v>
      </c>
      <c r="V46" s="4">
        <f>U46*(Constants!$A$2/100)*1024*1024*1024</f>
        <v>3075196583.9359999</v>
      </c>
    </row>
    <row r="47" spans="2:22">
      <c r="B47" s="1" t="s">
        <v>9</v>
      </c>
      <c r="C47" s="1">
        <v>60000</v>
      </c>
      <c r="I47" s="1" t="s">
        <v>9</v>
      </c>
      <c r="J47" s="1">
        <v>60000</v>
      </c>
      <c r="P47" s="1">
        <v>75000</v>
      </c>
      <c r="Q47" s="1">
        <f>M55</f>
        <v>4502234332</v>
      </c>
      <c r="R47" s="1">
        <f>M56</f>
        <v>2700508</v>
      </c>
      <c r="S47" s="1">
        <f>M57</f>
        <v>7159736</v>
      </c>
      <c r="T47" s="1">
        <f t="shared" si="11"/>
        <v>4.2022155374288559</v>
      </c>
      <c r="U47" s="3">
        <f t="shared" si="10"/>
        <v>27.899999999999995</v>
      </c>
      <c r="V47" s="4">
        <f>U47*(Constants!$A$2/100)*1024*1024*1024</f>
        <v>4793183502.3359995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>
        <f>AVERAGE(C48:E48)</f>
        <v>2</v>
      </c>
      <c r="I48" s="1" t="s">
        <v>3</v>
      </c>
      <c r="J48" s="1">
        <v>1</v>
      </c>
      <c r="K48" s="1">
        <v>2</v>
      </c>
      <c r="L48" s="1">
        <v>3</v>
      </c>
      <c r="M48" s="1">
        <f>AVERAGE(J48:L48)</f>
        <v>2</v>
      </c>
      <c r="P48" s="1">
        <v>90000</v>
      </c>
      <c r="Q48" s="1">
        <f>M61</f>
        <v>6482666332</v>
      </c>
      <c r="R48" s="1">
        <f>M62</f>
        <v>3240508</v>
      </c>
      <c r="S48" s="1">
        <f>M63</f>
        <v>8537336</v>
      </c>
      <c r="T48" s="1">
        <f t="shared" si="11"/>
        <v>6.0484224706888199</v>
      </c>
      <c r="U48" s="3">
        <f t="shared" si="10"/>
        <v>40.1</v>
      </c>
      <c r="V48" s="4">
        <f>U48*(Constants!$A$2/100)*1024*1024*1024</f>
        <v>6889127542.7840004</v>
      </c>
    </row>
    <row r="49" spans="2:22">
      <c r="B49" s="1" t="s">
        <v>10</v>
      </c>
      <c r="C49" s="1">
        <v>2881802332</v>
      </c>
      <c r="D49" s="1">
        <v>2881802332</v>
      </c>
      <c r="E49" s="1">
        <v>2881802332</v>
      </c>
      <c r="F49" s="1">
        <f>AVERAGE(C49:E49)</f>
        <v>2881802332</v>
      </c>
      <c r="I49" s="1" t="s">
        <v>10</v>
      </c>
      <c r="J49" s="1">
        <v>2881802332</v>
      </c>
      <c r="K49" s="1">
        <v>2881802332</v>
      </c>
      <c r="L49" s="1">
        <v>2881802332</v>
      </c>
      <c r="M49" s="1">
        <f>AVERAGE(J49:L49)</f>
        <v>2881802332</v>
      </c>
      <c r="P49" s="1">
        <v>105000</v>
      </c>
      <c r="Q49" s="1">
        <f>M67</f>
        <v>8823098333</v>
      </c>
      <c r="R49" s="1">
        <f>M68</f>
        <v>3780507</v>
      </c>
      <c r="S49" s="1">
        <f>M69</f>
        <v>9935768</v>
      </c>
      <c r="T49" s="1">
        <f t="shared" si="11"/>
        <v>8.2299249321222305</v>
      </c>
      <c r="U49" s="3">
        <f t="shared" si="10"/>
        <v>54.6</v>
      </c>
      <c r="V49" s="4">
        <f>U49*(Constants!$A$2/100)*1024*1024*1024</f>
        <v>9380208574.4640007</v>
      </c>
    </row>
    <row r="50" spans="2:22">
      <c r="B50" s="1" t="s">
        <v>16</v>
      </c>
      <c r="C50" s="1">
        <v>2160508</v>
      </c>
      <c r="D50" s="1">
        <v>2160508</v>
      </c>
      <c r="E50" s="1">
        <v>2160508</v>
      </c>
      <c r="F50" s="1">
        <f>AVERAGE(C50:E50)</f>
        <v>2160508</v>
      </c>
      <c r="I50" s="1" t="s">
        <v>16</v>
      </c>
      <c r="J50" s="1">
        <v>2160508</v>
      </c>
      <c r="K50" s="1">
        <v>2160508</v>
      </c>
      <c r="L50" s="1">
        <v>2160508</v>
      </c>
      <c r="M50" s="1">
        <f>AVERAGE(J50:L50)</f>
        <v>2160508</v>
      </c>
      <c r="P50" s="1">
        <v>120000</v>
      </c>
      <c r="Q50" s="1">
        <f>M73</f>
        <v>11523530333</v>
      </c>
      <c r="R50" s="1">
        <f>M74</f>
        <v>4320507</v>
      </c>
      <c r="S50" s="1">
        <f>M75</f>
        <v>11505944</v>
      </c>
      <c r="T50" s="1">
        <f t="shared" si="11"/>
        <v>10.746863469481468</v>
      </c>
      <c r="U50" s="3">
        <f t="shared" si="10"/>
        <v>71.2</v>
      </c>
      <c r="V50" s="4">
        <f>U50*(Constants!$A$2/100)*1024*1024*1024</f>
        <v>12232066859.008001</v>
      </c>
    </row>
    <row r="51" spans="2:22">
      <c r="B51" s="1" t="s">
        <v>12</v>
      </c>
      <c r="C51" s="1">
        <v>2992</v>
      </c>
      <c r="D51" s="1">
        <v>2992</v>
      </c>
      <c r="E51" s="1">
        <v>2992</v>
      </c>
      <c r="F51" s="1">
        <f>AVERAGE(C51:E51)</f>
        <v>2992</v>
      </c>
      <c r="I51" s="1" t="s">
        <v>12</v>
      </c>
      <c r="J51" s="1">
        <v>5735248</v>
      </c>
      <c r="K51" s="1">
        <v>5735248</v>
      </c>
      <c r="L51" s="1">
        <v>5735248</v>
      </c>
      <c r="M51" s="1">
        <f>AVERAGE(J51:L51)</f>
        <v>5735248</v>
      </c>
      <c r="P51" s="1">
        <v>135000</v>
      </c>
      <c r="Q51" s="1" t="e">
        <f>M79</f>
        <v>#DIV/0!</v>
      </c>
      <c r="R51" s="1" t="e">
        <f>M80</f>
        <v>#DIV/0!</v>
      </c>
      <c r="S51" s="1" t="e">
        <f>M81</f>
        <v>#DIV/0!</v>
      </c>
      <c r="T51" s="1" t="e">
        <f t="shared" si="11"/>
        <v>#DIV/0!</v>
      </c>
      <c r="U51" s="3">
        <f t="shared" si="10"/>
        <v>90.09999999999998</v>
      </c>
      <c r="V51" s="4">
        <f>U51*(Constants!$A$2/100)*1024*1024*1024</f>
        <v>15479062134.783997</v>
      </c>
    </row>
    <row r="53" spans="2:22">
      <c r="B53" s="1" t="s">
        <v>9</v>
      </c>
      <c r="C53" s="1">
        <v>75000</v>
      </c>
      <c r="I53" s="1" t="s">
        <v>9</v>
      </c>
      <c r="J53" s="1">
        <v>75000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>
        <f>AVERAGE(C54:E54)</f>
        <v>2</v>
      </c>
      <c r="I54" s="1" t="s">
        <v>3</v>
      </c>
      <c r="J54" s="1">
        <v>1</v>
      </c>
      <c r="K54" s="1">
        <v>2</v>
      </c>
      <c r="L54" s="1">
        <v>3</v>
      </c>
      <c r="M54" s="1">
        <f>AVERAGE(J54:L54)</f>
        <v>2</v>
      </c>
    </row>
    <row r="55" spans="2:22">
      <c r="B55" s="1" t="s">
        <v>10</v>
      </c>
      <c r="C55" s="1">
        <v>4502234332</v>
      </c>
      <c r="D55" s="1">
        <v>4502234332</v>
      </c>
      <c r="E55" s="1">
        <v>4502234332</v>
      </c>
      <c r="F55" s="1">
        <f>AVERAGE(C55:E55)</f>
        <v>4502234332</v>
      </c>
      <c r="I55" s="1" t="s">
        <v>10</v>
      </c>
      <c r="J55" s="1">
        <v>4502234332</v>
      </c>
      <c r="K55" s="1">
        <v>4502234332</v>
      </c>
      <c r="L55" s="1">
        <v>4502234332</v>
      </c>
      <c r="M55" s="1">
        <f>AVERAGE(J55:L55)</f>
        <v>4502234332</v>
      </c>
    </row>
    <row r="56" spans="2:22">
      <c r="B56" s="1" t="s">
        <v>16</v>
      </c>
      <c r="C56" s="1">
        <v>2700508</v>
      </c>
      <c r="D56" s="1">
        <v>2700508</v>
      </c>
      <c r="E56" s="1">
        <v>2700508</v>
      </c>
      <c r="F56" s="1">
        <f>AVERAGE(C56:E56)</f>
        <v>2700508</v>
      </c>
      <c r="I56" s="1" t="s">
        <v>16</v>
      </c>
      <c r="J56" s="1">
        <v>2700508</v>
      </c>
      <c r="K56" s="1">
        <v>2700508</v>
      </c>
      <c r="L56" s="1">
        <v>2700508</v>
      </c>
      <c r="M56" s="1">
        <f>AVERAGE(J56:L56)</f>
        <v>2700508</v>
      </c>
    </row>
    <row r="57" spans="2:22">
      <c r="B57" s="1" t="s">
        <v>12</v>
      </c>
      <c r="C57" s="1">
        <v>2992</v>
      </c>
      <c r="D57" s="1">
        <v>2992</v>
      </c>
      <c r="E57" s="1">
        <v>2992</v>
      </c>
      <c r="F57" s="1">
        <f>AVERAGE(C57:E57)</f>
        <v>2992</v>
      </c>
      <c r="I57" s="1" t="s">
        <v>12</v>
      </c>
      <c r="J57" s="1">
        <v>7159736</v>
      </c>
      <c r="K57" s="1">
        <v>7159736</v>
      </c>
      <c r="L57" s="1">
        <v>7159736</v>
      </c>
      <c r="M57" s="1">
        <f>AVERAGE(J57:L57)</f>
        <v>7159736</v>
      </c>
    </row>
    <row r="59" spans="2:22">
      <c r="B59" s="1" t="s">
        <v>9</v>
      </c>
      <c r="C59" s="1">
        <v>90000</v>
      </c>
      <c r="I59" s="1" t="s">
        <v>9</v>
      </c>
      <c r="J59" s="1">
        <v>90000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>
        <f>AVERAGE(C60:E60)</f>
        <v>2</v>
      </c>
      <c r="I60" s="1" t="s">
        <v>3</v>
      </c>
      <c r="J60" s="1">
        <v>1</v>
      </c>
      <c r="K60" s="1">
        <v>2</v>
      </c>
      <c r="L60" s="1">
        <v>3</v>
      </c>
      <c r="M60" s="1">
        <f>AVERAGE(J60:L60)</f>
        <v>2</v>
      </c>
    </row>
    <row r="61" spans="2:22">
      <c r="B61" s="1" t="s">
        <v>10</v>
      </c>
      <c r="C61" s="1">
        <v>6482666332</v>
      </c>
      <c r="D61" s="1">
        <v>6482666332</v>
      </c>
      <c r="E61" s="1">
        <v>6482666332</v>
      </c>
      <c r="F61" s="1">
        <f>AVERAGE(C61:E61)</f>
        <v>6482666332</v>
      </c>
      <c r="I61" s="1" t="s">
        <v>10</v>
      </c>
      <c r="J61" s="1">
        <v>6482666332</v>
      </c>
      <c r="K61" s="1">
        <v>6482666332</v>
      </c>
      <c r="L61" s="1">
        <v>6482666332</v>
      </c>
      <c r="M61" s="1">
        <f>AVERAGE(J61:L61)</f>
        <v>6482666332</v>
      </c>
    </row>
    <row r="62" spans="2:22">
      <c r="B62" s="1" t="s">
        <v>16</v>
      </c>
      <c r="C62" s="1">
        <v>3240508</v>
      </c>
      <c r="D62" s="1">
        <v>3240508</v>
      </c>
      <c r="E62" s="1">
        <v>3240508</v>
      </c>
      <c r="F62" s="1">
        <f>AVERAGE(C62:E62)</f>
        <v>3240508</v>
      </c>
      <c r="I62" s="1" t="s">
        <v>16</v>
      </c>
      <c r="J62" s="1">
        <v>3240508</v>
      </c>
      <c r="K62" s="1">
        <v>3240508</v>
      </c>
      <c r="L62" s="1">
        <v>3240508</v>
      </c>
      <c r="M62" s="1">
        <f>AVERAGE(J62:L62)</f>
        <v>3240508</v>
      </c>
    </row>
    <row r="63" spans="2:22">
      <c r="B63" s="1" t="s">
        <v>12</v>
      </c>
      <c r="C63" s="1">
        <v>2992</v>
      </c>
      <c r="D63" s="1">
        <v>2992</v>
      </c>
      <c r="E63" s="1">
        <v>2992</v>
      </c>
      <c r="F63" s="1">
        <f>AVERAGE(C63:E63)</f>
        <v>2992</v>
      </c>
      <c r="I63" s="1" t="s">
        <v>12</v>
      </c>
      <c r="J63" s="1">
        <v>8537336</v>
      </c>
      <c r="K63" s="1">
        <v>8537336</v>
      </c>
      <c r="L63" s="1">
        <v>8537336</v>
      </c>
      <c r="M63" s="1">
        <f>AVERAGE(J63:L63)</f>
        <v>8537336</v>
      </c>
    </row>
    <row r="65" spans="2:13">
      <c r="B65" s="1" t="s">
        <v>9</v>
      </c>
      <c r="C65" s="1">
        <v>105000</v>
      </c>
      <c r="I65" s="1" t="s">
        <v>9</v>
      </c>
      <c r="J65" s="1">
        <v>105000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>
        <f>AVERAGE(C66:E66)</f>
        <v>2</v>
      </c>
      <c r="I66" s="1" t="s">
        <v>3</v>
      </c>
      <c r="J66" s="1">
        <v>1</v>
      </c>
      <c r="K66" s="1">
        <v>2</v>
      </c>
      <c r="L66" s="1">
        <v>3</v>
      </c>
      <c r="M66" s="1">
        <f>AVERAGE(J66:L66)</f>
        <v>2</v>
      </c>
    </row>
    <row r="67" spans="2:13">
      <c r="B67" s="1" t="s">
        <v>10</v>
      </c>
      <c r="C67" s="1">
        <v>8823098333</v>
      </c>
      <c r="D67" s="1">
        <v>8823098333</v>
      </c>
      <c r="E67" s="1">
        <v>8823098333</v>
      </c>
      <c r="F67" s="1">
        <f>AVERAGE(C67:E67)</f>
        <v>8823098333</v>
      </c>
      <c r="I67" s="1" t="s">
        <v>10</v>
      </c>
      <c r="J67" s="1">
        <v>8823098333</v>
      </c>
      <c r="K67" s="1">
        <v>8823098333</v>
      </c>
      <c r="L67" s="1">
        <v>8823098333</v>
      </c>
      <c r="M67" s="1">
        <f>AVERAGE(J67:L67)</f>
        <v>8823098333</v>
      </c>
    </row>
    <row r="68" spans="2:13">
      <c r="B68" s="1" t="s">
        <v>16</v>
      </c>
      <c r="C68" s="1">
        <v>3780507</v>
      </c>
      <c r="D68" s="1">
        <v>3780507</v>
      </c>
      <c r="E68" s="1">
        <v>3780507</v>
      </c>
      <c r="F68" s="1">
        <f>AVERAGE(C68:E68)</f>
        <v>3780507</v>
      </c>
      <c r="I68" s="1" t="s">
        <v>16</v>
      </c>
      <c r="J68" s="1">
        <v>3780507</v>
      </c>
      <c r="K68" s="1">
        <v>3780507</v>
      </c>
      <c r="L68" s="1">
        <v>3780507</v>
      </c>
      <c r="M68" s="1">
        <f>AVERAGE(J68:L68)</f>
        <v>3780507</v>
      </c>
    </row>
    <row r="69" spans="2:13">
      <c r="B69" s="1" t="s">
        <v>12</v>
      </c>
      <c r="C69" s="1">
        <v>2992</v>
      </c>
      <c r="D69" s="1">
        <v>2992</v>
      </c>
      <c r="E69" s="1">
        <v>2992</v>
      </c>
      <c r="F69" s="1">
        <f>AVERAGE(C69:E69)</f>
        <v>2992</v>
      </c>
      <c r="I69" s="1" t="s">
        <v>12</v>
      </c>
      <c r="J69" s="1">
        <v>9935768</v>
      </c>
      <c r="K69" s="1">
        <v>9935768</v>
      </c>
      <c r="L69" s="1">
        <v>9935768</v>
      </c>
      <c r="M69" s="1">
        <f>AVERAGE(J69:L69)</f>
        <v>9935768</v>
      </c>
    </row>
    <row r="71" spans="2:13">
      <c r="B71" s="1" t="s">
        <v>9</v>
      </c>
      <c r="C71" s="1">
        <v>120000</v>
      </c>
      <c r="I71" s="1" t="s">
        <v>9</v>
      </c>
      <c r="J71" s="1">
        <v>120000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>
        <f>AVERAGE(C72:E72)</f>
        <v>2</v>
      </c>
      <c r="I72" s="1" t="s">
        <v>3</v>
      </c>
      <c r="J72" s="1">
        <v>1</v>
      </c>
      <c r="K72" s="1">
        <v>2</v>
      </c>
      <c r="L72" s="1">
        <v>3</v>
      </c>
      <c r="M72" s="1">
        <f>AVERAGE(J72:L72)</f>
        <v>2</v>
      </c>
    </row>
    <row r="73" spans="2:13">
      <c r="B73" s="1" t="s">
        <v>10</v>
      </c>
      <c r="C73" s="1">
        <v>11523530333</v>
      </c>
      <c r="D73" s="1">
        <v>11523530333</v>
      </c>
      <c r="E73" s="1">
        <v>11523530333</v>
      </c>
      <c r="F73" s="1">
        <f>AVERAGE(C73:E73)</f>
        <v>11523530333</v>
      </c>
      <c r="I73" s="1" t="s">
        <v>10</v>
      </c>
      <c r="J73" s="1">
        <v>11523530333</v>
      </c>
      <c r="K73" s="1">
        <v>11523530333</v>
      </c>
      <c r="L73" s="1">
        <v>11523530333</v>
      </c>
      <c r="M73" s="1">
        <f>AVERAGE(J73:L73)</f>
        <v>11523530333</v>
      </c>
    </row>
    <row r="74" spans="2:13">
      <c r="B74" s="1" t="s">
        <v>16</v>
      </c>
      <c r="C74" s="1">
        <v>4320507</v>
      </c>
      <c r="D74" s="1">
        <v>4320507</v>
      </c>
      <c r="E74" s="1">
        <v>4320507</v>
      </c>
      <c r="F74" s="1">
        <f>AVERAGE(C74:E74)</f>
        <v>4320507</v>
      </c>
      <c r="I74" s="1" t="s">
        <v>16</v>
      </c>
      <c r="J74" s="1">
        <v>4320507</v>
      </c>
      <c r="K74" s="1">
        <v>4320507</v>
      </c>
      <c r="L74" s="1">
        <v>4320507</v>
      </c>
      <c r="M74" s="1">
        <f>AVERAGE(J74:L74)</f>
        <v>4320507</v>
      </c>
    </row>
    <row r="75" spans="2:13">
      <c r="B75" s="1" t="s">
        <v>12</v>
      </c>
      <c r="C75" s="1">
        <v>2992</v>
      </c>
      <c r="D75" s="1">
        <v>2992</v>
      </c>
      <c r="E75" s="1">
        <v>2992</v>
      </c>
      <c r="F75" s="1">
        <f>AVERAGE(C75:E75)</f>
        <v>2992</v>
      </c>
      <c r="I75" s="1" t="s">
        <v>12</v>
      </c>
      <c r="J75" s="1">
        <v>11505944</v>
      </c>
      <c r="K75" s="1">
        <v>11505944</v>
      </c>
      <c r="L75" s="1">
        <v>11505944</v>
      </c>
      <c r="M75" s="1">
        <f>AVERAGE(J75:L75)</f>
        <v>11505944</v>
      </c>
    </row>
    <row r="77" spans="2:13">
      <c r="B77" s="1" t="s">
        <v>9</v>
      </c>
      <c r="C77" s="1">
        <v>135000</v>
      </c>
      <c r="I77" s="1" t="s">
        <v>9</v>
      </c>
      <c r="J77" s="1">
        <v>135000</v>
      </c>
    </row>
    <row r="78" spans="2:13">
      <c r="B78" s="1" t="s">
        <v>3</v>
      </c>
      <c r="C78" s="1">
        <v>1</v>
      </c>
      <c r="D78" s="1">
        <v>2</v>
      </c>
      <c r="E78" s="1">
        <v>3</v>
      </c>
      <c r="F78" s="1">
        <f>AVERAGE(C78:E78)</f>
        <v>2</v>
      </c>
      <c r="I78" s="1" t="s">
        <v>3</v>
      </c>
      <c r="J78" s="1">
        <v>1</v>
      </c>
      <c r="K78" s="1">
        <v>2</v>
      </c>
      <c r="L78" s="1">
        <v>3</v>
      </c>
      <c r="M78" s="1">
        <f>AVERAGE(J78:L78)</f>
        <v>2</v>
      </c>
    </row>
    <row r="79" spans="2:13">
      <c r="B79" s="1" t="s">
        <v>10</v>
      </c>
      <c r="F79" s="1" t="e">
        <f>AVERAGE(C79:E79)</f>
        <v>#DIV/0!</v>
      </c>
      <c r="I79" s="1" t="s">
        <v>10</v>
      </c>
      <c r="M79" s="1" t="e">
        <f>AVERAGE(J79:L79)</f>
        <v>#DIV/0!</v>
      </c>
    </row>
    <row r="80" spans="2:13">
      <c r="B80" s="1" t="s">
        <v>16</v>
      </c>
      <c r="F80" s="1" t="e">
        <f>AVERAGE(C80:E80)</f>
        <v>#DIV/0!</v>
      </c>
      <c r="I80" s="1" t="s">
        <v>16</v>
      </c>
      <c r="M80" s="1" t="e">
        <f>AVERAGE(J80:L80)</f>
        <v>#DIV/0!</v>
      </c>
    </row>
    <row r="81" spans="2:13">
      <c r="B81" s="1" t="s">
        <v>12</v>
      </c>
      <c r="F81" s="1" t="e">
        <f>AVERAGE(C81:E81)</f>
        <v>#DIV/0!</v>
      </c>
      <c r="I81" s="1" t="s">
        <v>12</v>
      </c>
      <c r="M81" s="1" t="e">
        <f>AVERAGE(J81:L81)</f>
        <v>#DIV/0!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4"/>
  <sheetViews>
    <sheetView topLeftCell="AG10" zoomScale="70" zoomScaleNormal="70" workbookViewId="0">
      <selection activeCell="T44" sqref="T44:T51"/>
    </sheetView>
  </sheetViews>
  <sheetFormatPr defaultColWidth="7.5" defaultRowHeight="14.25"/>
  <cols>
    <col min="1" max="14" width="9.125" style="1" customWidth="1"/>
    <col min="16" max="16" width="7.875" style="1" customWidth="1"/>
    <col min="17" max="17" width="11.875" style="1" customWidth="1"/>
    <col min="18" max="18" width="6.875" style="1" customWidth="1"/>
    <col min="19" max="19" width="7.875" style="1" customWidth="1"/>
    <col min="20" max="20" width="11.87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0.1268</v>
      </c>
      <c r="D3" s="1">
        <v>0.12959999999999999</v>
      </c>
      <c r="E3" s="1">
        <v>0.127</v>
      </c>
      <c r="F3" s="1">
        <v>0.125</v>
      </c>
      <c r="G3" s="1">
        <v>0.1242</v>
      </c>
      <c r="H3" s="1">
        <v>0.1235</v>
      </c>
      <c r="I3" s="1">
        <v>0.1239</v>
      </c>
      <c r="J3" s="1">
        <v>0.1249</v>
      </c>
      <c r="K3" s="1">
        <v>0.12509999999999999</v>
      </c>
      <c r="L3" s="1">
        <v>0.1255</v>
      </c>
      <c r="M3" s="1">
        <v>0.1265</v>
      </c>
      <c r="N3" s="1">
        <v>0.1255</v>
      </c>
      <c r="O3" s="1">
        <f t="shared" ref="O3:O10" si="0">MIN(C3:N3)</f>
        <v>0.1235</v>
      </c>
      <c r="P3" s="1">
        <f t="shared" ref="P3:P10" si="1">MAX(C3:N3)</f>
        <v>0.12959999999999999</v>
      </c>
      <c r="Q3" s="1">
        <f t="shared" ref="Q3:Q10" si="2">(SUM(C3:N3)-O3-P3)/10</f>
        <v>0.12544</v>
      </c>
      <c r="S3" s="1">
        <v>7500</v>
      </c>
      <c r="T3" s="1">
        <v>1.4</v>
      </c>
      <c r="U3" s="1">
        <v>1.4</v>
      </c>
      <c r="V3" s="1">
        <v>1.4</v>
      </c>
      <c r="W3" s="1">
        <f t="shared" ref="W3:W10" si="3">AVERAGE(T3:V3)</f>
        <v>1.3999999999999997</v>
      </c>
    </row>
    <row r="4" spans="1:23">
      <c r="B4" s="1">
        <v>15000</v>
      </c>
      <c r="C4" s="1">
        <v>0.58989999999999998</v>
      </c>
      <c r="D4" s="1">
        <v>0.59740000000000004</v>
      </c>
      <c r="E4" s="1">
        <v>0.59230000000000005</v>
      </c>
      <c r="F4" s="1">
        <v>0.59079999999999999</v>
      </c>
      <c r="G4" s="1">
        <v>0.59109999999999996</v>
      </c>
      <c r="H4" s="1">
        <v>0.59089999999999998</v>
      </c>
      <c r="I4" s="1">
        <v>0.58899999999999997</v>
      </c>
      <c r="J4" s="1">
        <v>0.58069999999999999</v>
      </c>
      <c r="K4" s="1">
        <v>0.58540000000000003</v>
      </c>
      <c r="L4" s="1">
        <v>0.58850000000000002</v>
      </c>
      <c r="M4" s="1">
        <v>0.59330000000000005</v>
      </c>
      <c r="N4" s="1">
        <v>0.59189999999999998</v>
      </c>
      <c r="O4" s="1">
        <f t="shared" si="0"/>
        <v>0.58069999999999999</v>
      </c>
      <c r="P4" s="1">
        <f t="shared" si="1"/>
        <v>0.59740000000000004</v>
      </c>
      <c r="Q4" s="1">
        <f t="shared" si="2"/>
        <v>0.59030999999999989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 s="1">
        <v>22500</v>
      </c>
      <c r="C5" s="1">
        <v>1.3609</v>
      </c>
      <c r="D5" s="1">
        <v>1.3623000000000001</v>
      </c>
      <c r="E5" s="1">
        <v>1.4019999999999999</v>
      </c>
      <c r="F5" s="1">
        <v>1.3818999999999999</v>
      </c>
      <c r="G5" s="1">
        <v>1.4232</v>
      </c>
      <c r="H5" s="1">
        <v>1.3836999999999999</v>
      </c>
      <c r="I5" s="1">
        <v>1.3728</v>
      </c>
      <c r="J5" s="1">
        <v>1.3603000000000001</v>
      </c>
      <c r="K5" s="1">
        <v>1.3567</v>
      </c>
      <c r="L5" s="1">
        <v>1.3603000000000001</v>
      </c>
      <c r="M5" s="1">
        <v>1.3623000000000001</v>
      </c>
      <c r="N5" s="1">
        <v>1.3568</v>
      </c>
      <c r="O5" s="1">
        <f t="shared" si="0"/>
        <v>1.3567</v>
      </c>
      <c r="P5" s="1">
        <f t="shared" si="1"/>
        <v>1.4232</v>
      </c>
      <c r="Q5" s="1">
        <f t="shared" si="2"/>
        <v>1.37033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 s="1">
        <v>30000</v>
      </c>
      <c r="C6" s="1">
        <v>2.4719000000000002</v>
      </c>
      <c r="D6" s="1">
        <v>2.5255999999999998</v>
      </c>
      <c r="E6" s="1">
        <v>2.4752000000000001</v>
      </c>
      <c r="F6" s="1">
        <v>2.4982000000000002</v>
      </c>
      <c r="G6" s="1">
        <v>2.5045999999999999</v>
      </c>
      <c r="H6" s="1">
        <v>2.4567999999999999</v>
      </c>
      <c r="I6" s="1">
        <v>2.4630000000000001</v>
      </c>
      <c r="J6" s="1">
        <v>2.4626000000000001</v>
      </c>
      <c r="K6" s="1">
        <v>2.4590000000000001</v>
      </c>
      <c r="L6" s="1">
        <v>2.4561999999999999</v>
      </c>
      <c r="M6" s="1">
        <v>2.4866999999999999</v>
      </c>
      <c r="N6" s="1">
        <v>2.5091000000000001</v>
      </c>
      <c r="O6" s="1">
        <f t="shared" si="0"/>
        <v>2.4561999999999999</v>
      </c>
      <c r="P6" s="1">
        <f t="shared" si="1"/>
        <v>2.5255999999999998</v>
      </c>
      <c r="Q6" s="1">
        <f t="shared" si="2"/>
        <v>2.47871</v>
      </c>
      <c r="S6" s="1">
        <v>30000</v>
      </c>
      <c r="T6" s="1">
        <v>22.2</v>
      </c>
      <c r="U6" s="1">
        <v>22.2</v>
      </c>
      <c r="V6" s="1">
        <v>22.2</v>
      </c>
      <c r="W6" s="1">
        <f t="shared" si="3"/>
        <v>22.2</v>
      </c>
    </row>
    <row r="7" spans="1:23">
      <c r="B7" s="1">
        <v>37500</v>
      </c>
      <c r="C7" s="1">
        <v>3.9127000000000001</v>
      </c>
      <c r="D7" s="1">
        <v>3.9089999999999998</v>
      </c>
      <c r="E7" s="1">
        <v>3.9049</v>
      </c>
      <c r="F7" s="1">
        <v>3.8231999999999999</v>
      </c>
      <c r="G7" s="1">
        <v>3.9032</v>
      </c>
      <c r="H7" s="1">
        <v>3.8395999999999999</v>
      </c>
      <c r="I7" s="1">
        <v>3.9262999999999999</v>
      </c>
      <c r="J7" s="1">
        <v>3.9487000000000001</v>
      </c>
      <c r="K7" s="1">
        <v>3.9361999999999999</v>
      </c>
      <c r="L7" s="1">
        <v>3.9419</v>
      </c>
      <c r="M7" s="1">
        <v>3.8471000000000002</v>
      </c>
      <c r="N7" s="1">
        <v>3.9190999999999998</v>
      </c>
      <c r="O7" s="1">
        <f t="shared" si="0"/>
        <v>3.8231999999999999</v>
      </c>
      <c r="P7" s="1">
        <f t="shared" si="1"/>
        <v>3.9487000000000001</v>
      </c>
      <c r="Q7" s="1">
        <f t="shared" si="2"/>
        <v>3.903999999999999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B8" s="1">
        <v>45000</v>
      </c>
      <c r="C8" s="1">
        <v>5.6901000000000002</v>
      </c>
      <c r="D8" s="1">
        <v>5.5364000000000004</v>
      </c>
      <c r="E8" s="1">
        <v>5.7275</v>
      </c>
      <c r="F8" s="1">
        <v>5.6666999999999996</v>
      </c>
      <c r="G8" s="1">
        <v>5.6847000000000003</v>
      </c>
      <c r="H8" s="1">
        <v>5.5727000000000002</v>
      </c>
      <c r="I8" s="1">
        <v>5.5471000000000004</v>
      </c>
      <c r="J8" s="1">
        <v>5.5654000000000003</v>
      </c>
      <c r="K8" s="1">
        <v>5.6307999999999998</v>
      </c>
      <c r="L8" s="1">
        <v>5.5266000000000002</v>
      </c>
      <c r="M8" s="1">
        <v>5.6421999999999999</v>
      </c>
      <c r="N8" s="1">
        <v>5.5602999999999998</v>
      </c>
      <c r="O8" s="1">
        <f t="shared" si="0"/>
        <v>5.5266000000000002</v>
      </c>
      <c r="P8" s="1">
        <f t="shared" si="1"/>
        <v>5.7275</v>
      </c>
      <c r="Q8" s="1">
        <f t="shared" si="2"/>
        <v>5.6096400000000006</v>
      </c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B9" s="1">
        <v>52500</v>
      </c>
      <c r="C9" s="1">
        <v>7.5692000000000004</v>
      </c>
      <c r="D9" s="1">
        <v>7.5671999999999997</v>
      </c>
      <c r="E9" s="1">
        <v>7.5610999999999997</v>
      </c>
      <c r="F9" s="1">
        <v>7.6993</v>
      </c>
      <c r="G9" s="1">
        <v>7.6779999999999999</v>
      </c>
      <c r="H9" s="1">
        <v>7.6936999999999998</v>
      </c>
      <c r="I9" s="1">
        <v>7.5160999999999998</v>
      </c>
      <c r="J9" s="1">
        <v>7.6215999999999999</v>
      </c>
      <c r="K9" s="1">
        <v>7.7055999999999996</v>
      </c>
      <c r="L9" s="1">
        <v>7.7554999999999996</v>
      </c>
      <c r="M9" s="1">
        <v>7.7221000000000002</v>
      </c>
      <c r="N9" s="1">
        <v>7.7077</v>
      </c>
      <c r="O9" s="1">
        <f t="shared" si="0"/>
        <v>7.5160999999999998</v>
      </c>
      <c r="P9" s="1">
        <f t="shared" si="1"/>
        <v>7.7554999999999996</v>
      </c>
      <c r="Q9" s="1">
        <f t="shared" si="2"/>
        <v>7.6525500000000006</v>
      </c>
      <c r="S9" s="1">
        <v>52500</v>
      </c>
      <c r="T9" s="1">
        <v>69</v>
      </c>
      <c r="U9" s="1">
        <v>69</v>
      </c>
      <c r="V9" s="1">
        <v>69</v>
      </c>
      <c r="W9" s="1">
        <f t="shared" si="3"/>
        <v>69</v>
      </c>
    </row>
    <row r="10" spans="1:23">
      <c r="B10" s="1">
        <v>60000</v>
      </c>
      <c r="C10" s="1">
        <v>10.129</v>
      </c>
      <c r="D10" s="1">
        <v>9.8435000000000006</v>
      </c>
      <c r="E10" s="1">
        <v>10.064500000000001</v>
      </c>
      <c r="F10" s="1">
        <v>10.035299999999999</v>
      </c>
      <c r="G10" s="1">
        <v>9.9460999999999995</v>
      </c>
      <c r="H10" s="1">
        <v>10.1692</v>
      </c>
      <c r="I10" s="1">
        <v>10.044700000000001</v>
      </c>
      <c r="J10" s="1">
        <v>10.0214</v>
      </c>
      <c r="K10" s="1">
        <v>10.081799999999999</v>
      </c>
      <c r="L10" s="1">
        <v>10.073</v>
      </c>
      <c r="M10" s="1">
        <v>10.033099999999999</v>
      </c>
      <c r="N10" s="1">
        <v>9.8445</v>
      </c>
      <c r="O10" s="1">
        <f t="shared" si="0"/>
        <v>9.8435000000000006</v>
      </c>
      <c r="P10" s="1">
        <f t="shared" si="1"/>
        <v>10.1692</v>
      </c>
      <c r="Q10" s="1">
        <f t="shared" si="2"/>
        <v>10.027339999999999</v>
      </c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1" spans="1:23">
      <c r="O11" s="1"/>
      <c r="W11" s="1"/>
    </row>
    <row r="12" spans="1:23">
      <c r="O12" s="1"/>
      <c r="W12" s="1"/>
    </row>
    <row r="13" spans="1:23"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0.106</v>
      </c>
      <c r="D16" s="1">
        <v>0.106</v>
      </c>
      <c r="E16" s="1">
        <v>0.107</v>
      </c>
      <c r="F16" s="1">
        <v>0.107</v>
      </c>
      <c r="G16" s="1">
        <v>0.106</v>
      </c>
      <c r="H16" s="1">
        <v>0.108</v>
      </c>
      <c r="I16" s="1">
        <v>0.108</v>
      </c>
      <c r="J16" s="1">
        <v>0.106</v>
      </c>
      <c r="K16" s="1">
        <v>0.105</v>
      </c>
      <c r="L16" s="1">
        <v>0.105</v>
      </c>
      <c r="M16" s="1">
        <v>0.105</v>
      </c>
      <c r="N16" s="1">
        <v>0.104</v>
      </c>
      <c r="O16" s="1">
        <f t="shared" ref="O16:O23" si="4">MIN(C16:N16)</f>
        <v>0.104</v>
      </c>
      <c r="P16" s="1">
        <f t="shared" ref="P16:P23" si="5">MAX(C16:N16)</f>
        <v>0.108</v>
      </c>
      <c r="Q16" s="1">
        <f t="shared" ref="Q16:Q23" si="6">(SUM(C16:N16)-O16-P16)/10</f>
        <v>0.1061</v>
      </c>
      <c r="S16" s="1">
        <v>7500</v>
      </c>
      <c r="T16" s="1">
        <v>1.4</v>
      </c>
      <c r="U16" s="1">
        <v>1.4</v>
      </c>
      <c r="V16" s="1">
        <v>1.4</v>
      </c>
      <c r="W16" s="1">
        <f t="shared" ref="W16:W23" si="7">AVERAGE(T16:V16)</f>
        <v>1.3999999999999997</v>
      </c>
    </row>
    <row r="17" spans="1:23">
      <c r="B17" s="1">
        <v>15000</v>
      </c>
      <c r="C17" s="1">
        <v>0.51700000000000002</v>
      </c>
      <c r="D17" s="1">
        <v>0.51800000000000002</v>
      </c>
      <c r="E17" s="1">
        <v>0.52200000000000002</v>
      </c>
      <c r="F17" s="1">
        <v>0.51900000000000002</v>
      </c>
      <c r="G17" s="1">
        <v>0.51900000000000002</v>
      </c>
      <c r="H17" s="1">
        <v>0.51900000000000002</v>
      </c>
      <c r="I17" s="1">
        <v>0.52500000000000002</v>
      </c>
      <c r="J17" s="1">
        <v>0.52800000000000002</v>
      </c>
      <c r="K17" s="1">
        <v>0.53800000000000003</v>
      </c>
      <c r="L17" s="1">
        <v>0.52800000000000002</v>
      </c>
      <c r="M17" s="1">
        <v>0.53800000000000003</v>
      </c>
      <c r="N17" s="1">
        <v>0.51700000000000002</v>
      </c>
      <c r="O17" s="1">
        <f t="shared" si="4"/>
        <v>0.51700000000000002</v>
      </c>
      <c r="P17" s="1">
        <f t="shared" si="5"/>
        <v>0.53800000000000003</v>
      </c>
      <c r="Q17" s="1">
        <f t="shared" si="6"/>
        <v>0.5233000000000001</v>
      </c>
      <c r="S17" s="1">
        <v>15000</v>
      </c>
      <c r="T17" s="1">
        <v>5.6</v>
      </c>
      <c r="U17" s="1">
        <v>5.6</v>
      </c>
      <c r="V17" s="1">
        <v>5.6</v>
      </c>
      <c r="W17" s="1">
        <f t="shared" si="7"/>
        <v>5.5999999999999988</v>
      </c>
    </row>
    <row r="18" spans="1:23">
      <c r="B18" s="1">
        <v>22500</v>
      </c>
      <c r="C18" s="1">
        <v>1.2629999999999999</v>
      </c>
      <c r="D18" s="1">
        <v>1.274</v>
      </c>
      <c r="E18" s="1">
        <v>1.268</v>
      </c>
      <c r="F18" s="1">
        <v>1.2629999999999999</v>
      </c>
      <c r="G18" s="1">
        <v>1.242</v>
      </c>
      <c r="H18" s="1">
        <v>1.264</v>
      </c>
      <c r="I18" s="1">
        <v>1.264</v>
      </c>
      <c r="J18" s="1">
        <v>1.2709999999999999</v>
      </c>
      <c r="K18" s="1">
        <v>1.2649999999999999</v>
      </c>
      <c r="L18" s="1">
        <v>1.2609999999999999</v>
      </c>
      <c r="M18" s="1">
        <v>1.26</v>
      </c>
      <c r="N18" s="1">
        <v>1.264</v>
      </c>
      <c r="O18" s="1">
        <f t="shared" si="4"/>
        <v>1.242</v>
      </c>
      <c r="P18" s="1">
        <f t="shared" si="5"/>
        <v>1.274</v>
      </c>
      <c r="Q18" s="1">
        <f t="shared" si="6"/>
        <v>1.2642999999999998</v>
      </c>
      <c r="S18" s="1">
        <v>22500</v>
      </c>
      <c r="T18" s="1">
        <v>12.5</v>
      </c>
      <c r="U18" s="1">
        <v>12.5</v>
      </c>
      <c r="V18" s="1">
        <v>12.5</v>
      </c>
      <c r="W18" s="1">
        <f t="shared" si="7"/>
        <v>12.5</v>
      </c>
    </row>
    <row r="19" spans="1:23">
      <c r="B19" s="1">
        <v>30000</v>
      </c>
      <c r="C19" s="1">
        <v>2.3079999999999998</v>
      </c>
      <c r="D19" s="1">
        <v>2.3530000000000002</v>
      </c>
      <c r="E19" s="1">
        <v>2.3079999999999998</v>
      </c>
      <c r="F19" s="1">
        <v>2.3220000000000001</v>
      </c>
      <c r="G19" s="1">
        <v>2.3199999999999998</v>
      </c>
      <c r="H19" s="1">
        <v>2.375</v>
      </c>
      <c r="I19" s="1">
        <v>2.335</v>
      </c>
      <c r="J19" s="1">
        <v>2.3170000000000002</v>
      </c>
      <c r="K19" s="1">
        <v>2.323</v>
      </c>
      <c r="L19" s="1">
        <v>2.3439999999999999</v>
      </c>
      <c r="M19" s="1">
        <v>2.3149999999999999</v>
      </c>
      <c r="N19" s="1">
        <v>2.3580000000000001</v>
      </c>
      <c r="O19" s="1">
        <f t="shared" si="4"/>
        <v>2.3079999999999998</v>
      </c>
      <c r="P19" s="1">
        <f t="shared" si="5"/>
        <v>2.375</v>
      </c>
      <c r="Q19" s="1">
        <f t="shared" si="6"/>
        <v>2.3295000000000003</v>
      </c>
      <c r="S19" s="1">
        <v>30000</v>
      </c>
      <c r="T19" s="1">
        <v>22.2</v>
      </c>
      <c r="U19" s="1">
        <v>22.2</v>
      </c>
      <c r="V19" s="1">
        <v>22.2</v>
      </c>
      <c r="W19" s="1">
        <f t="shared" si="7"/>
        <v>22.2</v>
      </c>
    </row>
    <row r="20" spans="1:23">
      <c r="B20" s="1">
        <v>37500</v>
      </c>
      <c r="C20" s="1">
        <v>3.6240000000000001</v>
      </c>
      <c r="D20" s="1">
        <v>3.6160000000000001</v>
      </c>
      <c r="E20" s="1">
        <v>3.64</v>
      </c>
      <c r="F20" s="1">
        <v>3.629</v>
      </c>
      <c r="G20" s="1">
        <v>3.633</v>
      </c>
      <c r="H20" s="1">
        <v>3.6880000000000002</v>
      </c>
      <c r="I20" s="1">
        <v>3.6309999999999998</v>
      </c>
      <c r="J20" s="1">
        <v>3.6379999999999999</v>
      </c>
      <c r="K20" s="1">
        <v>3.6739999999999999</v>
      </c>
      <c r="L20" s="1">
        <v>3.6760000000000002</v>
      </c>
      <c r="M20" s="1">
        <v>3.63</v>
      </c>
      <c r="N20" s="1">
        <v>3.6349999999999998</v>
      </c>
      <c r="O20" s="1">
        <f t="shared" si="4"/>
        <v>3.6160000000000001</v>
      </c>
      <c r="P20" s="1">
        <f t="shared" si="5"/>
        <v>3.6880000000000002</v>
      </c>
      <c r="Q20" s="1">
        <f t="shared" si="6"/>
        <v>3.6409999999999996</v>
      </c>
      <c r="S20" s="1">
        <v>37500</v>
      </c>
      <c r="T20" s="1">
        <v>35.1</v>
      </c>
      <c r="U20" s="1">
        <v>35.1</v>
      </c>
      <c r="V20" s="1">
        <v>35.1</v>
      </c>
      <c r="W20" s="1">
        <f t="shared" si="7"/>
        <v>35.1</v>
      </c>
    </row>
    <row r="21" spans="1:23">
      <c r="B21" s="1">
        <v>45000</v>
      </c>
      <c r="C21" s="1">
        <v>5.3140000000000001</v>
      </c>
      <c r="D21" s="1">
        <v>5.2939999999999996</v>
      </c>
      <c r="E21" s="1">
        <v>5.2140000000000004</v>
      </c>
      <c r="F21" s="1">
        <v>5.242</v>
      </c>
      <c r="G21" s="1">
        <v>5.3040000000000003</v>
      </c>
      <c r="H21" s="1">
        <v>5.2460000000000004</v>
      </c>
      <c r="I21" s="1">
        <v>5.2880000000000003</v>
      </c>
      <c r="J21" s="1">
        <v>5.2220000000000004</v>
      </c>
      <c r="K21" s="1">
        <v>5.2389999999999999</v>
      </c>
      <c r="L21" s="1">
        <v>5.3710000000000004</v>
      </c>
      <c r="M21" s="1">
        <v>5.2549999999999999</v>
      </c>
      <c r="N21" s="1">
        <v>5.2649999999999997</v>
      </c>
      <c r="O21" s="1">
        <f t="shared" si="4"/>
        <v>5.2140000000000004</v>
      </c>
      <c r="P21" s="1">
        <f t="shared" si="5"/>
        <v>5.3710000000000004</v>
      </c>
      <c r="Q21" s="1">
        <f t="shared" si="6"/>
        <v>5.2669000000000006</v>
      </c>
      <c r="S21" s="1">
        <v>45000</v>
      </c>
      <c r="T21" s="1">
        <v>50.1</v>
      </c>
      <c r="U21" s="1">
        <v>50.1</v>
      </c>
      <c r="V21" s="1">
        <v>50.1</v>
      </c>
      <c r="W21" s="1">
        <f t="shared" si="7"/>
        <v>50.1</v>
      </c>
    </row>
    <row r="22" spans="1:23">
      <c r="B22" s="1">
        <v>52500</v>
      </c>
      <c r="C22" s="1">
        <v>7.157</v>
      </c>
      <c r="D22" s="1">
        <v>7.149</v>
      </c>
      <c r="E22" s="1">
        <v>7.1929999999999996</v>
      </c>
      <c r="F22" s="1">
        <v>7.1580000000000004</v>
      </c>
      <c r="G22" s="1">
        <v>7.2279999999999998</v>
      </c>
      <c r="H22" s="1">
        <v>7.2969999999999997</v>
      </c>
      <c r="I22" s="1">
        <v>7.41</v>
      </c>
      <c r="J22" s="1">
        <v>7.3730000000000002</v>
      </c>
      <c r="K22" s="1">
        <v>7.3090000000000002</v>
      </c>
      <c r="L22" s="1">
        <v>7.1420000000000003</v>
      </c>
      <c r="M22" s="1">
        <v>7.2089999999999996</v>
      </c>
      <c r="N22" s="1">
        <v>7.2</v>
      </c>
      <c r="O22" s="1">
        <f t="shared" si="4"/>
        <v>7.1420000000000003</v>
      </c>
      <c r="P22" s="1">
        <f t="shared" si="5"/>
        <v>7.41</v>
      </c>
      <c r="Q22" s="1">
        <f t="shared" si="6"/>
        <v>7.2273000000000014</v>
      </c>
      <c r="S22" s="1">
        <v>52500</v>
      </c>
      <c r="T22" s="1">
        <v>69</v>
      </c>
      <c r="U22" s="1">
        <v>69</v>
      </c>
      <c r="V22" s="1">
        <v>69</v>
      </c>
      <c r="W22" s="1">
        <f t="shared" si="7"/>
        <v>69</v>
      </c>
    </row>
    <row r="23" spans="1:23">
      <c r="B23" s="1">
        <v>60000</v>
      </c>
      <c r="C23" s="1">
        <v>9.2080000000000002</v>
      </c>
      <c r="D23" s="1">
        <v>9.3160000000000007</v>
      </c>
      <c r="E23" s="1">
        <v>9.3529999999999998</v>
      </c>
      <c r="F23" s="1">
        <v>9.202</v>
      </c>
      <c r="G23" s="1">
        <v>9.32</v>
      </c>
      <c r="H23" s="1">
        <v>9.4819999999999993</v>
      </c>
      <c r="I23" s="1">
        <v>9.4369999999999994</v>
      </c>
      <c r="J23" s="1">
        <v>9.4320000000000004</v>
      </c>
      <c r="K23" s="1">
        <v>9.4380000000000006</v>
      </c>
      <c r="L23" s="1">
        <v>9.6219999999999999</v>
      </c>
      <c r="M23" s="1">
        <v>9.609</v>
      </c>
      <c r="N23" s="1">
        <v>9.3640000000000008</v>
      </c>
      <c r="O23" s="1">
        <f t="shared" si="4"/>
        <v>9.202</v>
      </c>
      <c r="P23" s="1">
        <f t="shared" si="5"/>
        <v>9.6219999999999999</v>
      </c>
      <c r="Q23" s="1">
        <f t="shared" si="6"/>
        <v>9.395900000000001</v>
      </c>
      <c r="S23" s="1">
        <v>60000</v>
      </c>
      <c r="T23" s="1">
        <v>89.5</v>
      </c>
      <c r="U23" s="1">
        <v>89.5</v>
      </c>
      <c r="V23" s="1">
        <v>89.5</v>
      </c>
      <c r="W23" s="1">
        <f t="shared" si="7"/>
        <v>89.5</v>
      </c>
    </row>
    <row r="24" spans="1:23">
      <c r="O24" s="1"/>
      <c r="W24" s="1"/>
    </row>
    <row r="25" spans="1:23">
      <c r="O25" s="1"/>
      <c r="W25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225194163</v>
      </c>
      <c r="D30" s="1">
        <v>225194163</v>
      </c>
      <c r="E30" s="1">
        <v>225194163</v>
      </c>
      <c r="F30" s="1">
        <f>SUM(C30:E30)/3</f>
        <v>225194163</v>
      </c>
      <c r="I30" s="1" t="s">
        <v>10</v>
      </c>
      <c r="J30" s="1">
        <v>225194163</v>
      </c>
      <c r="K30" s="1">
        <v>225194163</v>
      </c>
      <c r="L30" s="1">
        <v>225194163</v>
      </c>
      <c r="M30" s="1">
        <f>SUM(J30:L30)/3</f>
        <v>225194163</v>
      </c>
      <c r="P30" s="1">
        <v>7500</v>
      </c>
      <c r="Q30" s="1">
        <f>F30</f>
        <v>225194163</v>
      </c>
      <c r="R30" s="1">
        <f>F31</f>
        <v>60453</v>
      </c>
      <c r="S30" s="1">
        <f>F32</f>
        <v>2768</v>
      </c>
      <c r="T30" s="1">
        <f>(Q30+R30+S30)/1024/1024/1024</f>
        <v>0.2097872868180275</v>
      </c>
      <c r="U30" s="1">
        <f t="shared" ref="U30:U37" si="8">W3</f>
        <v>1.3999999999999997</v>
      </c>
      <c r="V30" s="4">
        <f>U30*(Constants!$A$2/100)*1024*1024*1024</f>
        <v>240518168.57599995</v>
      </c>
    </row>
    <row r="31" spans="1:23">
      <c r="B31" s="1" t="s">
        <v>16</v>
      </c>
      <c r="C31" s="1">
        <v>60453</v>
      </c>
      <c r="D31" s="1">
        <v>60453</v>
      </c>
      <c r="E31" s="1">
        <v>60453</v>
      </c>
      <c r="F31" s="1">
        <f>SUM(C31:E31)/3</f>
        <v>60453</v>
      </c>
      <c r="I31" s="1" t="s">
        <v>16</v>
      </c>
      <c r="J31" s="1">
        <v>60453</v>
      </c>
      <c r="K31" s="1">
        <v>60453</v>
      </c>
      <c r="L31" s="1">
        <v>60453</v>
      </c>
      <c r="M31" s="1">
        <f>SUM(J31:L31)/3</f>
        <v>60453</v>
      </c>
      <c r="P31" s="1">
        <v>15000</v>
      </c>
      <c r="Q31" s="1">
        <f>F36</f>
        <v>900314164</v>
      </c>
      <c r="R31" s="1">
        <f>F37</f>
        <v>120452</v>
      </c>
      <c r="S31" s="1">
        <f>F38</f>
        <v>2768</v>
      </c>
      <c r="T31" s="1">
        <f t="shared" ref="T31:T37" si="9">(Q31+R31+S31)/1024/1024/1024</f>
        <v>0.83859766274690628</v>
      </c>
      <c r="U31" s="1">
        <f t="shared" si="8"/>
        <v>5.5999999999999988</v>
      </c>
      <c r="V31" s="4">
        <f>U31*(Constants!$A$2/100)*1024*1024*1024</f>
        <v>962072674.30399978</v>
      </c>
    </row>
    <row r="32" spans="1:23">
      <c r="B32" s="1" t="s">
        <v>12</v>
      </c>
      <c r="C32" s="1">
        <v>2768</v>
      </c>
      <c r="D32" s="1">
        <v>2768</v>
      </c>
      <c r="E32" s="1">
        <v>2768</v>
      </c>
      <c r="F32" s="1">
        <f>SUM(C32:E32)/3</f>
        <v>2768</v>
      </c>
      <c r="I32" s="1" t="s">
        <v>12</v>
      </c>
      <c r="J32" s="1">
        <v>722248</v>
      </c>
      <c r="K32" s="1">
        <v>722248</v>
      </c>
      <c r="L32" s="1">
        <v>722248</v>
      </c>
      <c r="M32" s="1">
        <f>SUM(J32:L32)/3</f>
        <v>722248</v>
      </c>
      <c r="P32" s="1">
        <v>22500</v>
      </c>
      <c r="Q32" s="1">
        <f>F42</f>
        <v>2025434164</v>
      </c>
      <c r="R32" s="1">
        <f>F43</f>
        <v>180452</v>
      </c>
      <c r="S32" s="1">
        <f>F44</f>
        <v>2768</v>
      </c>
      <c r="T32" s="1">
        <f t="shared" si="9"/>
        <v>1.8865031972527504</v>
      </c>
      <c r="U32" s="1">
        <f t="shared" si="8"/>
        <v>12.5</v>
      </c>
      <c r="V32" s="4">
        <f>U32*(Constants!$A$2/100)*1024*1024*1024</f>
        <v>2147483648</v>
      </c>
    </row>
    <row r="33" spans="2:22">
      <c r="P33" s="1">
        <v>30000</v>
      </c>
      <c r="Q33" s="1">
        <f>F48</f>
        <v>3600554164</v>
      </c>
      <c r="R33" s="1">
        <f>F49</f>
        <v>240452</v>
      </c>
      <c r="S33" s="1">
        <f>F50</f>
        <v>2768</v>
      </c>
      <c r="T33" s="1">
        <f t="shared" si="9"/>
        <v>3.3535038903355598</v>
      </c>
      <c r="U33" s="1">
        <f t="shared" si="8"/>
        <v>22.2</v>
      </c>
      <c r="V33" s="4">
        <f>U33*(Constants!$A$2/100)*1024*1024*1024</f>
        <v>3813930958.848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5625674164</v>
      </c>
      <c r="R34" s="1">
        <f>F55</f>
        <v>300452</v>
      </c>
      <c r="S34" s="1">
        <f>F56</f>
        <v>2768</v>
      </c>
      <c r="T34" s="1">
        <f t="shared" si="9"/>
        <v>5.2395997419953346</v>
      </c>
      <c r="U34" s="1">
        <f t="shared" si="8"/>
        <v>35.1</v>
      </c>
      <c r="V34" s="4">
        <f>U34*(Constants!$A$2/100)*1024*1024*1024</f>
        <v>6030134083.5840006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8100794164</v>
      </c>
      <c r="R35" s="1">
        <f>F61</f>
        <v>360452</v>
      </c>
      <c r="S35" s="1">
        <f>F62</f>
        <v>2768</v>
      </c>
      <c r="T35" s="1">
        <f t="shared" si="9"/>
        <v>7.5447907522320747</v>
      </c>
      <c r="U35" s="1">
        <f t="shared" si="8"/>
        <v>50.1</v>
      </c>
      <c r="V35" s="4">
        <f>U35*(Constants!$A$2/100)*1024*1024*1024</f>
        <v>8607114461.184</v>
      </c>
    </row>
    <row r="36" spans="2:22">
      <c r="B36" s="1" t="s">
        <v>10</v>
      </c>
      <c r="C36" s="1">
        <v>900314164</v>
      </c>
      <c r="D36" s="1">
        <v>900314164</v>
      </c>
      <c r="E36" s="1">
        <v>900314164</v>
      </c>
      <c r="F36" s="1">
        <f>SUM(C36:E36)/3</f>
        <v>900314164</v>
      </c>
      <c r="I36" s="1" t="s">
        <v>10</v>
      </c>
      <c r="J36" s="1">
        <v>900314164</v>
      </c>
      <c r="K36" s="1">
        <v>900314164</v>
      </c>
      <c r="L36" s="1">
        <v>900314164</v>
      </c>
      <c r="M36" s="1">
        <f>SUM(J36:L36)/3</f>
        <v>900314164</v>
      </c>
      <c r="P36" s="1">
        <v>52500</v>
      </c>
      <c r="Q36" s="1">
        <f>F66</f>
        <v>11025914164</v>
      </c>
      <c r="R36" s="1">
        <f>F67</f>
        <v>420452</v>
      </c>
      <c r="S36" s="1">
        <f>F68</f>
        <v>2768</v>
      </c>
      <c r="T36" s="1">
        <f t="shared" si="9"/>
        <v>10.26907692104578</v>
      </c>
      <c r="U36" s="1">
        <f t="shared" si="8"/>
        <v>69</v>
      </c>
      <c r="V36" s="4">
        <f>U36*(Constants!$A$2/100)*1024*1024*1024</f>
        <v>11854109736.960001</v>
      </c>
    </row>
    <row r="37" spans="2:22">
      <c r="B37" s="1" t="s">
        <v>16</v>
      </c>
      <c r="C37" s="1">
        <v>120452</v>
      </c>
      <c r="D37" s="1">
        <v>120452</v>
      </c>
      <c r="E37" s="1">
        <v>120452</v>
      </c>
      <c r="F37" s="1">
        <f>SUM(C37:E37)/3</f>
        <v>120452</v>
      </c>
      <c r="I37" s="1" t="s">
        <v>16</v>
      </c>
      <c r="J37" s="1">
        <v>120452</v>
      </c>
      <c r="K37" s="1">
        <v>120452</v>
      </c>
      <c r="L37" s="1">
        <v>120452</v>
      </c>
      <c r="M37" s="1">
        <f>SUM(J37:L37)/3</f>
        <v>120452</v>
      </c>
      <c r="P37" s="1">
        <v>60000</v>
      </c>
      <c r="Q37" s="1">
        <f>F72</f>
        <v>14401034164</v>
      </c>
      <c r="R37" s="1">
        <f>F73</f>
        <v>480452</v>
      </c>
      <c r="S37" s="1">
        <f>F74</f>
        <v>2768</v>
      </c>
      <c r="T37" s="1">
        <f t="shared" si="9"/>
        <v>13.412458248436451</v>
      </c>
      <c r="U37" s="1">
        <f t="shared" si="8"/>
        <v>89.5</v>
      </c>
      <c r="V37" s="4">
        <f>U37*(Constants!$A$2/100)*1024*1024*1024</f>
        <v>15375982919.68</v>
      </c>
    </row>
    <row r="38" spans="2:22">
      <c r="B38" s="1" t="s">
        <v>12</v>
      </c>
      <c r="C38" s="1">
        <v>2768</v>
      </c>
      <c r="D38" s="1">
        <v>2768</v>
      </c>
      <c r="E38" s="1">
        <v>2768</v>
      </c>
      <c r="F38" s="1">
        <f>SUM(C38:E38)/3</f>
        <v>2768</v>
      </c>
      <c r="I38" s="1" t="s">
        <v>12</v>
      </c>
      <c r="J38" s="1">
        <v>1457808</v>
      </c>
      <c r="K38" s="1">
        <v>1457808</v>
      </c>
      <c r="L38" s="1">
        <v>1457808</v>
      </c>
      <c r="M38" s="1">
        <f>SUM(J38:L38)/3</f>
        <v>1457808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</row>
    <row r="42" spans="2:22">
      <c r="B42" s="1" t="s">
        <v>10</v>
      </c>
      <c r="C42" s="1">
        <v>2025434164</v>
      </c>
      <c r="D42" s="1">
        <v>2025434164</v>
      </c>
      <c r="E42" s="1">
        <v>2025434164</v>
      </c>
      <c r="F42" s="1">
        <f>SUM(C42:E42)/3</f>
        <v>2025434164</v>
      </c>
      <c r="I42" s="1" t="s">
        <v>10</v>
      </c>
      <c r="J42" s="1">
        <v>2025434164</v>
      </c>
      <c r="K42" s="1">
        <v>2025434164</v>
      </c>
      <c r="L42" s="1">
        <v>2025434164</v>
      </c>
      <c r="M42" s="1">
        <f>SUM(J42:L42)/3</f>
        <v>2025434164</v>
      </c>
    </row>
    <row r="43" spans="2:22">
      <c r="B43" s="1" t="s">
        <v>16</v>
      </c>
      <c r="C43" s="1">
        <v>180452</v>
      </c>
      <c r="D43" s="1">
        <v>180452</v>
      </c>
      <c r="E43" s="1">
        <v>180452</v>
      </c>
      <c r="F43" s="1">
        <f>SUM(C43:E43)/3</f>
        <v>180452</v>
      </c>
      <c r="I43" s="1" t="s">
        <v>16</v>
      </c>
      <c r="J43" s="1">
        <v>180452</v>
      </c>
      <c r="K43" s="1">
        <v>180452</v>
      </c>
      <c r="L43" s="1">
        <v>180452</v>
      </c>
      <c r="M43" s="1">
        <f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spans="2:22">
      <c r="B44" s="1" t="s">
        <v>12</v>
      </c>
      <c r="C44" s="1">
        <v>2768</v>
      </c>
      <c r="D44" s="1">
        <v>2768</v>
      </c>
      <c r="E44" s="1">
        <v>2768</v>
      </c>
      <c r="F44" s="1">
        <f>SUM(C44:E44)/3</f>
        <v>2768</v>
      </c>
      <c r="I44" s="1" t="s">
        <v>12</v>
      </c>
      <c r="J44" s="1">
        <v>2172648</v>
      </c>
      <c r="K44" s="1">
        <v>2172648</v>
      </c>
      <c r="L44" s="1">
        <v>2172648</v>
      </c>
      <c r="M44" s="1">
        <f>SUM(J44:L44)/3</f>
        <v>2172648</v>
      </c>
      <c r="P44" s="1">
        <v>7500</v>
      </c>
      <c r="Q44" s="1">
        <f>M30</f>
        <v>225194163</v>
      </c>
      <c r="R44" s="1">
        <f>M31</f>
        <v>60453</v>
      </c>
      <c r="S44" s="1">
        <f>M32</f>
        <v>722248</v>
      </c>
      <c r="T44" s="1">
        <f>(Q44+R44+S44)/1024/1024/1024</f>
        <v>0.21045735478401184</v>
      </c>
      <c r="U44" s="1">
        <f t="shared" ref="U44:U51" si="10">W16</f>
        <v>1.3999999999999997</v>
      </c>
      <c r="V44" s="4">
        <f>U44*(Constants!$A$2/100)*1024*1024*1024</f>
        <v>240518168.57599995</v>
      </c>
    </row>
    <row r="45" spans="2:22">
      <c r="P45" s="1">
        <v>15000</v>
      </c>
      <c r="Q45" s="1">
        <f>M36</f>
        <v>900314164</v>
      </c>
      <c r="R45" s="1">
        <f>M37</f>
        <v>120452</v>
      </c>
      <c r="S45" s="1">
        <f>M38</f>
        <v>1457808</v>
      </c>
      <c r="T45" s="1">
        <f t="shared" ref="T45:T51" si="11">(Q45+R45+S45)/1024/1024/1024</f>
        <v>0.83995277434587479</v>
      </c>
      <c r="U45" s="1">
        <f t="shared" si="10"/>
        <v>5.5999999999999988</v>
      </c>
      <c r="V45" s="4">
        <f>U45*(Constants!$A$2/100)*1024*1024*1024</f>
        <v>962072674.30399978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22500</v>
      </c>
      <c r="Q46" s="1">
        <f>M42</f>
        <v>2025434164</v>
      </c>
      <c r="R46" s="1">
        <f>M43</f>
        <v>180452</v>
      </c>
      <c r="S46" s="1">
        <f>M44</f>
        <v>2172648</v>
      </c>
      <c r="T46" s="1">
        <f t="shared" si="11"/>
        <v>1.888524055480957</v>
      </c>
      <c r="U46" s="1">
        <f t="shared" si="10"/>
        <v>12.5</v>
      </c>
      <c r="V46" s="4">
        <f>U46*(Constants!$A$2/100)*1024*1024*1024</f>
        <v>2147483648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30000</v>
      </c>
      <c r="Q47" s="1">
        <f>M48</f>
        <v>3600554164</v>
      </c>
      <c r="R47" s="1">
        <f>M49</f>
        <v>240452</v>
      </c>
      <c r="S47" s="1">
        <f>M50</f>
        <v>2895048</v>
      </c>
      <c r="T47" s="1">
        <f t="shared" si="11"/>
        <v>3.3561975359916687</v>
      </c>
      <c r="U47" s="1">
        <f t="shared" si="10"/>
        <v>22.2</v>
      </c>
      <c r="V47" s="4">
        <f>U47*(Constants!$A$2/100)*1024*1024*1024</f>
        <v>3813930958.848</v>
      </c>
    </row>
    <row r="48" spans="2:22">
      <c r="B48" s="1" t="s">
        <v>10</v>
      </c>
      <c r="C48" s="1">
        <v>3600554164</v>
      </c>
      <c r="D48" s="1">
        <v>3600554164</v>
      </c>
      <c r="E48" s="1">
        <v>3600554164</v>
      </c>
      <c r="F48" s="1">
        <f>SUM(C48:E48)/3</f>
        <v>3600554164</v>
      </c>
      <c r="I48" s="1" t="s">
        <v>10</v>
      </c>
      <c r="J48" s="1">
        <v>3600554164</v>
      </c>
      <c r="K48" s="1">
        <v>3600554164</v>
      </c>
      <c r="L48" s="1">
        <v>3600554164</v>
      </c>
      <c r="M48" s="1">
        <f>SUM(J48:L48)/3</f>
        <v>3600554164</v>
      </c>
      <c r="P48" s="1">
        <v>37500</v>
      </c>
      <c r="Q48" s="1">
        <f>M54</f>
        <v>5625674164</v>
      </c>
      <c r="R48" s="1">
        <f>M55</f>
        <v>300452</v>
      </c>
      <c r="S48" s="1">
        <f>M56</f>
        <v>3605080</v>
      </c>
      <c r="T48" s="1">
        <f t="shared" si="11"/>
        <v>5.2429546564817429</v>
      </c>
      <c r="U48" s="1">
        <f t="shared" si="10"/>
        <v>35.1</v>
      </c>
      <c r="V48" s="4">
        <f>U48*(Constants!$A$2/100)*1024*1024*1024</f>
        <v>6030134083.5840006</v>
      </c>
    </row>
    <row r="49" spans="2:22">
      <c r="B49" s="1" t="s">
        <v>16</v>
      </c>
      <c r="C49" s="1">
        <v>240452</v>
      </c>
      <c r="D49" s="1">
        <v>240452</v>
      </c>
      <c r="E49" s="1">
        <v>240452</v>
      </c>
      <c r="F49" s="1">
        <f>SUM(C49:E49)/3</f>
        <v>240452</v>
      </c>
      <c r="I49" s="1" t="s">
        <v>16</v>
      </c>
      <c r="J49" s="1">
        <v>240452</v>
      </c>
      <c r="K49" s="1">
        <v>240452</v>
      </c>
      <c r="L49" s="1">
        <v>240452</v>
      </c>
      <c r="M49" s="1">
        <f>SUM(J49:L49)/3</f>
        <v>240452</v>
      </c>
      <c r="P49" s="1">
        <v>45000</v>
      </c>
      <c r="Q49" s="1">
        <f>M60</f>
        <v>8100794164</v>
      </c>
      <c r="R49" s="1">
        <f>M61</f>
        <v>360452</v>
      </c>
      <c r="S49" s="1">
        <f>M62</f>
        <v>4307336</v>
      </c>
      <c r="T49" s="1">
        <f t="shared" si="11"/>
        <v>7.5487996935844421</v>
      </c>
      <c r="U49" s="1">
        <f t="shared" si="10"/>
        <v>50.1</v>
      </c>
      <c r="V49" s="4">
        <f>U49*(Constants!$A$2/100)*1024*1024*1024</f>
        <v>8607114461.184</v>
      </c>
    </row>
    <row r="50" spans="2:22">
      <c r="B50" s="1" t="s">
        <v>12</v>
      </c>
      <c r="C50" s="1">
        <v>2768</v>
      </c>
      <c r="D50" s="1">
        <v>2768</v>
      </c>
      <c r="E50" s="1">
        <v>2768</v>
      </c>
      <c r="F50" s="1">
        <f>SUM(C50:E50)/3</f>
        <v>2768</v>
      </c>
      <c r="I50" s="1" t="s">
        <v>12</v>
      </c>
      <c r="J50" s="1">
        <v>2895048</v>
      </c>
      <c r="K50" s="1">
        <v>2895048</v>
      </c>
      <c r="L50" s="1">
        <v>2895048</v>
      </c>
      <c r="M50" s="1">
        <f>SUM(J50:L50)/3</f>
        <v>2895048</v>
      </c>
      <c r="P50" s="1">
        <v>52500</v>
      </c>
      <c r="Q50" s="1">
        <f>M66</f>
        <v>11025914164</v>
      </c>
      <c r="R50" s="1">
        <f>M67</f>
        <v>420452</v>
      </c>
      <c r="S50" s="1">
        <f>M68</f>
        <v>5030040</v>
      </c>
      <c r="T50" s="1">
        <f t="shared" si="11"/>
        <v>10.273758932948112</v>
      </c>
      <c r="U50" s="1">
        <f t="shared" si="10"/>
        <v>69</v>
      </c>
      <c r="V50" s="4">
        <f>U50*(Constants!$A$2/100)*1024*1024*1024</f>
        <v>11854109736.960001</v>
      </c>
    </row>
    <row r="51" spans="2:22">
      <c r="P51" s="1">
        <v>60000</v>
      </c>
      <c r="Q51" s="1">
        <f>M72</f>
        <v>14401034164</v>
      </c>
      <c r="R51" s="1">
        <f>M73</f>
        <v>480452</v>
      </c>
      <c r="S51" s="1">
        <f>M74</f>
        <v>5801592</v>
      </c>
      <c r="T51" s="1">
        <f t="shared" si="11"/>
        <v>13.417858824133873</v>
      </c>
      <c r="U51" s="1">
        <f t="shared" si="10"/>
        <v>89.5</v>
      </c>
      <c r="V51" s="4">
        <f>U51*(Constants!$A$2/100)*1024*1024*1024</f>
        <v>15375982919.68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5625674164</v>
      </c>
      <c r="D54" s="1">
        <v>5625674164</v>
      </c>
      <c r="E54" s="1">
        <v>5625674164</v>
      </c>
      <c r="F54" s="1">
        <f>SUM(C54:E54)/3</f>
        <v>5625674164</v>
      </c>
      <c r="I54" s="1" t="s">
        <v>10</v>
      </c>
      <c r="J54" s="1">
        <v>5625674164</v>
      </c>
      <c r="K54" s="1">
        <v>5625674164</v>
      </c>
      <c r="L54" s="1">
        <v>5625674164</v>
      </c>
      <c r="M54" s="1">
        <f>SUM(J54:L54)/3</f>
        <v>5625674164</v>
      </c>
    </row>
    <row r="55" spans="2:22">
      <c r="B55" s="1" t="s">
        <v>16</v>
      </c>
      <c r="C55" s="1">
        <v>300452</v>
      </c>
      <c r="D55" s="1">
        <v>300452</v>
      </c>
      <c r="E55" s="1">
        <v>300452</v>
      </c>
      <c r="F55" s="1">
        <f>SUM(C55:E55)/3</f>
        <v>300452</v>
      </c>
      <c r="I55" s="1" t="s">
        <v>16</v>
      </c>
      <c r="J55" s="1">
        <v>300452</v>
      </c>
      <c r="K55" s="1">
        <v>300452</v>
      </c>
      <c r="L55" s="1">
        <v>300452</v>
      </c>
      <c r="M55" s="1">
        <f>SUM(J55:L55)/3</f>
        <v>300452</v>
      </c>
    </row>
    <row r="56" spans="2:22">
      <c r="B56" s="1" t="s">
        <v>12</v>
      </c>
      <c r="C56" s="1">
        <v>2768</v>
      </c>
      <c r="D56" s="1">
        <v>2768</v>
      </c>
      <c r="E56" s="1">
        <v>2768</v>
      </c>
      <c r="F56" s="1">
        <f>SUM(C56:E56)/3</f>
        <v>2768</v>
      </c>
      <c r="I56" s="1" t="s">
        <v>12</v>
      </c>
      <c r="J56" s="1">
        <v>3605080</v>
      </c>
      <c r="K56" s="1">
        <v>3605080</v>
      </c>
      <c r="L56" s="1">
        <v>3605080</v>
      </c>
      <c r="M56" s="1">
        <f>SUM(J56:L56)/3</f>
        <v>3605080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8100794164</v>
      </c>
      <c r="D60" s="1">
        <v>8100794164</v>
      </c>
      <c r="E60" s="1">
        <v>8100794164</v>
      </c>
      <c r="F60" s="1">
        <f>SUM(C60:E60)/3</f>
        <v>8100794164</v>
      </c>
      <c r="I60" s="1" t="s">
        <v>10</v>
      </c>
      <c r="J60" s="1">
        <v>8100794164</v>
      </c>
      <c r="K60" s="1">
        <v>8100794164</v>
      </c>
      <c r="L60" s="1">
        <v>8100794164</v>
      </c>
      <c r="M60" s="1">
        <f>SUM(J60:L60)/3</f>
        <v>8100794164</v>
      </c>
    </row>
    <row r="61" spans="2:22">
      <c r="B61" s="1" t="s">
        <v>16</v>
      </c>
      <c r="C61" s="1">
        <v>360452</v>
      </c>
      <c r="D61" s="1">
        <v>360452</v>
      </c>
      <c r="E61" s="1">
        <v>360452</v>
      </c>
      <c r="F61" s="1">
        <f>SUM(C61:E61)/3</f>
        <v>360452</v>
      </c>
      <c r="I61" s="1" t="s">
        <v>16</v>
      </c>
      <c r="J61" s="1">
        <v>360452</v>
      </c>
      <c r="K61" s="1">
        <v>360452</v>
      </c>
      <c r="L61" s="1">
        <v>360452</v>
      </c>
      <c r="M61" s="1">
        <f>SUM(J61:L61)/3</f>
        <v>360452</v>
      </c>
    </row>
    <row r="62" spans="2:22">
      <c r="B62" s="1" t="s">
        <v>12</v>
      </c>
      <c r="C62" s="1">
        <v>2768</v>
      </c>
      <c r="D62" s="1">
        <v>2768</v>
      </c>
      <c r="E62" s="1">
        <v>2768</v>
      </c>
      <c r="F62" s="1">
        <f>SUM(C62:E62)/3</f>
        <v>2768</v>
      </c>
      <c r="I62" s="1" t="s">
        <v>12</v>
      </c>
      <c r="J62" s="1">
        <v>4307336</v>
      </c>
      <c r="K62" s="1">
        <v>4307336</v>
      </c>
      <c r="L62" s="1">
        <v>4307336</v>
      </c>
      <c r="M62" s="1">
        <f>SUM(J62:L62)/3</f>
        <v>4307336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11025914164</v>
      </c>
      <c r="D66" s="1">
        <v>11025914164</v>
      </c>
      <c r="E66" s="1">
        <v>11025914164</v>
      </c>
      <c r="F66" s="1">
        <f>SUM(C66:E66)/3</f>
        <v>11025914164</v>
      </c>
      <c r="I66" s="1" t="s">
        <v>10</v>
      </c>
      <c r="J66" s="1">
        <v>11025914164</v>
      </c>
      <c r="K66" s="1">
        <v>11025914164</v>
      </c>
      <c r="L66" s="1">
        <v>11025914164</v>
      </c>
      <c r="M66" s="1">
        <f>SUM(J66:L66)/3</f>
        <v>11025914164</v>
      </c>
    </row>
    <row r="67" spans="2:13">
      <c r="B67" s="1" t="s">
        <v>16</v>
      </c>
      <c r="C67" s="1">
        <v>420452</v>
      </c>
      <c r="D67" s="1">
        <v>420452</v>
      </c>
      <c r="E67" s="1">
        <v>420452</v>
      </c>
      <c r="F67" s="1">
        <f>SUM(C67:E67)/3</f>
        <v>420452</v>
      </c>
      <c r="I67" s="1" t="s">
        <v>16</v>
      </c>
      <c r="J67" s="1">
        <v>420452</v>
      </c>
      <c r="K67" s="1">
        <v>420452</v>
      </c>
      <c r="L67" s="1">
        <v>420452</v>
      </c>
      <c r="M67" s="1">
        <f>SUM(J67:L67)/3</f>
        <v>420452</v>
      </c>
    </row>
    <row r="68" spans="2:13">
      <c r="B68" s="1" t="s">
        <v>12</v>
      </c>
      <c r="C68" s="1">
        <v>2768</v>
      </c>
      <c r="D68" s="1">
        <v>2768</v>
      </c>
      <c r="E68" s="1">
        <v>2768</v>
      </c>
      <c r="F68" s="1">
        <f>SUM(C68:E68)/3</f>
        <v>2768</v>
      </c>
      <c r="I68" s="1" t="s">
        <v>12</v>
      </c>
      <c r="J68" s="1">
        <v>5030040</v>
      </c>
      <c r="K68" s="1">
        <v>5030040</v>
      </c>
      <c r="L68" s="1">
        <v>5030040</v>
      </c>
      <c r="M68" s="1">
        <f>SUM(J68:L68)/3</f>
        <v>5030040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14401034164</v>
      </c>
      <c r="D72" s="1">
        <v>14401034164</v>
      </c>
      <c r="E72" s="1">
        <v>14401034164</v>
      </c>
      <c r="F72" s="1">
        <f>SUM(C72:E72)/3</f>
        <v>14401034164</v>
      </c>
      <c r="I72" s="1" t="s">
        <v>10</v>
      </c>
      <c r="J72" s="1">
        <v>14401034164</v>
      </c>
      <c r="K72" s="1">
        <v>14401034164</v>
      </c>
      <c r="L72" s="1">
        <v>14401034164</v>
      </c>
      <c r="M72" s="1">
        <f>SUM(J72:L72)/3</f>
        <v>14401034164</v>
      </c>
    </row>
    <row r="73" spans="2:13">
      <c r="B73" s="1" t="s">
        <v>16</v>
      </c>
      <c r="C73" s="1">
        <v>480452</v>
      </c>
      <c r="D73" s="1">
        <v>480452</v>
      </c>
      <c r="E73" s="1">
        <v>480452</v>
      </c>
      <c r="F73" s="1">
        <f>SUM(C73:E73)/3</f>
        <v>480452</v>
      </c>
      <c r="I73" s="1" t="s">
        <v>16</v>
      </c>
      <c r="J73" s="1">
        <v>480452</v>
      </c>
      <c r="K73" s="1">
        <v>480452</v>
      </c>
      <c r="L73" s="1">
        <v>480452</v>
      </c>
      <c r="M73" s="1">
        <f>SUM(J73:L73)/3</f>
        <v>480452</v>
      </c>
    </row>
    <row r="74" spans="2:13">
      <c r="B74" s="1" t="s">
        <v>12</v>
      </c>
      <c r="C74" s="1">
        <v>2768</v>
      </c>
      <c r="D74" s="1">
        <v>2768</v>
      </c>
      <c r="E74" s="1">
        <v>2768</v>
      </c>
      <c r="F74" s="1">
        <f>SUM(C74:E74)/3</f>
        <v>2768</v>
      </c>
      <c r="I74" s="1" t="s">
        <v>12</v>
      </c>
      <c r="J74" s="1">
        <v>5801592</v>
      </c>
      <c r="K74" s="1">
        <v>5801592</v>
      </c>
      <c r="L74" s="1">
        <v>5801592</v>
      </c>
      <c r="M74" s="1">
        <f>SUM(J74:L74)/3</f>
        <v>5801592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4"/>
  <sheetViews>
    <sheetView topLeftCell="P1" zoomScale="70" zoomScaleNormal="70" workbookViewId="0">
      <selection activeCell="T42" sqref="T42:T49"/>
    </sheetView>
  </sheetViews>
  <sheetFormatPr defaultColWidth="7.5" defaultRowHeight="14.25"/>
  <cols>
    <col min="1" max="11" width="9.125" style="1" customWidth="1"/>
    <col min="16" max="16" width="7.125" style="1" customWidth="1"/>
    <col min="17" max="17" width="12.125" style="1" customWidth="1"/>
    <col min="18" max="18" width="8.125" style="1" customWidth="1"/>
    <col min="19" max="19" width="7.25" style="1" customWidth="1"/>
    <col min="20" max="20" width="12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4.4999999999999998E-2</v>
      </c>
      <c r="D3" s="1">
        <v>4.5699999999999998E-2</v>
      </c>
      <c r="E3" s="1">
        <v>4.4499999999999998E-2</v>
      </c>
      <c r="F3" s="1">
        <v>4.6899999999999997E-2</v>
      </c>
      <c r="G3" s="1">
        <v>4.4499999999999998E-2</v>
      </c>
      <c r="H3" s="1">
        <v>4.4900000000000002E-2</v>
      </c>
      <c r="I3" s="1">
        <v>4.5199999999999997E-2</v>
      </c>
      <c r="J3" s="1">
        <v>4.7E-2</v>
      </c>
      <c r="K3" s="1">
        <v>4.6300000000000001E-2</v>
      </c>
      <c r="L3" s="1">
        <v>4.4600000000000001E-2</v>
      </c>
      <c r="M3" s="1">
        <v>4.8300000000000003E-2</v>
      </c>
      <c r="N3" s="1">
        <v>4.6300000000000001E-2</v>
      </c>
      <c r="O3" s="1">
        <f t="shared" ref="O3:O10" si="0">MIN(C3:N3)</f>
        <v>4.4499999999999998E-2</v>
      </c>
      <c r="P3" s="1">
        <f t="shared" ref="P3:P10" si="1">MAX(C3:N3)</f>
        <v>4.8300000000000003E-2</v>
      </c>
      <c r="Q3" s="1">
        <f t="shared" ref="Q3:Q10" si="2">(SUM(C3:N3)-O3-P3)/10</f>
        <v>4.564E-2</v>
      </c>
      <c r="S3" s="1">
        <v>7500</v>
      </c>
      <c r="W3" s="1" t="e">
        <f t="shared" ref="W3:W10" si="3">AVERAGE(T3:V3)</f>
        <v>#DIV/0!</v>
      </c>
    </row>
    <row r="4" spans="1:23">
      <c r="B4" s="1">
        <v>15000</v>
      </c>
      <c r="C4" s="1">
        <v>0.18090000000000001</v>
      </c>
      <c r="D4" s="1">
        <v>0.1837</v>
      </c>
      <c r="E4" s="1">
        <v>0.18099999999999999</v>
      </c>
      <c r="F4" s="1">
        <v>0.18079999999999999</v>
      </c>
      <c r="G4" s="1">
        <v>0.17979999999999999</v>
      </c>
      <c r="H4" s="1">
        <v>0.1799</v>
      </c>
      <c r="I4" s="1">
        <v>0.17879999999999999</v>
      </c>
      <c r="J4" s="1">
        <v>0.1817</v>
      </c>
      <c r="K4" s="1">
        <v>0.1857</v>
      </c>
      <c r="L4" s="1">
        <v>0.18440000000000001</v>
      </c>
      <c r="M4" s="1">
        <v>0.18160000000000001</v>
      </c>
      <c r="N4" s="1">
        <v>0.18099999999999999</v>
      </c>
      <c r="O4" s="1">
        <f t="shared" si="0"/>
        <v>0.17879999999999999</v>
      </c>
      <c r="P4" s="1">
        <f t="shared" si="1"/>
        <v>0.1857</v>
      </c>
      <c r="Q4" s="1">
        <f t="shared" si="2"/>
        <v>0.18148000000000003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 s="1">
        <v>22500</v>
      </c>
      <c r="C5" s="1">
        <v>0.4017</v>
      </c>
      <c r="D5" s="1">
        <v>0.41199999999999998</v>
      </c>
      <c r="E5" s="1">
        <v>0.40749999999999997</v>
      </c>
      <c r="F5" s="1">
        <v>0.41199999999999998</v>
      </c>
      <c r="G5" s="1">
        <v>0.4133</v>
      </c>
      <c r="H5" s="1">
        <v>0.39860000000000001</v>
      </c>
      <c r="I5" s="1">
        <v>0.39910000000000001</v>
      </c>
      <c r="J5" s="1">
        <v>0.40189999999999998</v>
      </c>
      <c r="K5" s="1">
        <v>0.4007</v>
      </c>
      <c r="L5" s="1">
        <v>0.40949999999999998</v>
      </c>
      <c r="M5" s="1">
        <v>0.40849999999999997</v>
      </c>
      <c r="N5" s="1">
        <v>0.40339999999999998</v>
      </c>
      <c r="O5" s="1">
        <f t="shared" si="0"/>
        <v>0.39860000000000001</v>
      </c>
      <c r="P5" s="1">
        <f t="shared" si="1"/>
        <v>0.4133</v>
      </c>
      <c r="Q5" s="1">
        <f t="shared" si="2"/>
        <v>0.40563000000000005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 s="1">
        <v>30000</v>
      </c>
      <c r="C6" s="1">
        <v>0.71089999999999998</v>
      </c>
      <c r="D6" s="1">
        <v>0.72699999999999998</v>
      </c>
      <c r="E6" s="1">
        <v>0.72319999999999995</v>
      </c>
      <c r="F6" s="1">
        <v>0.71209999999999996</v>
      </c>
      <c r="G6" s="1">
        <v>0.71209999999999996</v>
      </c>
      <c r="H6" s="1">
        <v>0.70730000000000004</v>
      </c>
      <c r="I6" s="1">
        <v>0.71099999999999997</v>
      </c>
      <c r="J6" s="1">
        <v>0.70430000000000004</v>
      </c>
      <c r="K6" s="1">
        <v>0.71120000000000005</v>
      </c>
      <c r="L6" s="1">
        <v>0.71079999999999999</v>
      </c>
      <c r="M6" s="1">
        <v>0.72040000000000004</v>
      </c>
      <c r="N6" s="1">
        <v>0.71089999999999998</v>
      </c>
      <c r="O6" s="1">
        <f t="shared" si="0"/>
        <v>0.70430000000000004</v>
      </c>
      <c r="P6" s="1">
        <f t="shared" si="1"/>
        <v>0.72699999999999998</v>
      </c>
      <c r="Q6" s="1">
        <f t="shared" si="2"/>
        <v>0.7129899999999999</v>
      </c>
      <c r="S6" s="1">
        <v>30000</v>
      </c>
      <c r="T6" s="1">
        <v>22.3</v>
      </c>
      <c r="U6" s="1">
        <v>22.3</v>
      </c>
      <c r="V6" s="1">
        <v>22.3</v>
      </c>
      <c r="W6" s="1">
        <f t="shared" si="3"/>
        <v>22.3</v>
      </c>
    </row>
    <row r="7" spans="1:23">
      <c r="B7" s="1">
        <v>37500</v>
      </c>
      <c r="C7" s="1">
        <v>1.0806</v>
      </c>
      <c r="D7" s="1">
        <v>1.0652999999999999</v>
      </c>
      <c r="E7" s="1">
        <v>1.0653999999999999</v>
      </c>
      <c r="F7" s="1">
        <v>1.0643</v>
      </c>
      <c r="G7" s="1">
        <v>1.0676000000000001</v>
      </c>
      <c r="H7" s="1">
        <v>1.0738000000000001</v>
      </c>
      <c r="I7" s="1">
        <v>1.0745</v>
      </c>
      <c r="J7" s="1">
        <v>1.0746</v>
      </c>
      <c r="K7" s="1">
        <v>1.0656000000000001</v>
      </c>
      <c r="L7" s="1">
        <v>1.0660000000000001</v>
      </c>
      <c r="M7" s="1">
        <v>1.0669</v>
      </c>
      <c r="N7" s="1">
        <v>1.0662</v>
      </c>
      <c r="O7" s="1">
        <f t="shared" si="0"/>
        <v>1.0643</v>
      </c>
      <c r="P7" s="1">
        <f t="shared" si="1"/>
        <v>1.0806</v>
      </c>
      <c r="Q7" s="1">
        <f t="shared" si="2"/>
        <v>1.0685900000000002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B8" s="1">
        <v>45000</v>
      </c>
      <c r="C8" s="1">
        <v>1.5304</v>
      </c>
      <c r="D8" s="1">
        <v>1.53</v>
      </c>
      <c r="E8" s="1">
        <v>1.5297000000000001</v>
      </c>
      <c r="F8" s="1">
        <v>1.5435000000000001</v>
      </c>
      <c r="G8" s="1">
        <v>1.5454000000000001</v>
      </c>
      <c r="H8" s="1">
        <v>1.5442</v>
      </c>
      <c r="I8" s="1">
        <v>1.5436000000000001</v>
      </c>
      <c r="J8" s="1">
        <v>1.5331999999999999</v>
      </c>
      <c r="K8" s="1">
        <v>1.5353000000000001</v>
      </c>
      <c r="L8" s="1">
        <v>1.5342</v>
      </c>
      <c r="M8" s="1">
        <v>1.5327</v>
      </c>
      <c r="N8" s="1">
        <v>1.5315000000000001</v>
      </c>
      <c r="O8" s="1">
        <f t="shared" si="0"/>
        <v>1.5297000000000001</v>
      </c>
      <c r="P8" s="1">
        <f t="shared" si="1"/>
        <v>1.5454000000000001</v>
      </c>
      <c r="Q8" s="1">
        <f t="shared" si="2"/>
        <v>1.5358599999999996</v>
      </c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B9" s="1">
        <v>52500</v>
      </c>
      <c r="C9" s="1">
        <v>2.0823</v>
      </c>
      <c r="D9" s="1">
        <v>2.0846</v>
      </c>
      <c r="E9" s="1">
        <v>2.0849000000000002</v>
      </c>
      <c r="F9" s="1">
        <v>2.0903999999999998</v>
      </c>
      <c r="G9" s="1">
        <v>2.0884</v>
      </c>
      <c r="H9" s="1">
        <v>2.1166999999999998</v>
      </c>
      <c r="I9" s="1">
        <v>2.0840999999999998</v>
      </c>
      <c r="J9" s="1">
        <v>2.0830000000000002</v>
      </c>
      <c r="K9" s="1">
        <v>2.0813000000000001</v>
      </c>
      <c r="L9" s="1">
        <v>2.0836999999999999</v>
      </c>
      <c r="M9" s="1">
        <v>2.0828000000000002</v>
      </c>
      <c r="N9" s="1">
        <v>2.0830000000000002</v>
      </c>
      <c r="O9" s="1">
        <f t="shared" si="0"/>
        <v>2.0813000000000001</v>
      </c>
      <c r="P9" s="1">
        <f t="shared" si="1"/>
        <v>2.1166999999999998</v>
      </c>
      <c r="Q9" s="1">
        <f t="shared" si="2"/>
        <v>2.0847199999999995</v>
      </c>
      <c r="S9" s="1">
        <v>52500</v>
      </c>
      <c r="T9" s="1">
        <v>69.099999999999994</v>
      </c>
      <c r="U9" s="1">
        <v>69.099999999999994</v>
      </c>
      <c r="V9" s="1">
        <v>69.099999999999994</v>
      </c>
      <c r="W9" s="1">
        <f t="shared" si="3"/>
        <v>69.099999999999994</v>
      </c>
    </row>
    <row r="10" spans="1:23">
      <c r="B10" s="1">
        <v>60000</v>
      </c>
      <c r="C10" s="1">
        <v>2.7275</v>
      </c>
      <c r="D10" s="1">
        <v>2.7279</v>
      </c>
      <c r="E10" s="1">
        <v>2.7469999999999999</v>
      </c>
      <c r="F10" s="1">
        <v>2.7273999999999998</v>
      </c>
      <c r="G10" s="1">
        <v>2.7309000000000001</v>
      </c>
      <c r="H10" s="1">
        <v>2.7321</v>
      </c>
      <c r="I10" s="1">
        <v>2.7296</v>
      </c>
      <c r="J10" s="1">
        <v>2.7464</v>
      </c>
      <c r="K10" s="1">
        <v>2.7469999999999999</v>
      </c>
      <c r="L10" s="1">
        <v>2.7454999999999998</v>
      </c>
      <c r="M10" s="1">
        <v>2.7475000000000001</v>
      </c>
      <c r="N10" s="1">
        <v>2.7477</v>
      </c>
      <c r="O10" s="1">
        <f t="shared" si="0"/>
        <v>2.7273999999999998</v>
      </c>
      <c r="P10" s="1">
        <f t="shared" si="1"/>
        <v>2.7477</v>
      </c>
      <c r="Q10" s="1">
        <f t="shared" si="2"/>
        <v>2.7381400000000005</v>
      </c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1" spans="1:23">
      <c r="L11" s="1"/>
      <c r="M11" s="1"/>
      <c r="N11" s="1"/>
      <c r="O11" s="1"/>
      <c r="W11" s="1"/>
    </row>
    <row r="12" spans="1:23">
      <c r="L12" s="1"/>
      <c r="M12" s="1"/>
      <c r="N12" s="1"/>
      <c r="O12" s="1"/>
      <c r="W12" s="1"/>
    </row>
    <row r="13" spans="1:23">
      <c r="L13" s="1"/>
      <c r="M13" s="1"/>
      <c r="N13" s="1"/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3.3000000000000002E-2</v>
      </c>
      <c r="D16" s="1">
        <v>3.3000000000000002E-2</v>
      </c>
      <c r="E16" s="1">
        <v>3.4000000000000002E-2</v>
      </c>
      <c r="F16" s="1">
        <v>3.4000000000000002E-2</v>
      </c>
      <c r="G16" s="1">
        <v>3.2000000000000001E-2</v>
      </c>
      <c r="H16" s="1">
        <v>3.3000000000000002E-2</v>
      </c>
      <c r="I16" s="1">
        <v>3.5000000000000003E-2</v>
      </c>
      <c r="J16" s="1">
        <v>3.4000000000000002E-2</v>
      </c>
      <c r="K16" s="1">
        <v>3.2000000000000001E-2</v>
      </c>
      <c r="L16" s="1">
        <v>3.3000000000000002E-2</v>
      </c>
      <c r="M16" s="1">
        <v>3.5000000000000003E-2</v>
      </c>
      <c r="N16" s="1">
        <v>3.5000000000000003E-2</v>
      </c>
      <c r="O16" s="1">
        <f t="shared" ref="O16:O23" si="4">MIN(C16:N16)</f>
        <v>3.2000000000000001E-2</v>
      </c>
      <c r="P16" s="1">
        <f t="shared" ref="P16:P23" si="5">MAX(C16:N16)</f>
        <v>3.5000000000000003E-2</v>
      </c>
      <c r="Q16" s="1">
        <f t="shared" ref="Q16:Q23" si="6">(SUM(C16:N16)-O16-P16)/10</f>
        <v>3.3600000000000005E-2</v>
      </c>
      <c r="S16" s="1">
        <v>7500</v>
      </c>
      <c r="W16" s="1" t="e">
        <f t="shared" ref="W16:W23" si="7">AVERAGE(T16:V16)</f>
        <v>#DIV/0!</v>
      </c>
    </row>
    <row r="17" spans="1:23">
      <c r="B17" s="1">
        <v>15000</v>
      </c>
      <c r="C17" s="1">
        <v>0.13300000000000001</v>
      </c>
      <c r="D17" s="1">
        <v>0.13400000000000001</v>
      </c>
      <c r="E17" s="1">
        <v>0.13400000000000001</v>
      </c>
      <c r="F17" s="1">
        <v>0.13200000000000001</v>
      </c>
      <c r="G17" s="1">
        <v>0.13500000000000001</v>
      </c>
      <c r="H17" s="1">
        <v>0.13500000000000001</v>
      </c>
      <c r="I17" s="1">
        <v>0.13100000000000001</v>
      </c>
      <c r="J17" s="1">
        <v>0.13</v>
      </c>
      <c r="K17" s="1">
        <v>0.13200000000000001</v>
      </c>
      <c r="L17" s="1">
        <v>0.13400000000000001</v>
      </c>
      <c r="M17" s="1">
        <v>0.13200000000000001</v>
      </c>
      <c r="N17" s="1">
        <v>0.13500000000000001</v>
      </c>
      <c r="O17" s="1">
        <f t="shared" si="4"/>
        <v>0.13</v>
      </c>
      <c r="P17" s="1">
        <f t="shared" si="5"/>
        <v>0.13500000000000001</v>
      </c>
      <c r="Q17" s="1">
        <f t="shared" si="6"/>
        <v>0.13320000000000001</v>
      </c>
      <c r="S17" s="1">
        <v>15000</v>
      </c>
      <c r="T17" s="1">
        <v>5.6</v>
      </c>
      <c r="U17" s="1">
        <v>5.6</v>
      </c>
      <c r="V17" s="1">
        <v>5.6</v>
      </c>
      <c r="W17" s="1">
        <f t="shared" si="7"/>
        <v>5.5999999999999988</v>
      </c>
    </row>
    <row r="18" spans="1:23">
      <c r="B18" s="1">
        <v>22500</v>
      </c>
      <c r="C18" s="1">
        <v>0.29899999999999999</v>
      </c>
      <c r="D18" s="1">
        <v>0.29599999999999999</v>
      </c>
      <c r="E18" s="1">
        <v>0.29899999999999999</v>
      </c>
      <c r="F18" s="1">
        <v>0.30199999999999999</v>
      </c>
      <c r="G18" s="1">
        <v>0.29299999999999998</v>
      </c>
      <c r="H18" s="1">
        <v>0.29499999999999998</v>
      </c>
      <c r="I18" s="1">
        <v>0.29799999999999999</v>
      </c>
      <c r="J18" s="1">
        <v>0.3</v>
      </c>
      <c r="K18" s="1">
        <v>0.29299999999999998</v>
      </c>
      <c r="L18" s="1">
        <v>0.30099999999999999</v>
      </c>
      <c r="M18" s="1">
        <v>0.29299999999999998</v>
      </c>
      <c r="N18" s="1">
        <v>0.29499999999999998</v>
      </c>
      <c r="O18" s="1">
        <f t="shared" si="4"/>
        <v>0.29299999999999998</v>
      </c>
      <c r="P18" s="1">
        <f t="shared" si="5"/>
        <v>0.30199999999999999</v>
      </c>
      <c r="Q18" s="1">
        <f t="shared" si="6"/>
        <v>0.2969</v>
      </c>
      <c r="S18" s="1">
        <v>22500</v>
      </c>
      <c r="T18" s="1">
        <v>12.5</v>
      </c>
      <c r="U18" s="1">
        <v>12.5</v>
      </c>
      <c r="V18" s="1">
        <v>12.5</v>
      </c>
      <c r="W18" s="1">
        <f t="shared" si="7"/>
        <v>12.5</v>
      </c>
    </row>
    <row r="19" spans="1:23">
      <c r="B19" s="1">
        <v>30000</v>
      </c>
      <c r="C19" s="1">
        <v>0.52100000000000002</v>
      </c>
      <c r="D19" s="1">
        <v>0.52300000000000002</v>
      </c>
      <c r="E19" s="1">
        <v>0.52500000000000002</v>
      </c>
      <c r="F19" s="1">
        <v>0.52400000000000002</v>
      </c>
      <c r="G19" s="1">
        <v>0.52200000000000002</v>
      </c>
      <c r="H19" s="1">
        <v>0.52800000000000002</v>
      </c>
      <c r="I19" s="1">
        <v>0.53200000000000003</v>
      </c>
      <c r="J19" s="1">
        <v>0.52500000000000002</v>
      </c>
      <c r="K19" s="1">
        <v>0.53300000000000003</v>
      </c>
      <c r="L19" s="1">
        <v>0.52400000000000002</v>
      </c>
      <c r="M19" s="1">
        <v>0.51700000000000002</v>
      </c>
      <c r="N19" s="1">
        <v>0.51900000000000002</v>
      </c>
      <c r="O19" s="1">
        <f t="shared" si="4"/>
        <v>0.51700000000000002</v>
      </c>
      <c r="P19" s="1">
        <f t="shared" si="5"/>
        <v>0.53300000000000003</v>
      </c>
      <c r="Q19" s="1">
        <f t="shared" si="6"/>
        <v>0.52429999999999999</v>
      </c>
      <c r="S19" s="1">
        <v>30000</v>
      </c>
      <c r="T19" s="1">
        <v>22.3</v>
      </c>
      <c r="U19" s="1">
        <v>22.3</v>
      </c>
      <c r="V19" s="1">
        <v>22.3</v>
      </c>
      <c r="W19" s="1">
        <f t="shared" si="7"/>
        <v>22.3</v>
      </c>
    </row>
    <row r="20" spans="1:23">
      <c r="B20" s="1">
        <v>37500</v>
      </c>
      <c r="C20" s="1">
        <v>0.75</v>
      </c>
      <c r="D20" s="1">
        <v>0.751</v>
      </c>
      <c r="E20" s="1">
        <v>0.74399999999999999</v>
      </c>
      <c r="F20" s="1">
        <v>0.752</v>
      </c>
      <c r="G20" s="1">
        <v>0.751</v>
      </c>
      <c r="H20" s="1">
        <v>0.746</v>
      </c>
      <c r="I20" s="1">
        <v>0.747</v>
      </c>
      <c r="J20" s="1">
        <v>0.751</v>
      </c>
      <c r="K20" s="1">
        <v>0.75</v>
      </c>
      <c r="L20" s="1">
        <v>0.751</v>
      </c>
      <c r="M20" s="1">
        <v>0.74399999999999999</v>
      </c>
      <c r="N20" s="1">
        <v>0.745</v>
      </c>
      <c r="O20" s="1">
        <f t="shared" si="4"/>
        <v>0.74399999999999999</v>
      </c>
      <c r="P20" s="1">
        <f t="shared" si="5"/>
        <v>0.752</v>
      </c>
      <c r="Q20" s="1">
        <f t="shared" si="6"/>
        <v>0.74859999999999993</v>
      </c>
      <c r="S20" s="1">
        <v>37500</v>
      </c>
      <c r="T20" s="1">
        <v>35.1</v>
      </c>
      <c r="U20" s="1">
        <v>35.1</v>
      </c>
      <c r="V20" s="1">
        <v>35.1</v>
      </c>
      <c r="W20" s="1">
        <f t="shared" si="7"/>
        <v>35.1</v>
      </c>
    </row>
    <row r="21" spans="1:23">
      <c r="B21" s="1">
        <v>45000</v>
      </c>
      <c r="C21" s="1">
        <v>1.0649999999999999</v>
      </c>
      <c r="D21" s="1">
        <v>1.07</v>
      </c>
      <c r="E21" s="1">
        <v>1.083</v>
      </c>
      <c r="F21" s="1">
        <v>1.069</v>
      </c>
      <c r="G21" s="1">
        <v>1.0680000000000001</v>
      </c>
      <c r="H21" s="1">
        <v>1.07</v>
      </c>
      <c r="I21" s="1">
        <v>1.091</v>
      </c>
      <c r="J21" s="1">
        <v>1.093</v>
      </c>
      <c r="K21" s="1">
        <v>1.089</v>
      </c>
      <c r="L21" s="1">
        <v>1.079</v>
      </c>
      <c r="M21" s="1">
        <v>1.087</v>
      </c>
      <c r="N21" s="1">
        <v>1.0880000000000001</v>
      </c>
      <c r="O21" s="1">
        <f t="shared" si="4"/>
        <v>1.0649999999999999</v>
      </c>
      <c r="P21" s="1">
        <f t="shared" si="5"/>
        <v>1.093</v>
      </c>
      <c r="Q21" s="1">
        <f t="shared" si="6"/>
        <v>1.0794000000000001</v>
      </c>
      <c r="S21" s="1">
        <v>45000</v>
      </c>
      <c r="T21" s="1">
        <v>50.1</v>
      </c>
      <c r="U21" s="1">
        <v>50.1</v>
      </c>
      <c r="V21" s="1">
        <v>50.1</v>
      </c>
      <c r="W21" s="1">
        <f t="shared" si="7"/>
        <v>50.1</v>
      </c>
    </row>
    <row r="22" spans="1:23">
      <c r="B22" s="1">
        <v>52500</v>
      </c>
      <c r="C22" s="1">
        <v>1.4890000000000001</v>
      </c>
      <c r="D22" s="1">
        <v>1.4890000000000001</v>
      </c>
      <c r="E22" s="1">
        <v>1.49</v>
      </c>
      <c r="F22" s="1">
        <v>1.49</v>
      </c>
      <c r="G22" s="1">
        <v>1.4790000000000001</v>
      </c>
      <c r="H22" s="1">
        <v>1.4850000000000001</v>
      </c>
      <c r="I22" s="1">
        <v>1.486</v>
      </c>
      <c r="J22" s="1">
        <v>1.4690000000000001</v>
      </c>
      <c r="K22" s="1">
        <v>1.462</v>
      </c>
      <c r="L22" s="1">
        <v>1.4950000000000001</v>
      </c>
      <c r="M22" s="1">
        <v>1.4950000000000001</v>
      </c>
      <c r="N22" s="1">
        <v>1.4950000000000001</v>
      </c>
      <c r="O22" s="1">
        <f t="shared" si="4"/>
        <v>1.462</v>
      </c>
      <c r="P22" s="1">
        <f t="shared" si="5"/>
        <v>1.4950000000000001</v>
      </c>
      <c r="Q22" s="1">
        <f t="shared" si="6"/>
        <v>1.4867000000000001</v>
      </c>
      <c r="S22" s="1">
        <v>52500</v>
      </c>
      <c r="T22" s="1">
        <v>69.099999999999994</v>
      </c>
      <c r="U22" s="1">
        <v>69.099999999999994</v>
      </c>
      <c r="V22" s="1">
        <v>69.099999999999994</v>
      </c>
      <c r="W22" s="1">
        <f t="shared" si="7"/>
        <v>69.099999999999994</v>
      </c>
    </row>
    <row r="23" spans="1:23">
      <c r="B23" s="1">
        <v>60000</v>
      </c>
      <c r="C23" s="1">
        <v>1.956</v>
      </c>
      <c r="D23" s="1">
        <v>1.9339999999999999</v>
      </c>
      <c r="E23" s="1">
        <v>1.9339999999999999</v>
      </c>
      <c r="F23" s="1">
        <v>1.9470000000000001</v>
      </c>
      <c r="G23" s="1">
        <v>1.946</v>
      </c>
      <c r="H23" s="1">
        <v>1.958</v>
      </c>
      <c r="I23" s="1">
        <v>1.954</v>
      </c>
      <c r="J23" s="1">
        <v>1.9330000000000001</v>
      </c>
      <c r="K23" s="1">
        <v>1.9530000000000001</v>
      </c>
      <c r="L23" s="1">
        <v>1.9490000000000001</v>
      </c>
      <c r="M23" s="1">
        <v>1.954</v>
      </c>
      <c r="N23" s="1">
        <v>1.9450000000000001</v>
      </c>
      <c r="O23" s="1">
        <f t="shared" si="4"/>
        <v>1.9330000000000001</v>
      </c>
      <c r="P23" s="1">
        <f t="shared" si="5"/>
        <v>1.958</v>
      </c>
      <c r="Q23" s="1">
        <f t="shared" si="6"/>
        <v>1.9472000000000005</v>
      </c>
      <c r="S23" s="1">
        <v>60000</v>
      </c>
      <c r="T23" s="1">
        <v>89.5</v>
      </c>
      <c r="U23" s="1">
        <v>89.5</v>
      </c>
      <c r="V23" s="1">
        <v>89.5</v>
      </c>
      <c r="W23" s="1">
        <f t="shared" si="7"/>
        <v>89.5</v>
      </c>
    </row>
    <row r="24" spans="1:23">
      <c r="L24" s="1"/>
      <c r="M24" s="1"/>
      <c r="N24" s="1"/>
      <c r="O24" s="1"/>
      <c r="W24" s="1"/>
    </row>
    <row r="25" spans="1:23">
      <c r="L25" s="1"/>
      <c r="M25" s="1"/>
      <c r="N25" s="1"/>
      <c r="O25" s="1"/>
      <c r="W25" s="1"/>
    </row>
    <row r="26" spans="1:23">
      <c r="L26" s="1"/>
      <c r="M26" s="1"/>
      <c r="N26" s="1"/>
      <c r="O26" s="1"/>
      <c r="W26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225742189</v>
      </c>
      <c r="D30" s="1">
        <v>225742189</v>
      </c>
      <c r="E30" s="1">
        <v>225742189</v>
      </c>
      <c r="F30" s="1">
        <f>SUM(C30:E30)/3</f>
        <v>225742189</v>
      </c>
      <c r="I30" s="1" t="s">
        <v>10</v>
      </c>
      <c r="J30" s="1">
        <v>225674109</v>
      </c>
      <c r="K30" s="1">
        <v>225674109</v>
      </c>
      <c r="L30" s="1">
        <v>225674109</v>
      </c>
      <c r="M30" s="1">
        <f>SUM(J30:L30)/3</f>
        <v>225674109</v>
      </c>
      <c r="P30" s="1">
        <v>7500</v>
      </c>
      <c r="Q30" s="1">
        <f>F30</f>
        <v>225742189</v>
      </c>
      <c r="R30" s="1">
        <f>F31</f>
        <v>301507</v>
      </c>
      <c r="S30" s="1">
        <f>F32</f>
        <v>11136</v>
      </c>
      <c r="T30" s="1">
        <f>(Q30+R30+S30)/1024/1024/1024</f>
        <v>0.21052996814250946</v>
      </c>
      <c r="U30" s="1" t="e">
        <f t="shared" ref="U30:U37" si="8">W3</f>
        <v>#DIV/0!</v>
      </c>
      <c r="V30" s="4" t="e">
        <f>U30*(Constants!$A$2/100)*1024*1024*1024</f>
        <v>#DIV/0!</v>
      </c>
    </row>
    <row r="31" spans="1:23">
      <c r="B31" s="1" t="s">
        <v>16</v>
      </c>
      <c r="C31" s="1">
        <v>301507</v>
      </c>
      <c r="D31" s="1">
        <v>301507</v>
      </c>
      <c r="E31" s="1">
        <v>301507</v>
      </c>
      <c r="F31" s="1">
        <f>SUM(C31:E31)/3</f>
        <v>301507</v>
      </c>
      <c r="I31" s="1" t="s">
        <v>16</v>
      </c>
      <c r="J31" s="1">
        <v>314620</v>
      </c>
      <c r="K31" s="1">
        <v>314620</v>
      </c>
      <c r="L31" s="1">
        <v>314620</v>
      </c>
      <c r="M31" s="1">
        <f>SUM(J31:L31)/3</f>
        <v>314620</v>
      </c>
      <c r="P31" s="1">
        <v>15000</v>
      </c>
      <c r="Q31" s="1">
        <f>F36</f>
        <v>901498174</v>
      </c>
      <c r="R31" s="1">
        <f>F37</f>
        <v>603842</v>
      </c>
      <c r="S31" s="1">
        <f>F38</f>
        <v>18224</v>
      </c>
      <c r="T31" s="1">
        <f t="shared" ref="T31:T37" si="9">(Q31+R31+S31)/1024/1024/1024</f>
        <v>0.84016494452953339</v>
      </c>
      <c r="U31" s="1">
        <f t="shared" si="8"/>
        <v>5.5999999999999988</v>
      </c>
      <c r="V31" s="4">
        <f>U31*(Constants!$A$2/100)*1024*1024*1024</f>
        <v>962072674.30399978</v>
      </c>
    </row>
    <row r="32" spans="1:23">
      <c r="B32" s="1" t="s">
        <v>12</v>
      </c>
      <c r="C32" s="1">
        <v>11136</v>
      </c>
      <c r="D32" s="1">
        <v>11136</v>
      </c>
      <c r="E32" s="1">
        <v>11136</v>
      </c>
      <c r="F32" s="1">
        <f>SUM(C32:E32)/3</f>
        <v>11136</v>
      </c>
      <c r="I32" s="1" t="s">
        <v>12</v>
      </c>
      <c r="J32" s="1">
        <v>3008</v>
      </c>
      <c r="K32" s="1">
        <v>3008</v>
      </c>
      <c r="L32" s="1">
        <v>3008</v>
      </c>
      <c r="M32" s="1">
        <f>SUM(J32:L32)/3</f>
        <v>3008</v>
      </c>
      <c r="P32" s="1">
        <v>22500</v>
      </c>
      <c r="Q32" s="1">
        <f>F42</f>
        <v>2026874110</v>
      </c>
      <c r="R32" s="1">
        <f>F43</f>
        <v>900442</v>
      </c>
      <c r="S32" s="1">
        <f>F44</f>
        <v>3080</v>
      </c>
      <c r="T32" s="1">
        <f t="shared" si="9"/>
        <v>1.8885150849819183</v>
      </c>
      <c r="U32" s="1">
        <f t="shared" si="8"/>
        <v>12.5</v>
      </c>
      <c r="V32" s="4">
        <f>U32*(Constants!$A$2/100)*1024*1024*1024</f>
        <v>2147483648</v>
      </c>
    </row>
    <row r="33" spans="2:22">
      <c r="P33" s="1">
        <v>30000</v>
      </c>
      <c r="Q33" s="1">
        <f>F48</f>
        <v>3602474158</v>
      </c>
      <c r="R33" s="1">
        <f>F49</f>
        <v>1202876</v>
      </c>
      <c r="S33" s="1">
        <f>F50</f>
        <v>3080</v>
      </c>
      <c r="T33" s="1">
        <f t="shared" si="9"/>
        <v>3.3561886418610811</v>
      </c>
      <c r="U33" s="1">
        <f t="shared" si="8"/>
        <v>22.3</v>
      </c>
      <c r="V33" s="4">
        <f>U33*(Constants!$A$2/100)*1024*1024*1024</f>
        <v>3831110828.0320001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5628074158</v>
      </c>
      <c r="R34" s="1">
        <f>F55</f>
        <v>1500458</v>
      </c>
      <c r="S34" s="1">
        <f>F56</f>
        <v>3080</v>
      </c>
      <c r="T34" s="1">
        <f t="shared" si="9"/>
        <v>5.2429527938365936</v>
      </c>
      <c r="U34" s="1">
        <f t="shared" si="8"/>
        <v>35.1</v>
      </c>
      <c r="V34" s="4">
        <f>U34*(Constants!$A$2/100)*1024*1024*1024</f>
        <v>6030134083.5840006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8103674158</v>
      </c>
      <c r="R35" s="1">
        <f>F61</f>
        <v>1830828</v>
      </c>
      <c r="S35" s="1">
        <f>F62</f>
        <v>3080</v>
      </c>
      <c r="T35" s="1">
        <f t="shared" si="9"/>
        <v>7.548842640593648</v>
      </c>
      <c r="U35" s="1">
        <f t="shared" si="8"/>
        <v>50.1</v>
      </c>
      <c r="V35" s="4">
        <f>U35*(Constants!$A$2/100)*1024*1024*1024</f>
        <v>8607114461.184</v>
      </c>
    </row>
    <row r="36" spans="2:22">
      <c r="B36" s="1" t="s">
        <v>10</v>
      </c>
      <c r="C36" s="1">
        <v>901498174</v>
      </c>
      <c r="D36" s="1">
        <v>901498174</v>
      </c>
      <c r="E36" s="1">
        <v>901498174</v>
      </c>
      <c r="F36" s="1">
        <f>SUM(C36:E36)/3</f>
        <v>901498174</v>
      </c>
      <c r="I36" s="1" t="s">
        <v>10</v>
      </c>
      <c r="J36" s="1">
        <v>901274158</v>
      </c>
      <c r="K36" s="1">
        <v>901274158</v>
      </c>
      <c r="L36" s="1">
        <v>901274158</v>
      </c>
      <c r="M36" s="1">
        <f>SUM(J36:L36)/3</f>
        <v>901274158</v>
      </c>
      <c r="P36" s="1">
        <v>52500</v>
      </c>
      <c r="Q36" s="1">
        <f>F66</f>
        <v>11029297374</v>
      </c>
      <c r="R36" s="1">
        <f>F67</f>
        <v>2100842</v>
      </c>
      <c r="S36" s="1">
        <f>F68</f>
        <v>55496</v>
      </c>
      <c r="T36" s="1">
        <f t="shared" si="9"/>
        <v>10.273841872811317</v>
      </c>
      <c r="U36" s="1">
        <f t="shared" si="8"/>
        <v>69.099999999999994</v>
      </c>
      <c r="V36" s="4">
        <f>U36*(Constants!$A$2/100)*1024*1024*1024</f>
        <v>11871289606.143999</v>
      </c>
    </row>
    <row r="37" spans="2:22">
      <c r="B37" s="1" t="s">
        <v>16</v>
      </c>
      <c r="C37" s="1">
        <v>603842</v>
      </c>
      <c r="D37" s="1">
        <v>603842</v>
      </c>
      <c r="E37" s="1">
        <v>603842</v>
      </c>
      <c r="F37" s="1">
        <f>SUM(C37:E37)/3</f>
        <v>603842</v>
      </c>
      <c r="I37" s="1" t="s">
        <v>16</v>
      </c>
      <c r="J37" s="1">
        <v>600458</v>
      </c>
      <c r="K37" s="1">
        <v>600458</v>
      </c>
      <c r="L37" s="1">
        <v>600458</v>
      </c>
      <c r="M37" s="1">
        <f>SUM(J37:L37)/3</f>
        <v>600458</v>
      </c>
      <c r="P37" s="1">
        <v>60000</v>
      </c>
      <c r="Q37" s="1">
        <f>F72</f>
        <v>14404873942</v>
      </c>
      <c r="R37" s="1">
        <f>F73</f>
        <v>2459436</v>
      </c>
      <c r="S37" s="1">
        <f>F74</f>
        <v>3080</v>
      </c>
      <c r="T37" s="1">
        <f t="shared" si="9"/>
        <v>13.417877683416009</v>
      </c>
      <c r="U37" s="1">
        <f t="shared" si="8"/>
        <v>89.5</v>
      </c>
      <c r="V37" s="4">
        <f>U37*(Constants!$A$2/100)*1024*1024*1024</f>
        <v>15375982919.68</v>
      </c>
    </row>
    <row r="38" spans="2:22">
      <c r="B38" s="1" t="s">
        <v>12</v>
      </c>
      <c r="C38" s="1">
        <v>18224</v>
      </c>
      <c r="D38" s="1">
        <v>18224</v>
      </c>
      <c r="E38" s="1">
        <v>18224</v>
      </c>
      <c r="F38" s="1">
        <f>SUM(C38:E38)/3</f>
        <v>18224</v>
      </c>
      <c r="I38" s="1" t="s">
        <v>12</v>
      </c>
      <c r="J38" s="1">
        <v>3008</v>
      </c>
      <c r="K38" s="1">
        <v>3008</v>
      </c>
      <c r="L38" s="1">
        <v>3008</v>
      </c>
      <c r="M38" s="1">
        <f>SUM(J38:L38)/3</f>
        <v>3008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spans="2:22">
      <c r="B42" s="1" t="s">
        <v>10</v>
      </c>
      <c r="C42" s="1">
        <v>2026874110</v>
      </c>
      <c r="D42" s="1">
        <v>2026874110</v>
      </c>
      <c r="E42" s="1">
        <v>2026874110</v>
      </c>
      <c r="F42" s="1">
        <f>SUM(C42:E42)/3</f>
        <v>2026874110</v>
      </c>
      <c r="I42" s="1" t="s">
        <v>10</v>
      </c>
      <c r="J42" s="1">
        <v>2026874158</v>
      </c>
      <c r="K42" s="1">
        <v>2026874158</v>
      </c>
      <c r="L42" s="1">
        <v>2026874158</v>
      </c>
      <c r="M42" s="1">
        <f>SUM(J42:L42)/3</f>
        <v>2026874158</v>
      </c>
      <c r="P42" s="1">
        <v>7500</v>
      </c>
      <c r="Q42" s="1">
        <f>M30</f>
        <v>225674109</v>
      </c>
      <c r="R42" s="1">
        <f>M31</f>
        <v>314620</v>
      </c>
      <c r="T42" s="1">
        <f>(Q42+R42+S42)/1024/1024/1024</f>
        <v>0.21046840492635965</v>
      </c>
      <c r="U42" s="1" t="e">
        <f t="shared" ref="U42:U49" si="10">W16</f>
        <v>#DIV/0!</v>
      </c>
      <c r="V42" s="4" t="e">
        <f>U42*(Constants!$A$2/100)*1024*1024*1024</f>
        <v>#DIV/0!</v>
      </c>
    </row>
    <row r="43" spans="2:22">
      <c r="B43" s="1" t="s">
        <v>16</v>
      </c>
      <c r="C43" s="1">
        <v>900442</v>
      </c>
      <c r="D43" s="1">
        <v>900442</v>
      </c>
      <c r="E43" s="1">
        <v>900442</v>
      </c>
      <c r="F43" s="1">
        <f>SUM(C43:E43)/3</f>
        <v>900442</v>
      </c>
      <c r="I43" s="1" t="s">
        <v>16</v>
      </c>
      <c r="J43" s="1">
        <v>900474</v>
      </c>
      <c r="K43" s="1">
        <v>900474</v>
      </c>
      <c r="L43" s="1">
        <v>900474</v>
      </c>
      <c r="M43" s="1">
        <f>SUM(J43:L43)/3</f>
        <v>900474</v>
      </c>
      <c r="P43" s="1">
        <v>15000</v>
      </c>
      <c r="Q43" s="1">
        <f>M36</f>
        <v>901274158</v>
      </c>
      <c r="R43" s="1">
        <f>M37</f>
        <v>600458</v>
      </c>
      <c r="T43" s="1">
        <f t="shared" ref="T43:T49" si="11">(Q43+R43+S43)/1024/1024/1024</f>
        <v>0.83993618935346603</v>
      </c>
      <c r="U43" s="1">
        <f t="shared" si="10"/>
        <v>5.5999999999999988</v>
      </c>
      <c r="V43" s="4">
        <f>U43*(Constants!$A$2/100)*1024*1024*1024</f>
        <v>962072674.30399978</v>
      </c>
    </row>
    <row r="44" spans="2:22">
      <c r="B44" s="1" t="s">
        <v>12</v>
      </c>
      <c r="C44" s="1">
        <v>3080</v>
      </c>
      <c r="D44" s="1">
        <v>3080</v>
      </c>
      <c r="E44" s="1">
        <v>3080</v>
      </c>
      <c r="F44" s="1">
        <f>SUM(C44:E44)/3</f>
        <v>3080</v>
      </c>
      <c r="I44" s="1" t="s">
        <v>12</v>
      </c>
      <c r="J44" s="1">
        <v>3008</v>
      </c>
      <c r="K44" s="1">
        <v>3008</v>
      </c>
      <c r="L44" s="1">
        <v>3008</v>
      </c>
      <c r="M44" s="1">
        <f>SUM(J44:L44)/3</f>
        <v>3008</v>
      </c>
      <c r="P44" s="1">
        <v>22500</v>
      </c>
      <c r="Q44" s="1">
        <f>M42</f>
        <v>2026874158</v>
      </c>
      <c r="R44" s="1">
        <f>M43</f>
        <v>900474</v>
      </c>
      <c r="T44" s="1">
        <f t="shared" si="11"/>
        <v>1.8885122910141945</v>
      </c>
      <c r="U44" s="1">
        <f t="shared" si="10"/>
        <v>12.5</v>
      </c>
      <c r="V44" s="4">
        <f>U44*(Constants!$A$2/100)*1024*1024*1024</f>
        <v>2147483648</v>
      </c>
    </row>
    <row r="45" spans="2:22">
      <c r="P45" s="1">
        <v>30000</v>
      </c>
      <c r="Q45" s="1">
        <f>M48</f>
        <v>3602474110</v>
      </c>
      <c r="R45" s="1">
        <f>M49</f>
        <v>1229724</v>
      </c>
      <c r="T45" s="1">
        <f t="shared" si="11"/>
        <v>3.356210732832551</v>
      </c>
      <c r="U45" s="1">
        <f t="shared" si="10"/>
        <v>22.3</v>
      </c>
      <c r="V45" s="4">
        <f>U45*(Constants!$A$2/100)*1024*1024*1024</f>
        <v>3831110828.0320001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37500</v>
      </c>
      <c r="Q46" s="1">
        <f>M54</f>
        <v>5628074110</v>
      </c>
      <c r="R46" s="1">
        <f>M55</f>
        <v>1531852</v>
      </c>
      <c r="T46" s="1">
        <f t="shared" si="11"/>
        <v>5.2429791186004877</v>
      </c>
      <c r="U46" s="1">
        <f t="shared" si="10"/>
        <v>35.1</v>
      </c>
      <c r="V46" s="4">
        <f>U46*(Constants!$A$2/100)*1024*1024*1024</f>
        <v>6030134083.5840006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45000</v>
      </c>
      <c r="Q47" s="1">
        <f>M60</f>
        <v>8103674086</v>
      </c>
      <c r="R47" s="1">
        <f>M61</f>
        <v>1835980</v>
      </c>
      <c r="T47" s="1">
        <f t="shared" si="11"/>
        <v>7.5488445032387972</v>
      </c>
      <c r="U47" s="1">
        <f t="shared" si="10"/>
        <v>50.1</v>
      </c>
      <c r="V47" s="4">
        <f>U47*(Constants!$A$2/100)*1024*1024*1024</f>
        <v>8607114461.184</v>
      </c>
    </row>
    <row r="48" spans="2:22">
      <c r="B48" s="1" t="s">
        <v>10</v>
      </c>
      <c r="C48" s="1">
        <v>3602474158</v>
      </c>
      <c r="D48" s="1">
        <v>3602474158</v>
      </c>
      <c r="E48" s="1">
        <v>3602474158</v>
      </c>
      <c r="F48" s="1">
        <f>SUM(C48:E48)/3</f>
        <v>3602474158</v>
      </c>
      <c r="I48" s="1" t="s">
        <v>10</v>
      </c>
      <c r="J48" s="1">
        <v>3602474110</v>
      </c>
      <c r="K48" s="1">
        <v>3602474110</v>
      </c>
      <c r="L48" s="1">
        <v>3602474110</v>
      </c>
      <c r="M48" s="1">
        <f>SUM(J48:L48)/3</f>
        <v>3602474110</v>
      </c>
      <c r="P48" s="1">
        <v>52500</v>
      </c>
      <c r="Q48" s="1">
        <f>M66</f>
        <v>11029273678</v>
      </c>
      <c r="R48" s="1">
        <f>M67</f>
        <v>2100138</v>
      </c>
      <c r="T48" s="1">
        <f t="shared" si="11"/>
        <v>10.273767463862896</v>
      </c>
      <c r="U48" s="1">
        <f t="shared" si="10"/>
        <v>69.099999999999994</v>
      </c>
      <c r="V48" s="4">
        <f>U48*(Constants!$A$2/100)*1024*1024*1024</f>
        <v>11871289606.143999</v>
      </c>
    </row>
    <row r="49" spans="2:22">
      <c r="B49" s="1" t="s">
        <v>16</v>
      </c>
      <c r="C49" s="1">
        <v>1202876</v>
      </c>
      <c r="D49" s="1">
        <v>1202876</v>
      </c>
      <c r="E49" s="1">
        <v>1202876</v>
      </c>
      <c r="F49" s="1">
        <f>SUM(C49:E49)/3</f>
        <v>1202876</v>
      </c>
      <c r="I49" s="1" t="s">
        <v>16</v>
      </c>
      <c r="J49" s="1">
        <v>1229724</v>
      </c>
      <c r="K49" s="1">
        <v>1229724</v>
      </c>
      <c r="L49" s="1">
        <v>1229724</v>
      </c>
      <c r="M49" s="1">
        <f>SUM(J49:L49)/3</f>
        <v>1229724</v>
      </c>
      <c r="P49" s="1">
        <v>60000</v>
      </c>
      <c r="Q49" s="1">
        <f>M72</f>
        <v>14404874038</v>
      </c>
      <c r="R49" s="1">
        <f>M73</f>
        <v>2471276</v>
      </c>
      <c r="T49" s="1">
        <f t="shared" si="11"/>
        <v>13.41788593120873</v>
      </c>
      <c r="U49" s="1">
        <f t="shared" si="10"/>
        <v>89.5</v>
      </c>
      <c r="V49" s="4">
        <f>U49*(Constants!$A$2/100)*1024*1024*1024</f>
        <v>15375982919.68</v>
      </c>
    </row>
    <row r="50" spans="2:22">
      <c r="B50" s="1" t="s">
        <v>12</v>
      </c>
      <c r="C50" s="1">
        <v>3080</v>
      </c>
      <c r="D50" s="1">
        <v>3080</v>
      </c>
      <c r="E50" s="1">
        <v>3080</v>
      </c>
      <c r="F50" s="1">
        <f>SUM(C50:E50)/3</f>
        <v>3080</v>
      </c>
      <c r="I50" s="1" t="s">
        <v>12</v>
      </c>
      <c r="J50" s="1">
        <v>3008</v>
      </c>
      <c r="K50" s="1">
        <v>3008</v>
      </c>
      <c r="L50" s="1">
        <v>3008</v>
      </c>
      <c r="M50" s="1">
        <f>SUM(J50:L50)/3</f>
        <v>3008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5628074158</v>
      </c>
      <c r="D54" s="1">
        <v>5628074158</v>
      </c>
      <c r="E54" s="1">
        <v>5628074158</v>
      </c>
      <c r="F54" s="1">
        <f>SUM(C54:E54)/3</f>
        <v>5628074158</v>
      </c>
      <c r="I54" s="1" t="s">
        <v>10</v>
      </c>
      <c r="J54" s="1">
        <v>5628074110</v>
      </c>
      <c r="K54" s="1">
        <v>5628074110</v>
      </c>
      <c r="L54" s="1">
        <v>5628074110</v>
      </c>
      <c r="M54" s="1">
        <f>SUM(J54:L54)/3</f>
        <v>5628074110</v>
      </c>
    </row>
    <row r="55" spans="2:22">
      <c r="B55" s="1" t="s">
        <v>16</v>
      </c>
      <c r="C55" s="1">
        <v>1500458</v>
      </c>
      <c r="D55" s="1">
        <v>1500458</v>
      </c>
      <c r="E55" s="1">
        <v>1500458</v>
      </c>
      <c r="F55" s="1">
        <f>SUM(C55:E55)/3</f>
        <v>1500458</v>
      </c>
      <c r="I55" s="1" t="s">
        <v>16</v>
      </c>
      <c r="J55" s="1">
        <v>1531852</v>
      </c>
      <c r="K55" s="1">
        <v>1531852</v>
      </c>
      <c r="L55" s="1">
        <v>1531852</v>
      </c>
      <c r="M55" s="1">
        <f>SUM(J55:L55)/3</f>
        <v>1531852</v>
      </c>
    </row>
    <row r="56" spans="2:22">
      <c r="B56" s="1" t="s">
        <v>12</v>
      </c>
      <c r="C56" s="1">
        <v>3080</v>
      </c>
      <c r="D56" s="1">
        <v>3080</v>
      </c>
      <c r="E56" s="1">
        <v>3080</v>
      </c>
      <c r="F56" s="1">
        <f>SUM(C56:E56)/3</f>
        <v>3080</v>
      </c>
      <c r="I56" s="1" t="s">
        <v>12</v>
      </c>
      <c r="J56" s="1">
        <v>2728</v>
      </c>
      <c r="K56" s="1">
        <v>2728</v>
      </c>
      <c r="L56" s="1">
        <v>2728</v>
      </c>
      <c r="M56" s="1">
        <f>SUM(J56:L56)/3</f>
        <v>2728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8103674158</v>
      </c>
      <c r="D60" s="1">
        <v>8103674158</v>
      </c>
      <c r="E60" s="1">
        <v>8103674158</v>
      </c>
      <c r="F60" s="1">
        <f>SUM(C60:E60)/3</f>
        <v>8103674158</v>
      </c>
      <c r="I60" s="1" t="s">
        <v>10</v>
      </c>
      <c r="J60" s="1">
        <v>8103674086</v>
      </c>
      <c r="K60" s="1">
        <v>8103674086</v>
      </c>
      <c r="L60" s="1">
        <v>8103674086</v>
      </c>
      <c r="M60" s="1">
        <f>SUM(J60:L60)/3</f>
        <v>8103674086</v>
      </c>
    </row>
    <row r="61" spans="2:22">
      <c r="B61" s="1" t="s">
        <v>16</v>
      </c>
      <c r="C61" s="1">
        <v>1830828</v>
      </c>
      <c r="D61" s="1">
        <v>1830828</v>
      </c>
      <c r="E61" s="1">
        <v>1830828</v>
      </c>
      <c r="F61" s="1">
        <f>SUM(C61:E61)/3</f>
        <v>1830828</v>
      </c>
      <c r="I61" s="1" t="s">
        <v>16</v>
      </c>
      <c r="J61" s="1">
        <v>1835980</v>
      </c>
      <c r="K61" s="1">
        <v>1835980</v>
      </c>
      <c r="L61" s="1">
        <v>1835980</v>
      </c>
      <c r="M61" s="1">
        <f>SUM(J61:L61)/3</f>
        <v>1835980</v>
      </c>
    </row>
    <row r="62" spans="2:22">
      <c r="B62" s="1" t="s">
        <v>12</v>
      </c>
      <c r="C62" s="1">
        <v>3080</v>
      </c>
      <c r="D62" s="1">
        <v>3080</v>
      </c>
      <c r="E62" s="1">
        <v>3080</v>
      </c>
      <c r="F62" s="1">
        <f>SUM(C62:E62)/3</f>
        <v>3080</v>
      </c>
      <c r="I62" s="1" t="s">
        <v>12</v>
      </c>
      <c r="J62" s="1">
        <v>3008</v>
      </c>
      <c r="K62" s="1">
        <v>3008</v>
      </c>
      <c r="L62" s="1">
        <v>3008</v>
      </c>
      <c r="M62" s="1">
        <f>SUM(J62:L62)/3</f>
        <v>3008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11029297374</v>
      </c>
      <c r="D66" s="1">
        <v>11029297374</v>
      </c>
      <c r="E66" s="1">
        <v>11029297374</v>
      </c>
      <c r="F66" s="1">
        <f>SUM(C66:E66)/3</f>
        <v>11029297374</v>
      </c>
      <c r="I66" s="1" t="s">
        <v>10</v>
      </c>
      <c r="J66" s="1">
        <v>11029273678</v>
      </c>
      <c r="K66" s="1">
        <v>11029273678</v>
      </c>
      <c r="L66" s="1">
        <v>11029273678</v>
      </c>
      <c r="M66" s="1">
        <f>SUM(J66:L66)/3</f>
        <v>11029273678</v>
      </c>
    </row>
    <row r="67" spans="2:13">
      <c r="B67" s="1" t="s">
        <v>16</v>
      </c>
      <c r="C67" s="1">
        <v>2100842</v>
      </c>
      <c r="D67" s="1">
        <v>2100842</v>
      </c>
      <c r="E67" s="1">
        <v>2100842</v>
      </c>
      <c r="F67" s="1">
        <f>SUM(C67:E67)/3</f>
        <v>2100842</v>
      </c>
      <c r="I67" s="1" t="s">
        <v>16</v>
      </c>
      <c r="J67" s="1">
        <v>2100138</v>
      </c>
      <c r="K67" s="1">
        <v>2100138</v>
      </c>
      <c r="L67" s="1">
        <v>2100138</v>
      </c>
      <c r="M67" s="1">
        <f>SUM(J67:L67)/3</f>
        <v>2100138</v>
      </c>
    </row>
    <row r="68" spans="2:13">
      <c r="B68" s="1" t="s">
        <v>12</v>
      </c>
      <c r="C68" s="1">
        <v>55496</v>
      </c>
      <c r="D68" s="1">
        <v>55496</v>
      </c>
      <c r="E68" s="1">
        <v>55496</v>
      </c>
      <c r="F68" s="1">
        <f>SUM(C68:E68)/3</f>
        <v>55496</v>
      </c>
      <c r="I68" s="1" t="s">
        <v>12</v>
      </c>
      <c r="J68" s="1">
        <v>2728</v>
      </c>
      <c r="K68" s="1">
        <v>2728</v>
      </c>
      <c r="L68" s="1">
        <v>2728</v>
      </c>
      <c r="M68" s="1">
        <f>SUM(J68:L68)/3</f>
        <v>2728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14404873942</v>
      </c>
      <c r="D72" s="1">
        <v>14404873942</v>
      </c>
      <c r="E72" s="1">
        <v>14404873942</v>
      </c>
      <c r="F72" s="1">
        <f>SUM(C72:E72)/3</f>
        <v>14404873942</v>
      </c>
      <c r="I72" s="1" t="s">
        <v>10</v>
      </c>
      <c r="J72" s="1">
        <v>14404874038</v>
      </c>
      <c r="K72" s="1">
        <v>14404874038</v>
      </c>
      <c r="L72" s="1">
        <v>14404874038</v>
      </c>
      <c r="M72" s="1">
        <f>SUM(J72:L72)/3</f>
        <v>14404874038</v>
      </c>
    </row>
    <row r="73" spans="2:13">
      <c r="B73" s="1" t="s">
        <v>16</v>
      </c>
      <c r="C73" s="1">
        <v>2459436</v>
      </c>
      <c r="D73" s="1">
        <v>2459436</v>
      </c>
      <c r="E73" s="1">
        <v>2459436</v>
      </c>
      <c r="F73" s="1">
        <f>SUM(C73:E73)/3</f>
        <v>2459436</v>
      </c>
      <c r="I73" s="1" t="s">
        <v>16</v>
      </c>
      <c r="J73" s="1">
        <v>2471276</v>
      </c>
      <c r="K73" s="1">
        <v>2471276</v>
      </c>
      <c r="L73" s="1">
        <v>2471276</v>
      </c>
      <c r="M73" s="1">
        <f>SUM(J73:L73)/3</f>
        <v>2471276</v>
      </c>
    </row>
    <row r="74" spans="2:13">
      <c r="B74" s="1" t="s">
        <v>12</v>
      </c>
      <c r="C74" s="1">
        <v>3080</v>
      </c>
      <c r="D74" s="1">
        <v>3080</v>
      </c>
      <c r="E74" s="1">
        <v>3080</v>
      </c>
      <c r="F74" s="1">
        <f>SUM(C74:E74)/3</f>
        <v>3080</v>
      </c>
      <c r="I74" s="1" t="s">
        <v>12</v>
      </c>
      <c r="J74" s="1">
        <v>3008</v>
      </c>
      <c r="K74" s="1">
        <v>3008</v>
      </c>
      <c r="L74" s="1">
        <v>3008</v>
      </c>
      <c r="M74" s="1">
        <f>SUM(J74:L74)/3</f>
        <v>3008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9"/>
  <sheetViews>
    <sheetView topLeftCell="AD13" zoomScale="70" zoomScaleNormal="70" workbookViewId="0">
      <selection activeCell="AK55" sqref="AK55"/>
    </sheetView>
  </sheetViews>
  <sheetFormatPr defaultColWidth="7.5" defaultRowHeight="14.25"/>
  <cols>
    <col min="1" max="11" width="9.125" style="1" customWidth="1"/>
    <col min="16" max="16" width="10.125" style="1" customWidth="1"/>
    <col min="19" max="20" width="10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1.899</v>
      </c>
      <c r="D3" s="1">
        <v>1.8857999999999999</v>
      </c>
      <c r="E3" s="1">
        <v>1.9092</v>
      </c>
      <c r="F3" s="1">
        <v>1.9096</v>
      </c>
      <c r="G3" s="1">
        <v>1.88</v>
      </c>
      <c r="H3" s="1">
        <v>1.8835999999999999</v>
      </c>
      <c r="I3" s="1">
        <v>1.8742000000000001</v>
      </c>
      <c r="J3" s="1">
        <v>1.8972</v>
      </c>
      <c r="K3" s="1">
        <v>1.9018999999999999</v>
      </c>
      <c r="L3" s="1">
        <v>1.8996</v>
      </c>
      <c r="M3" s="1">
        <v>1.9078999999999999</v>
      </c>
      <c r="N3" s="1">
        <v>1.8853</v>
      </c>
      <c r="O3" s="1">
        <f t="shared" ref="O3:O9" si="0">MIN(C3:N3)</f>
        <v>1.8742000000000001</v>
      </c>
      <c r="P3" s="1">
        <f t="shared" ref="P3:P9" si="1">MAX(C3:N3)</f>
        <v>1.9096</v>
      </c>
      <c r="Q3" s="1">
        <f t="shared" ref="Q3:Q9" si="2">(SUM(C3:N3)-O3-P3)/10</f>
        <v>1.8949499999999997</v>
      </c>
      <c r="S3" s="1">
        <v>20000000</v>
      </c>
      <c r="T3" s="1">
        <v>14.5</v>
      </c>
      <c r="U3" s="1">
        <v>14.5</v>
      </c>
      <c r="V3" s="1">
        <v>14.5</v>
      </c>
      <c r="W3" s="1">
        <f t="shared" ref="W3:W9" si="3">AVERAGE(T3:V3)</f>
        <v>14.5</v>
      </c>
    </row>
    <row r="4" spans="1:23">
      <c r="B4" s="1">
        <v>40000000</v>
      </c>
      <c r="C4" s="1">
        <v>3.7583000000000002</v>
      </c>
      <c r="D4" s="1">
        <v>3.7902</v>
      </c>
      <c r="E4" s="1">
        <v>3.7970000000000002</v>
      </c>
      <c r="F4" s="1">
        <v>3.8016999999999999</v>
      </c>
      <c r="G4" s="1">
        <v>3.7646999999999999</v>
      </c>
      <c r="H4" s="1">
        <v>3.8054999999999999</v>
      </c>
      <c r="I4" s="1">
        <v>3.7618</v>
      </c>
      <c r="J4" s="1">
        <v>3.8060999999999998</v>
      </c>
      <c r="K4" s="1">
        <v>3.7906</v>
      </c>
      <c r="L4" s="1">
        <v>3.7515999999999998</v>
      </c>
      <c r="M4" s="1">
        <v>3.7730000000000001</v>
      </c>
      <c r="N4" s="1">
        <v>3.7763</v>
      </c>
      <c r="O4" s="1">
        <f t="shared" si="0"/>
        <v>3.7515999999999998</v>
      </c>
      <c r="P4" s="1">
        <f t="shared" si="1"/>
        <v>3.8060999999999998</v>
      </c>
      <c r="Q4" s="1">
        <f t="shared" si="2"/>
        <v>3.7819100000000008</v>
      </c>
      <c r="S4" s="1">
        <v>40000000</v>
      </c>
      <c r="T4" s="1">
        <v>28.9</v>
      </c>
      <c r="U4" s="1">
        <v>28.9</v>
      </c>
      <c r="V4" s="1">
        <v>28.9</v>
      </c>
      <c r="W4" s="1">
        <f t="shared" si="3"/>
        <v>28.899999999999995</v>
      </c>
    </row>
    <row r="5" spans="1:23">
      <c r="B5" s="1">
        <v>60000000</v>
      </c>
      <c r="C5" s="1">
        <v>5.7305000000000001</v>
      </c>
      <c r="D5" s="1">
        <v>5.6426999999999996</v>
      </c>
      <c r="E5" s="1">
        <v>5.6677999999999997</v>
      </c>
      <c r="F5" s="1">
        <v>5.665</v>
      </c>
      <c r="G5" s="1">
        <v>5.6050000000000004</v>
      </c>
      <c r="H5" s="1">
        <v>5.6890000000000001</v>
      </c>
      <c r="I5" s="1">
        <v>5.617</v>
      </c>
      <c r="J5" s="1">
        <v>5.6889000000000003</v>
      </c>
      <c r="K5" s="1">
        <v>5.6894</v>
      </c>
      <c r="L5" s="1">
        <v>5.6833999999999998</v>
      </c>
      <c r="M5" s="1">
        <v>5.6814</v>
      </c>
      <c r="N5" s="1">
        <v>5.6741999999999999</v>
      </c>
      <c r="O5" s="1">
        <f t="shared" si="0"/>
        <v>5.6050000000000004</v>
      </c>
      <c r="P5" s="1">
        <f t="shared" si="1"/>
        <v>5.7305000000000001</v>
      </c>
      <c r="Q5" s="1">
        <f t="shared" si="2"/>
        <v>5.6698799999999983</v>
      </c>
      <c r="S5" s="1">
        <v>60000000</v>
      </c>
      <c r="T5" s="1">
        <v>43.3</v>
      </c>
      <c r="U5" s="1">
        <v>43.3</v>
      </c>
      <c r="V5" s="1">
        <v>43.3</v>
      </c>
      <c r="W5" s="1">
        <f t="shared" si="3"/>
        <v>43.29999999999999</v>
      </c>
    </row>
    <row r="6" spans="1:23">
      <c r="B6" s="1">
        <v>80000000</v>
      </c>
      <c r="C6" s="1">
        <v>7.6996000000000002</v>
      </c>
      <c r="D6" s="1">
        <v>7.7464000000000004</v>
      </c>
      <c r="E6" s="1">
        <v>7.7011000000000003</v>
      </c>
      <c r="F6" s="1">
        <v>7.6757999999999997</v>
      </c>
      <c r="G6" s="1">
        <v>7.6940999999999997</v>
      </c>
      <c r="H6" s="1">
        <v>7.6624999999999996</v>
      </c>
      <c r="I6" s="1">
        <v>7.7100999999999997</v>
      </c>
      <c r="J6" s="1">
        <v>7.7404000000000002</v>
      </c>
      <c r="K6" s="1">
        <v>7.7369000000000003</v>
      </c>
      <c r="L6" s="1">
        <v>7.7714999999999996</v>
      </c>
      <c r="M6" s="1">
        <v>7.7008999999999999</v>
      </c>
      <c r="N6" s="1">
        <v>7.7060000000000004</v>
      </c>
      <c r="O6" s="1">
        <f t="shared" si="0"/>
        <v>7.6624999999999996</v>
      </c>
      <c r="P6" s="1">
        <f t="shared" si="1"/>
        <v>7.7714999999999996</v>
      </c>
      <c r="Q6" s="1">
        <f t="shared" si="2"/>
        <v>7.7111300000000016</v>
      </c>
      <c r="S6" s="1">
        <v>80000000</v>
      </c>
      <c r="T6" s="1">
        <v>57.8</v>
      </c>
      <c r="U6" s="1">
        <v>57.8</v>
      </c>
      <c r="V6" s="1">
        <v>57.8</v>
      </c>
      <c r="W6" s="1">
        <f t="shared" si="3"/>
        <v>57.79999999999999</v>
      </c>
    </row>
    <row r="7" spans="1:23">
      <c r="B7" s="1">
        <v>100000000</v>
      </c>
      <c r="C7" s="1">
        <v>9.4332999999999991</v>
      </c>
      <c r="D7" s="1">
        <v>9.5018999999999991</v>
      </c>
      <c r="E7" s="1">
        <v>9.6029999999999998</v>
      </c>
      <c r="F7" s="1">
        <v>9.6328999999999994</v>
      </c>
      <c r="G7" s="1">
        <v>9.5225000000000009</v>
      </c>
      <c r="H7" s="1">
        <v>9.4776000000000007</v>
      </c>
      <c r="I7" s="1">
        <v>9.6785999999999994</v>
      </c>
      <c r="J7" s="1">
        <v>9.3788999999999998</v>
      </c>
      <c r="K7" s="1">
        <v>9.5327000000000002</v>
      </c>
      <c r="L7" s="1">
        <v>9.4781999999999993</v>
      </c>
      <c r="M7" s="1">
        <v>9.4640000000000004</v>
      </c>
      <c r="N7" s="1">
        <v>9.5226000000000006</v>
      </c>
      <c r="O7" s="1">
        <f t="shared" si="0"/>
        <v>9.3788999999999998</v>
      </c>
      <c r="P7" s="1">
        <f t="shared" si="1"/>
        <v>9.6785999999999994</v>
      </c>
      <c r="Q7" s="1">
        <f t="shared" si="2"/>
        <v>9.5168700000000008</v>
      </c>
      <c r="S7" s="1">
        <v>100000000</v>
      </c>
      <c r="T7" s="1">
        <v>72.099999999999994</v>
      </c>
      <c r="U7" s="1">
        <v>72.099999999999994</v>
      </c>
      <c r="V7" s="1">
        <v>72.099999999999994</v>
      </c>
      <c r="W7" s="1">
        <f t="shared" si="3"/>
        <v>72.099999999999994</v>
      </c>
    </row>
    <row r="8" spans="1:23">
      <c r="B8" s="1">
        <v>120000000</v>
      </c>
      <c r="C8" s="1">
        <v>11.4476</v>
      </c>
      <c r="D8" s="1">
        <v>11.290100000000001</v>
      </c>
      <c r="E8" s="1">
        <v>11.427</v>
      </c>
      <c r="F8" s="1">
        <v>11.4099</v>
      </c>
      <c r="G8" s="1">
        <v>11.287699999999999</v>
      </c>
      <c r="H8" s="1">
        <v>11.2874</v>
      </c>
      <c r="I8" s="1">
        <v>11.375299999999999</v>
      </c>
      <c r="J8" s="1">
        <v>11.3711</v>
      </c>
      <c r="K8" s="1">
        <v>11.377700000000001</v>
      </c>
      <c r="L8" s="1">
        <v>11.2737</v>
      </c>
      <c r="M8" s="1">
        <v>11.3835</v>
      </c>
      <c r="N8" s="1">
        <v>11.382300000000001</v>
      </c>
      <c r="O8" s="1">
        <f t="shared" si="0"/>
        <v>11.2737</v>
      </c>
      <c r="P8" s="1">
        <f t="shared" si="1"/>
        <v>11.4476</v>
      </c>
      <c r="Q8" s="1">
        <f t="shared" si="2"/>
        <v>11.3592</v>
      </c>
      <c r="S8" s="1">
        <v>120000000</v>
      </c>
      <c r="T8" s="1">
        <v>86.6</v>
      </c>
      <c r="U8" s="1">
        <v>86.6</v>
      </c>
      <c r="V8" s="1">
        <v>86.6</v>
      </c>
      <c r="W8" s="1">
        <f t="shared" si="3"/>
        <v>86.59999999999998</v>
      </c>
    </row>
    <row r="9" spans="1:23" ht="13.5" customHeight="1">
      <c r="B9" s="1">
        <v>140000000</v>
      </c>
      <c r="C9" s="1">
        <v>44.666200000000003</v>
      </c>
      <c r="D9" s="1">
        <v>46.783700000000003</v>
      </c>
      <c r="E9" s="1">
        <v>46.838200000000001</v>
      </c>
      <c r="F9" s="1">
        <v>45.619500000000002</v>
      </c>
      <c r="G9" s="1">
        <v>46.317399999999999</v>
      </c>
      <c r="H9" s="1">
        <v>45.543700000000001</v>
      </c>
      <c r="I9" s="1">
        <v>46.014499999999998</v>
      </c>
      <c r="J9" s="1">
        <v>45.933999999999997</v>
      </c>
      <c r="K9" s="1">
        <v>45.762999999999998</v>
      </c>
      <c r="L9" s="1">
        <v>45.250900000000001</v>
      </c>
      <c r="M9" s="1">
        <v>45.825699999999998</v>
      </c>
      <c r="N9" s="1">
        <v>46.932899999999997</v>
      </c>
      <c r="O9" s="1">
        <f t="shared" si="0"/>
        <v>44.666200000000003</v>
      </c>
      <c r="P9" s="1">
        <f t="shared" si="1"/>
        <v>46.932899999999997</v>
      </c>
      <c r="Q9" s="1">
        <f t="shared" si="2"/>
        <v>45.989059999999981</v>
      </c>
      <c r="S9" s="1">
        <v>140000000</v>
      </c>
      <c r="T9" s="1">
        <v>93.5</v>
      </c>
      <c r="U9" s="1">
        <v>93.3</v>
      </c>
      <c r="V9" s="1">
        <v>93.7</v>
      </c>
      <c r="W9" s="1">
        <f t="shared" si="3"/>
        <v>93.5</v>
      </c>
    </row>
    <row r="10" spans="1:23" ht="13.5" customHeight="1">
      <c r="W10" s="1"/>
    </row>
    <row r="11" spans="1:23" ht="13.5" customHeight="1">
      <c r="W11" s="1"/>
    </row>
    <row r="12" spans="1:23" ht="13.5" customHeight="1">
      <c r="W12" s="1"/>
    </row>
    <row r="13" spans="1:23" ht="13.5" customHeight="1"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0.23799999999999999</v>
      </c>
      <c r="D16" s="1">
        <v>0.23799999999999999</v>
      </c>
      <c r="E16" s="1">
        <v>0.23799999999999999</v>
      </c>
      <c r="F16" s="1">
        <v>0.23799999999999999</v>
      </c>
      <c r="G16" s="1">
        <v>0.23699999999999999</v>
      </c>
      <c r="H16" s="1">
        <v>0.23799999999999999</v>
      </c>
      <c r="I16" s="1">
        <v>0.23799999999999999</v>
      </c>
      <c r="J16" s="1">
        <v>0.23899999999999999</v>
      </c>
      <c r="K16" s="1">
        <v>0.23799999999999999</v>
      </c>
      <c r="L16" s="1">
        <v>0.23899999999999999</v>
      </c>
      <c r="M16" s="1">
        <v>0.23599999999999999</v>
      </c>
      <c r="N16" s="1">
        <v>0.23799999999999999</v>
      </c>
      <c r="O16" s="1">
        <f t="shared" ref="O16:O22" si="4">MIN(C16:N16)</f>
        <v>0.23599999999999999</v>
      </c>
      <c r="P16" s="1">
        <f t="shared" ref="P16:P22" si="5">MAX(C16:N16)</f>
        <v>0.23899999999999999</v>
      </c>
      <c r="Q16" s="1">
        <f t="shared" ref="Q16:Q22" si="6">(SUM(C16:N16)-O16-P16)/10</f>
        <v>0.23799999999999999</v>
      </c>
      <c r="S16" s="1">
        <v>20000000</v>
      </c>
      <c r="T16" s="1">
        <v>12.4</v>
      </c>
      <c r="U16" s="1">
        <v>12.4</v>
      </c>
      <c r="V16" s="1">
        <v>12.4</v>
      </c>
      <c r="W16" s="1">
        <f t="shared" ref="W16:W22" si="7">AVERAGE(T16:V16)</f>
        <v>12.4</v>
      </c>
    </row>
    <row r="17" spans="1:23">
      <c r="B17" s="1">
        <v>40000000</v>
      </c>
      <c r="C17" s="1">
        <v>0.46600000000000003</v>
      </c>
      <c r="D17" s="1">
        <v>0.47099999999999997</v>
      </c>
      <c r="E17" s="1">
        <v>0.47299999999999998</v>
      </c>
      <c r="F17" s="1">
        <v>0.46899999999999997</v>
      </c>
      <c r="G17" s="1">
        <v>0.46800000000000003</v>
      </c>
      <c r="H17" s="1">
        <v>0.46899999999999997</v>
      </c>
      <c r="I17" s="1">
        <v>0.47</v>
      </c>
      <c r="J17" s="1">
        <v>0.46899999999999997</v>
      </c>
      <c r="K17" s="1">
        <v>0.47</v>
      </c>
      <c r="L17" s="1">
        <v>0.47099999999999997</v>
      </c>
      <c r="M17" s="1">
        <v>0.47199999999999998</v>
      </c>
      <c r="N17" s="1">
        <v>0.47099999999999997</v>
      </c>
      <c r="O17" s="1">
        <f t="shared" si="4"/>
        <v>0.46600000000000003</v>
      </c>
      <c r="P17" s="1">
        <f t="shared" si="5"/>
        <v>0.47299999999999998</v>
      </c>
      <c r="Q17" s="1">
        <f t="shared" si="6"/>
        <v>0.46999999999999992</v>
      </c>
      <c r="S17" s="1">
        <v>40000000</v>
      </c>
      <c r="T17" s="1">
        <v>24.7</v>
      </c>
      <c r="U17" s="1">
        <v>24.7</v>
      </c>
      <c r="V17" s="1">
        <v>24.7</v>
      </c>
      <c r="W17" s="1">
        <f t="shared" si="7"/>
        <v>24.7</v>
      </c>
    </row>
    <row r="18" spans="1:23">
      <c r="B18" s="1">
        <v>60000000</v>
      </c>
      <c r="C18" s="1">
        <v>0.71199999999999997</v>
      </c>
      <c r="D18" s="1">
        <v>0.71399999999999997</v>
      </c>
      <c r="E18" s="1">
        <v>0.71599999999999997</v>
      </c>
      <c r="F18" s="1">
        <v>0.71599999999999997</v>
      </c>
      <c r="G18" s="1">
        <v>0.71299999999999997</v>
      </c>
      <c r="H18" s="1">
        <v>0.71599999999999997</v>
      </c>
      <c r="I18" s="1">
        <v>0.70399999999999996</v>
      </c>
      <c r="J18" s="1">
        <v>0.71099999999999997</v>
      </c>
      <c r="K18" s="1">
        <v>0.71299999999999997</v>
      </c>
      <c r="L18" s="1">
        <v>0.71299999999999997</v>
      </c>
      <c r="M18" s="1">
        <v>0.71499999999999997</v>
      </c>
      <c r="N18" s="1">
        <v>0.71399999999999997</v>
      </c>
      <c r="O18" s="1">
        <f t="shared" si="4"/>
        <v>0.70399999999999996</v>
      </c>
      <c r="P18" s="1">
        <f t="shared" si="5"/>
        <v>0.71599999999999997</v>
      </c>
      <c r="Q18" s="1">
        <f t="shared" si="6"/>
        <v>0.7137</v>
      </c>
      <c r="S18" s="1">
        <v>60000000</v>
      </c>
      <c r="T18" s="1">
        <v>37.1</v>
      </c>
      <c r="U18" s="1">
        <v>37.1</v>
      </c>
      <c r="V18" s="1">
        <v>37.1</v>
      </c>
      <c r="W18" s="1">
        <f t="shared" si="7"/>
        <v>37.1</v>
      </c>
    </row>
    <row r="19" spans="1:23">
      <c r="B19" s="1">
        <v>80000000</v>
      </c>
      <c r="C19" s="1">
        <v>0.95499999999999996</v>
      </c>
      <c r="D19" s="1">
        <v>0.96599999999999997</v>
      </c>
      <c r="E19" s="1">
        <v>0.96</v>
      </c>
      <c r="F19" s="1">
        <v>0.95899999999999996</v>
      </c>
      <c r="G19" s="1">
        <v>0.97</v>
      </c>
      <c r="H19" s="1">
        <v>0.96799999999999997</v>
      </c>
      <c r="I19" s="1">
        <v>0.96499999999999997</v>
      </c>
      <c r="J19" s="1">
        <v>0.96799999999999997</v>
      </c>
      <c r="K19" s="1">
        <v>0.96099999999999997</v>
      </c>
      <c r="L19" s="1">
        <v>0.96299999999999997</v>
      </c>
      <c r="M19" s="1">
        <v>0.96699999999999997</v>
      </c>
      <c r="N19" s="1">
        <v>0.96899999999999997</v>
      </c>
      <c r="O19" s="1">
        <f t="shared" si="4"/>
        <v>0.95499999999999996</v>
      </c>
      <c r="P19" s="1">
        <f t="shared" si="5"/>
        <v>0.97</v>
      </c>
      <c r="Q19" s="1">
        <f t="shared" si="6"/>
        <v>0.96459999999999968</v>
      </c>
      <c r="S19" s="1">
        <v>80000000</v>
      </c>
      <c r="T19" s="1">
        <v>49.4</v>
      </c>
      <c r="U19" s="1">
        <v>49.4</v>
      </c>
      <c r="V19" s="1">
        <v>49.4</v>
      </c>
      <c r="W19" s="1">
        <f t="shared" si="7"/>
        <v>49.4</v>
      </c>
    </row>
    <row r="20" spans="1:23">
      <c r="B20" s="1">
        <v>100000000</v>
      </c>
      <c r="C20" s="1">
        <v>1.214</v>
      </c>
      <c r="D20" s="1">
        <v>1.212</v>
      </c>
      <c r="E20" s="1">
        <v>1.218</v>
      </c>
      <c r="F20" s="1">
        <v>1.2150000000000001</v>
      </c>
      <c r="G20" s="1">
        <v>1.218</v>
      </c>
      <c r="H20" s="1">
        <v>1.2150000000000001</v>
      </c>
      <c r="I20" s="1">
        <v>1.21</v>
      </c>
      <c r="J20" s="1">
        <v>1.2190000000000001</v>
      </c>
      <c r="K20" s="1">
        <v>1.2050000000000001</v>
      </c>
      <c r="L20" s="1">
        <v>1.212</v>
      </c>
      <c r="M20" s="1">
        <v>1.2130000000000001</v>
      </c>
      <c r="N20" s="1">
        <v>1.2</v>
      </c>
      <c r="O20" s="1">
        <f t="shared" si="4"/>
        <v>1.2</v>
      </c>
      <c r="P20" s="1">
        <f t="shared" si="5"/>
        <v>1.2190000000000001</v>
      </c>
      <c r="Q20" s="1">
        <f t="shared" si="6"/>
        <v>1.2132000000000001</v>
      </c>
      <c r="S20" s="1">
        <v>100000000</v>
      </c>
      <c r="T20" s="1">
        <v>61.7</v>
      </c>
      <c r="U20" s="1">
        <v>61.7</v>
      </c>
      <c r="V20" s="1">
        <v>61.7</v>
      </c>
      <c r="W20" s="1">
        <f t="shared" si="7"/>
        <v>61.70000000000001</v>
      </c>
    </row>
    <row r="21" spans="1:23">
      <c r="B21" s="1">
        <v>120000000</v>
      </c>
      <c r="C21" s="1">
        <v>1.46</v>
      </c>
      <c r="D21" s="1">
        <v>1.464</v>
      </c>
      <c r="E21" s="1">
        <v>1.4630000000000001</v>
      </c>
      <c r="F21" s="1">
        <v>1.4610000000000001</v>
      </c>
      <c r="G21" s="1">
        <v>1.4670000000000001</v>
      </c>
      <c r="H21" s="1">
        <v>1.4690000000000001</v>
      </c>
      <c r="I21" s="1">
        <v>1.462</v>
      </c>
      <c r="J21" s="1">
        <v>1.464</v>
      </c>
      <c r="K21" s="1">
        <v>1.4570000000000001</v>
      </c>
      <c r="L21" s="1">
        <v>1.462</v>
      </c>
      <c r="M21" s="1">
        <v>1.466</v>
      </c>
      <c r="N21" s="1">
        <v>1.4530000000000001</v>
      </c>
      <c r="O21" s="1">
        <f t="shared" si="4"/>
        <v>1.4530000000000001</v>
      </c>
      <c r="P21" s="1">
        <f t="shared" si="5"/>
        <v>1.4690000000000001</v>
      </c>
      <c r="Q21" s="1">
        <f t="shared" si="6"/>
        <v>1.4626000000000003</v>
      </c>
      <c r="S21" s="1">
        <v>120000000</v>
      </c>
      <c r="T21" s="1">
        <v>74.099999999999994</v>
      </c>
      <c r="U21" s="1">
        <v>74.099999999999994</v>
      </c>
      <c r="V21" s="1">
        <v>74.099999999999994</v>
      </c>
      <c r="W21" s="1">
        <f t="shared" si="7"/>
        <v>74.099999999999994</v>
      </c>
    </row>
    <row r="22" spans="1:23">
      <c r="B22" s="1">
        <v>140000000</v>
      </c>
      <c r="C22" s="1">
        <v>1.702</v>
      </c>
      <c r="D22" s="1">
        <v>1.704</v>
      </c>
      <c r="E22" s="1">
        <v>1.702</v>
      </c>
      <c r="F22" s="1">
        <v>1.6950000000000001</v>
      </c>
      <c r="G22" s="1">
        <v>1.6919999999999999</v>
      </c>
      <c r="H22" s="1">
        <v>1.6930000000000001</v>
      </c>
      <c r="I22" s="1">
        <v>1.704</v>
      </c>
      <c r="J22" s="1">
        <v>1.6990000000000001</v>
      </c>
      <c r="K22" s="1">
        <v>1.6990000000000001</v>
      </c>
      <c r="L22" s="1">
        <v>1.7050000000000001</v>
      </c>
      <c r="M22" s="1">
        <v>1.6950000000000001</v>
      </c>
      <c r="N22" s="1">
        <v>1.7030000000000001</v>
      </c>
      <c r="O22" s="1">
        <f t="shared" si="4"/>
        <v>1.6919999999999999</v>
      </c>
      <c r="P22" s="1">
        <f t="shared" si="5"/>
        <v>1.7050000000000001</v>
      </c>
      <c r="Q22" s="1">
        <f t="shared" si="6"/>
        <v>1.6995999999999996</v>
      </c>
      <c r="S22" s="1">
        <v>140000000</v>
      </c>
      <c r="T22" s="1">
        <v>86.4</v>
      </c>
      <c r="U22" s="1">
        <v>86.4</v>
      </c>
      <c r="V22" s="1">
        <v>86.4</v>
      </c>
      <c r="W22" s="1">
        <f t="shared" si="7"/>
        <v>86.40000000000002</v>
      </c>
    </row>
    <row r="23" spans="1:23">
      <c r="L23" s="1"/>
      <c r="M23" s="1"/>
      <c r="N23" s="1"/>
      <c r="O23" s="1"/>
      <c r="Q23" s="1"/>
      <c r="W23" s="1"/>
    </row>
    <row r="24" spans="1:23">
      <c r="L24" s="1"/>
      <c r="M24" s="1"/>
      <c r="N24" s="1"/>
      <c r="O24" s="1"/>
      <c r="Q24" s="1"/>
      <c r="W24" s="1"/>
    </row>
    <row r="25" spans="1:23">
      <c r="L25" s="1"/>
      <c r="M25" s="1"/>
      <c r="N25" s="1"/>
      <c r="O25" s="1"/>
      <c r="Q25" s="1"/>
      <c r="W25" s="1"/>
    </row>
    <row r="26" spans="1:23">
      <c r="L26" s="1"/>
      <c r="M26" s="1"/>
      <c r="N26" s="1"/>
      <c r="O26" s="1"/>
      <c r="Q26" s="1"/>
      <c r="W26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20000000</v>
      </c>
      <c r="H29" s="1" t="s">
        <v>17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spans="1:23">
      <c r="B31" s="1" t="s">
        <v>10</v>
      </c>
      <c r="C31" s="1">
        <v>1511273419</v>
      </c>
      <c r="D31" s="1">
        <v>1511273419</v>
      </c>
      <c r="E31" s="1">
        <v>1511273419</v>
      </c>
      <c r="F31" s="1">
        <f>SUM(C31:E31)/3</f>
        <v>1511273419</v>
      </c>
      <c r="M31" s="1">
        <f>SUM(J31:L31)/3</f>
        <v>0</v>
      </c>
      <c r="P31" s="1">
        <v>20000000</v>
      </c>
      <c r="Q31" s="1">
        <f>F31</f>
        <v>1511273419</v>
      </c>
      <c r="R31" s="1">
        <f>F32</f>
        <v>795368421</v>
      </c>
      <c r="S31" s="1">
        <f>F33</f>
        <v>3200</v>
      </c>
      <c r="T31" s="1">
        <f t="shared" ref="T31:T37" si="8">Q31+R31+S31</f>
        <v>2306645040</v>
      </c>
      <c r="U31" s="1">
        <f t="shared" ref="U31:U37" si="9">W3</f>
        <v>14.5</v>
      </c>
      <c r="V31" s="4">
        <f>U31*(Constants!$A$2/100)*1024*1024*1024</f>
        <v>2491081031.6799998</v>
      </c>
    </row>
    <row r="32" spans="1:23">
      <c r="B32" s="1" t="s">
        <v>16</v>
      </c>
      <c r="C32" s="1">
        <v>795368421</v>
      </c>
      <c r="D32" s="1">
        <v>795368421</v>
      </c>
      <c r="E32" s="1">
        <v>795368421</v>
      </c>
      <c r="F32" s="1">
        <f>SUM(C32:E32)/3</f>
        <v>795368421</v>
      </c>
      <c r="M32" s="1">
        <f>SUM(J32:L32)/3</f>
        <v>0</v>
      </c>
      <c r="P32" s="1">
        <v>40000000</v>
      </c>
      <c r="Q32" s="1">
        <f>F37</f>
        <v>3032745843</v>
      </c>
      <c r="R32" s="1">
        <f>F38</f>
        <v>1596143381</v>
      </c>
      <c r="S32" s="1">
        <f>F39</f>
        <v>3200</v>
      </c>
      <c r="T32" s="1">
        <f t="shared" si="8"/>
        <v>4628892424</v>
      </c>
      <c r="U32" s="1">
        <f t="shared" si="9"/>
        <v>28.899999999999995</v>
      </c>
      <c r="V32" s="4">
        <f>U32*(Constants!$A$2/100)*1024*1024*1024</f>
        <v>4964982194.1759996</v>
      </c>
    </row>
    <row r="33" spans="2:22">
      <c r="B33" s="1" t="s">
        <v>12</v>
      </c>
      <c r="C33" s="1">
        <v>3200</v>
      </c>
      <c r="D33" s="1">
        <v>3200</v>
      </c>
      <c r="E33" s="1">
        <v>3200</v>
      </c>
      <c r="F33" s="1">
        <f>SUM(C33:E33)/3</f>
        <v>3200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0</v>
      </c>
      <c r="U33" s="1">
        <f t="shared" si="9"/>
        <v>43.29999999999999</v>
      </c>
      <c r="V33" s="4">
        <f>U33*(Constants!$A$2/100)*1024*1024*1024</f>
        <v>7438883356.671998</v>
      </c>
    </row>
    <row r="34" spans="2:22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0</v>
      </c>
      <c r="U34" s="1">
        <f t="shared" si="9"/>
        <v>57.79999999999999</v>
      </c>
      <c r="V34" s="4">
        <f>U34*(Constants!$A$2/100)*1024*1024*1024</f>
        <v>9929964388.3519993</v>
      </c>
    </row>
    <row r="35" spans="2:22">
      <c r="B35" s="1" t="s">
        <v>9</v>
      </c>
      <c r="C35" s="1">
        <v>40000000</v>
      </c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0</v>
      </c>
      <c r="U35" s="1">
        <f t="shared" si="9"/>
        <v>72.099999999999994</v>
      </c>
      <c r="V35" s="4">
        <f>U35*(Constants!$A$2/100)*1024*1024*1024</f>
        <v>12386685681.664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0</v>
      </c>
      <c r="U36" s="1">
        <f t="shared" si="9"/>
        <v>86.59999999999998</v>
      </c>
      <c r="V36" s="4">
        <f>U36*(Constants!$A$2/100)*1024*1024*1024</f>
        <v>14877766713.343996</v>
      </c>
    </row>
    <row r="37" spans="2:22">
      <c r="B37" s="1" t="s">
        <v>10</v>
      </c>
      <c r="C37" s="1">
        <v>3032745843</v>
      </c>
      <c r="D37" s="1">
        <v>3032745843</v>
      </c>
      <c r="E37" s="1">
        <v>3032745843</v>
      </c>
      <c r="F37" s="1">
        <f>SUM(C37:E37)/3</f>
        <v>3032745843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>
        <f t="shared" si="8"/>
        <v>0</v>
      </c>
      <c r="U37" s="1">
        <f t="shared" si="9"/>
        <v>93.5</v>
      </c>
      <c r="V37" s="4">
        <f>U37*(Constants!$A$2/100)*1024*1024*1024</f>
        <v>16063177687.040001</v>
      </c>
    </row>
    <row r="38" spans="2:22">
      <c r="B38" s="1" t="s">
        <v>16</v>
      </c>
      <c r="C38" s="1">
        <v>1596143381</v>
      </c>
      <c r="D38" s="1">
        <v>1596143381</v>
      </c>
      <c r="E38" s="1">
        <v>1596143381</v>
      </c>
      <c r="F38" s="1">
        <f>SUM(C38:E38)/3</f>
        <v>1596143381</v>
      </c>
      <c r="M38" s="1">
        <f>SUM(J38:L38)/3</f>
        <v>0</v>
      </c>
      <c r="V38" s="4"/>
    </row>
    <row r="39" spans="2:22">
      <c r="B39" s="1" t="s">
        <v>12</v>
      </c>
      <c r="C39" s="1">
        <v>3200</v>
      </c>
      <c r="D39" s="1">
        <v>3200</v>
      </c>
      <c r="E39" s="1">
        <v>3200</v>
      </c>
      <c r="F39" s="1">
        <f>SUM(C39:E39)/3</f>
        <v>3200</v>
      </c>
      <c r="M39" s="1">
        <f>SUM(J39:L39)/3</f>
        <v>0</v>
      </c>
      <c r="V39" s="4"/>
    </row>
    <row r="42" spans="2:22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0">Q43+R43+S43</f>
        <v>0</v>
      </c>
      <c r="U43" s="1">
        <f t="shared" ref="U43:U49" si="11">W16</f>
        <v>12.4</v>
      </c>
      <c r="V43" s="4">
        <f>U43*(Constants!$A$2/100)*1024*1024*1024</f>
        <v>2130303778.8160002</v>
      </c>
    </row>
    <row r="44" spans="2:22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0"/>
        <v>0</v>
      </c>
      <c r="U44" s="1">
        <f t="shared" si="11"/>
        <v>24.7</v>
      </c>
      <c r="V44" s="4">
        <f>U44*(Constants!$A$2/100)*1024*1024*1024</f>
        <v>4243427688.448</v>
      </c>
    </row>
    <row r="45" spans="2:22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0"/>
        <v>0</v>
      </c>
      <c r="U45" s="1">
        <f t="shared" si="11"/>
        <v>37.1</v>
      </c>
      <c r="V45" s="4">
        <f>U45*(Constants!$A$2/100)*1024*1024*1024</f>
        <v>6373731467.2639999</v>
      </c>
    </row>
    <row r="46" spans="2:22">
      <c r="P46" s="1">
        <v>80000000</v>
      </c>
      <c r="Q46" s="1">
        <f>M49</f>
        <v>0</v>
      </c>
      <c r="R46" s="1">
        <f>M50</f>
        <v>0</v>
      </c>
      <c r="T46" s="1">
        <f t="shared" si="10"/>
        <v>0</v>
      </c>
      <c r="U46" s="1">
        <f t="shared" si="11"/>
        <v>49.4</v>
      </c>
      <c r="V46" s="4">
        <f>U46*(Constants!$A$2/100)*1024*1024*1024</f>
        <v>8486855376.8959999</v>
      </c>
    </row>
    <row r="47" spans="2:22">
      <c r="P47" s="1">
        <v>100000000</v>
      </c>
      <c r="Q47" s="1">
        <f>M55</f>
        <v>0</v>
      </c>
      <c r="R47" s="1">
        <f>M56</f>
        <v>0</v>
      </c>
      <c r="T47" s="1">
        <f t="shared" si="10"/>
        <v>0</v>
      </c>
      <c r="U47" s="1">
        <f t="shared" si="11"/>
        <v>61.70000000000001</v>
      </c>
      <c r="V47" s="4">
        <f>U47*(Constants!$A$2/100)*1024*1024*1024</f>
        <v>10599979286.528002</v>
      </c>
    </row>
    <row r="48" spans="2:22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0"/>
        <v>0</v>
      </c>
      <c r="U48" s="1">
        <f t="shared" si="11"/>
        <v>74.099999999999994</v>
      </c>
      <c r="V48" s="4">
        <f>U48*(Constants!$A$2/100)*1024*1024*1024</f>
        <v>12730283065.344</v>
      </c>
    </row>
    <row r="49" spans="6:22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0"/>
        <v>0</v>
      </c>
      <c r="U49" s="1">
        <f t="shared" si="11"/>
        <v>86.40000000000002</v>
      </c>
      <c r="V49" s="4">
        <f>U49*(Constants!$A$2/100)*1024*1024*1024</f>
        <v>14843406974.976004</v>
      </c>
    </row>
    <row r="50" spans="6:22">
      <c r="F50" s="1">
        <f>SUM(C50:E50)/3</f>
        <v>0</v>
      </c>
      <c r="M50" s="1">
        <f>SUM(J50:L50)/3</f>
        <v>0</v>
      </c>
    </row>
    <row r="51" spans="6:22">
      <c r="F51" s="1">
        <f>SUM(C51:E51)/3</f>
        <v>0</v>
      </c>
      <c r="M51" s="1">
        <f>SUM(J51:L51)/3</f>
        <v>0</v>
      </c>
    </row>
    <row r="54" spans="6:22">
      <c r="F54" s="1" t="s">
        <v>6</v>
      </c>
      <c r="M54" s="1" t="s">
        <v>6</v>
      </c>
    </row>
    <row r="55" spans="6:22">
      <c r="F55" s="1">
        <f>SUM(C55:E55)/3</f>
        <v>0</v>
      </c>
      <c r="M55" s="1">
        <f>SUM(J55:L55)/3</f>
        <v>0</v>
      </c>
    </row>
    <row r="56" spans="6:22">
      <c r="F56" s="1">
        <f>SUM(C56:E56)/3</f>
        <v>0</v>
      </c>
      <c r="M56" s="1">
        <f>SUM(J56:L56)/3</f>
        <v>0</v>
      </c>
    </row>
    <row r="57" spans="6:22">
      <c r="F57" s="1">
        <f>SUM(C57:E57)/3</f>
        <v>0</v>
      </c>
      <c r="M57" s="1">
        <f>SUM(J57:L57)/3</f>
        <v>0</v>
      </c>
    </row>
    <row r="60" spans="6:22">
      <c r="F60" s="1" t="s">
        <v>6</v>
      </c>
      <c r="M60" s="1" t="s">
        <v>6</v>
      </c>
    </row>
    <row r="61" spans="6:22">
      <c r="F61" s="1">
        <f>SUM(C61:E61)/3</f>
        <v>0</v>
      </c>
      <c r="M61" s="1">
        <f>SUM(J61:L61)/3</f>
        <v>0</v>
      </c>
    </row>
    <row r="62" spans="6:22">
      <c r="F62" s="1">
        <f>SUM(C62:E62)/3</f>
        <v>0</v>
      </c>
      <c r="M62" s="1">
        <f>SUM(J62:L62)/3</f>
        <v>0</v>
      </c>
    </row>
    <row r="63" spans="6:22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MCSS</vt:lpstr>
      <vt:lpstr>LISS</vt:lpstr>
      <vt:lpstr>LISS2</vt:lpstr>
      <vt:lpstr>ChainMatrixMuliplication</vt:lpstr>
      <vt:lpstr>Knapsack</vt:lpstr>
      <vt:lpstr>Dijkstra</vt:lpstr>
      <vt:lpstr>IndependentSets</vt:lpstr>
      <vt:lpstr>KTrees</vt:lpstr>
      <vt:lpstr>TreeDiameter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zachariou</cp:lastModifiedBy>
  <cp:revision>66</cp:revision>
  <dcterms:created xsi:type="dcterms:W3CDTF">2020-11-23T11:11:58Z</dcterms:created>
  <dcterms:modified xsi:type="dcterms:W3CDTF">2021-01-09T14:01:56Z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