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10" activeTab="3"/>
  </bookViews>
  <sheets>
    <sheet name="Supllier" sheetId="3" r:id="rId1"/>
    <sheet name="Setoran" sheetId="14" r:id="rId2"/>
    <sheet name="Item" sheetId="5" r:id="rId3"/>
    <sheet name="Stock" sheetId="2" r:id="rId4"/>
    <sheet name="Customer" sheetId="1" r:id="rId5"/>
    <sheet name="Wishlist" sheetId="11" r:id="rId6"/>
  </sheets>
  <definedNames>
    <definedName name="_xlnm._FilterDatabase" localSheetId="2" hidden="1">Item!$A$1:$C$17</definedName>
    <definedName name="Category">Stock!$F$2:$H$4</definedName>
  </definedNames>
  <calcPr calcId="144525"/>
</workbook>
</file>

<file path=xl/sharedStrings.xml><?xml version="1.0" encoding="utf-8"?>
<sst xmlns="http://schemas.openxmlformats.org/spreadsheetml/2006/main" count="629" uniqueCount="252">
  <si>
    <t>No</t>
  </si>
  <si>
    <t>Name</t>
  </si>
  <si>
    <t>Contact Person</t>
  </si>
  <si>
    <t>Address</t>
  </si>
  <si>
    <t>Location</t>
  </si>
  <si>
    <t>Location Name</t>
  </si>
  <si>
    <t>Telephone</t>
  </si>
  <si>
    <t>Bank</t>
  </si>
  <si>
    <t>Rekening</t>
  </si>
  <si>
    <t>Marketplace</t>
  </si>
  <si>
    <t>Index</t>
  </si>
  <si>
    <t>Alif Herbal</t>
  </si>
  <si>
    <t>https://www.tokopedia.com/assundari</t>
  </si>
  <si>
    <t>Tokopedia</t>
  </si>
  <si>
    <t>Bekasi</t>
  </si>
  <si>
    <t>TP</t>
  </si>
  <si>
    <t>Retna Swastika Shop</t>
  </si>
  <si>
    <t>Physical Location</t>
  </si>
  <si>
    <t>Solo</t>
  </si>
  <si>
    <t>083866810239</t>
  </si>
  <si>
    <t>BCA</t>
  </si>
  <si>
    <t>Bukalapak</t>
  </si>
  <si>
    <t>BL</t>
  </si>
  <si>
    <t>Faris Oulet</t>
  </si>
  <si>
    <t>Tya Nur Hasanah</t>
  </si>
  <si>
    <t>https://instagram.com/farisoutlet?igshid=14kezxav4c63b</t>
  </si>
  <si>
    <t>Instagram</t>
  </si>
  <si>
    <t>Shopee</t>
  </si>
  <si>
    <t>SP</t>
  </si>
  <si>
    <t>Ambon Shop Solo</t>
  </si>
  <si>
    <t>085869881277</t>
  </si>
  <si>
    <t>Lazada</t>
  </si>
  <si>
    <t>LZ</t>
  </si>
  <si>
    <t>Mecca Fashion</t>
  </si>
  <si>
    <t>Jakarta</t>
  </si>
  <si>
    <t>085794179325</t>
  </si>
  <si>
    <t>Blibli</t>
  </si>
  <si>
    <t>BB</t>
  </si>
  <si>
    <t>Jumi Jumbo Indonesia</t>
  </si>
  <si>
    <t>https://instagram.com/pusatjumbo?igshid=hxwxfvhao8y3</t>
  </si>
  <si>
    <t>081280686516</t>
  </si>
  <si>
    <t>IG</t>
  </si>
  <si>
    <t>Kireina Shop</t>
  </si>
  <si>
    <t>Gn. Batu, Bandung</t>
  </si>
  <si>
    <t>0895343941275</t>
  </si>
  <si>
    <t>Facebook</t>
  </si>
  <si>
    <t>FB</t>
  </si>
  <si>
    <t>Penjual Hijab 1</t>
  </si>
  <si>
    <t>Karawang</t>
  </si>
  <si>
    <t>PL</t>
  </si>
  <si>
    <t>Penjual Celana 1</t>
  </si>
  <si>
    <t>Website</t>
  </si>
  <si>
    <t>WB</t>
  </si>
  <si>
    <t>Zoya</t>
  </si>
  <si>
    <t>https://www.zoya.co.id/</t>
  </si>
  <si>
    <t>Fanniashop</t>
  </si>
  <si>
    <t>Dinar</t>
  </si>
  <si>
    <t>Kamarung, Cimahi</t>
  </si>
  <si>
    <t>089699191991</t>
  </si>
  <si>
    <t>Bank Central Asia</t>
  </si>
  <si>
    <t>BantalShop</t>
  </si>
  <si>
    <t>Bandung</t>
  </si>
  <si>
    <t>Bank Nasional Indonesia</t>
  </si>
  <si>
    <t>BNI</t>
  </si>
  <si>
    <t>Piyama</t>
  </si>
  <si>
    <t>Sumedang</t>
  </si>
  <si>
    <t>Bank Rakyat Indonesia</t>
  </si>
  <si>
    <t>BRI</t>
  </si>
  <si>
    <t>Mukena Anak</t>
  </si>
  <si>
    <t>Tasikmalaya</t>
  </si>
  <si>
    <t>082240076224</t>
  </si>
  <si>
    <t>Piyama 1</t>
  </si>
  <si>
    <t>Alvaro17oulet</t>
  </si>
  <si>
    <t>Baju Anak 1</t>
  </si>
  <si>
    <t>Mieke Pariatika</t>
  </si>
  <si>
    <t>Jl. Sudirman, Bandung</t>
  </si>
  <si>
    <t>0817616677</t>
  </si>
  <si>
    <t>Pernak pernik Nusantara</t>
  </si>
  <si>
    <t>Sembako</t>
  </si>
  <si>
    <t>Raditia Yunianti  /  Mama Ahda</t>
  </si>
  <si>
    <t>Bina Lestari 10, Buciper</t>
  </si>
  <si>
    <t>Lala Grosir</t>
  </si>
  <si>
    <t>Lala</t>
  </si>
  <si>
    <t>Padasuka, Cimahi</t>
  </si>
  <si>
    <t>Caliesta E-shop</t>
  </si>
  <si>
    <t>Caliesta</t>
  </si>
  <si>
    <t>Indra Lubna</t>
  </si>
  <si>
    <t>Tissue Nice</t>
  </si>
  <si>
    <t>Agen Batujajar</t>
  </si>
  <si>
    <t>Batujajar, Bandung Barat</t>
  </si>
  <si>
    <t>Pak Ulung</t>
  </si>
  <si>
    <t>Purwadadi, Subang</t>
  </si>
  <si>
    <t>Distributor / Supplier</t>
  </si>
  <si>
    <t>Setoran Modal</t>
  </si>
  <si>
    <t>Tanggal</t>
  </si>
  <si>
    <t>Jumlah</t>
  </si>
  <si>
    <t>Total</t>
  </si>
  <si>
    <t>Selisih Setoran Modal</t>
  </si>
  <si>
    <t>Item</t>
  </si>
  <si>
    <t>Supplier</t>
  </si>
  <si>
    <t>Modal Pembelian Mama Ahda</t>
  </si>
  <si>
    <t>Telor</t>
  </si>
  <si>
    <t>Bulan</t>
  </si>
  <si>
    <t>Kecap Manis Cap Bangau 550 ml</t>
  </si>
  <si>
    <t>August</t>
  </si>
  <si>
    <t>Minyak Goreng Filma 2 ltr</t>
  </si>
  <si>
    <t>September</t>
  </si>
  <si>
    <t>Minyak Goreng Sovia 1 ltr</t>
  </si>
  <si>
    <t>Oktober</t>
  </si>
  <si>
    <t>Tepung  Terigu Segitiga Biru 1 kg</t>
  </si>
  <si>
    <t>Grand Total</t>
  </si>
  <si>
    <t>Susu Sapi Bear Brand 1 can</t>
  </si>
  <si>
    <t>Gula Kawung</t>
  </si>
  <si>
    <t>Gula Kelapa</t>
  </si>
  <si>
    <t>Kara</t>
  </si>
  <si>
    <t>Gula Pasir</t>
  </si>
  <si>
    <t>Gula Kelapa Batok</t>
  </si>
  <si>
    <t>Sunlight Cair</t>
  </si>
  <si>
    <t>Indomie Ayam Bawang</t>
  </si>
  <si>
    <t>Indomie Goreng</t>
  </si>
  <si>
    <t>Tissue Nice 2 ply 180 sheet</t>
  </si>
  <si>
    <t>Jahe Merah Amanah</t>
  </si>
  <si>
    <t>Tissue Passeo 2 ply 50 sheet</t>
  </si>
  <si>
    <t>Satuan</t>
  </si>
  <si>
    <t>Qty</t>
  </si>
  <si>
    <t>Convertion</t>
  </si>
  <si>
    <t>Category</t>
  </si>
  <si>
    <t>Sub Category</t>
  </si>
  <si>
    <t>Modal Pembelian NZR Shop 2020</t>
  </si>
  <si>
    <t>Kodi</t>
  </si>
  <si>
    <t>pcs</t>
  </si>
  <si>
    <t>Food</t>
  </si>
  <si>
    <t>01</t>
  </si>
  <si>
    <t>Value</t>
  </si>
  <si>
    <t>Gross</t>
  </si>
  <si>
    <t>Makanan</t>
  </si>
  <si>
    <t>0101</t>
  </si>
  <si>
    <t>Tray</t>
  </si>
  <si>
    <t>kg</t>
  </si>
  <si>
    <t>Minuman</t>
  </si>
  <si>
    <t>0102</t>
  </si>
  <si>
    <t>Rim</t>
  </si>
  <si>
    <t>Bahan Makanan</t>
  </si>
  <si>
    <t>0103</t>
  </si>
  <si>
    <t>Kilogram</t>
  </si>
  <si>
    <t>Household</t>
  </si>
  <si>
    <t>02</t>
  </si>
  <si>
    <t>Mililiter</t>
  </si>
  <si>
    <t>Pieces</t>
  </si>
  <si>
    <t>Ball</t>
  </si>
  <si>
    <t>10</t>
  </si>
  <si>
    <t>Supplier / Distributor</t>
  </si>
  <si>
    <t>Pemesanan</t>
  </si>
  <si>
    <t>Profit</t>
  </si>
  <si>
    <t>Harga Jual</t>
  </si>
  <si>
    <t>Harga</t>
  </si>
  <si>
    <t>Mama Ahda</t>
  </si>
  <si>
    <t>NZR Shop</t>
  </si>
  <si>
    <t>House Hold</t>
  </si>
  <si>
    <t>Customer</t>
  </si>
  <si>
    <t>Type</t>
  </si>
  <si>
    <t>Warung</t>
  </si>
  <si>
    <t>WR</t>
  </si>
  <si>
    <t>Warung Gorengan (Depan RS)</t>
  </si>
  <si>
    <t>RSKG Habibie, Jalan Tubagus Ismail</t>
  </si>
  <si>
    <t>Personal</t>
  </si>
  <si>
    <t>PR</t>
  </si>
  <si>
    <t>Erin Prita Dwiyana</t>
  </si>
  <si>
    <t>Pekanbaru</t>
  </si>
  <si>
    <t>Company</t>
  </si>
  <si>
    <t>CM</t>
  </si>
  <si>
    <t>Popoy Ayu Damayanti</t>
  </si>
  <si>
    <t>Yuli Mulyasari</t>
  </si>
  <si>
    <t>Jatiasih, Bekasi</t>
  </si>
  <si>
    <t>Pembayaran</t>
  </si>
  <si>
    <t>Fitri Yuningsih</t>
  </si>
  <si>
    <t>Jakarta Selatan</t>
  </si>
  <si>
    <t>Tunai</t>
  </si>
  <si>
    <t>TN</t>
  </si>
  <si>
    <t>Tini Sumartini</t>
  </si>
  <si>
    <t>Buciper, Bina Mulya 10</t>
  </si>
  <si>
    <t>Cicilan</t>
  </si>
  <si>
    <t>CL</t>
  </si>
  <si>
    <t>Dien Mifta Kusumawardhani</t>
  </si>
  <si>
    <t>Permana Utara Blok E1 no.34</t>
  </si>
  <si>
    <t>Konyungasi</t>
  </si>
  <si>
    <t>KY</t>
  </si>
  <si>
    <t>Mamah Kia</t>
  </si>
  <si>
    <t>Cihanjuang</t>
  </si>
  <si>
    <t>Nina Taufik</t>
  </si>
  <si>
    <t>Buciper, Bina Luhur 15</t>
  </si>
  <si>
    <t>Konyungasi Time</t>
  </si>
  <si>
    <t>Hanny Septiani</t>
  </si>
  <si>
    <t>Bogor</t>
  </si>
  <si>
    <t>Mingguan</t>
  </si>
  <si>
    <t>MG</t>
  </si>
  <si>
    <t>Dila Camelina</t>
  </si>
  <si>
    <t>Kiaracondong, Bandung</t>
  </si>
  <si>
    <t>Bulanan</t>
  </si>
  <si>
    <t>Teti TK</t>
  </si>
  <si>
    <t>TK Andria</t>
  </si>
  <si>
    <t>Emmy Sartika</t>
  </si>
  <si>
    <t>Hega Endah Yuliani</t>
  </si>
  <si>
    <t>Buciper, Bina Luhur 20</t>
  </si>
  <si>
    <t>Eva Dwi Mulyawati</t>
  </si>
  <si>
    <t xml:space="preserve">Ibu Yayah Bambang </t>
  </si>
  <si>
    <t>Buciper, Bina Luhur 10</t>
  </si>
  <si>
    <t>Ibu Edi</t>
  </si>
  <si>
    <t>Buciper, Bina Luhur 16</t>
  </si>
  <si>
    <t>Ibu Yuyun</t>
  </si>
  <si>
    <t>Habibie</t>
  </si>
  <si>
    <t>Rani Amalia</t>
  </si>
  <si>
    <t>Ibu Beni</t>
  </si>
  <si>
    <t>Buciper, Bina Luhur 17</t>
  </si>
  <si>
    <t>Ibu Imas</t>
  </si>
  <si>
    <t>Buciper, Bina Lestari</t>
  </si>
  <si>
    <t>Umi Wawa</t>
  </si>
  <si>
    <t>Buciper, Bina Budaya</t>
  </si>
  <si>
    <t>Teh Chaira</t>
  </si>
  <si>
    <t>Kak Ika</t>
  </si>
  <si>
    <t>Nua Hijau R1</t>
  </si>
  <si>
    <t xml:space="preserve">Peni Kurniasari </t>
  </si>
  <si>
    <t>Opung Rani</t>
  </si>
  <si>
    <t>Buciper, Bina Luhur 6</t>
  </si>
  <si>
    <t>Ibu Suar</t>
  </si>
  <si>
    <t>Ibu Tin Edi</t>
  </si>
  <si>
    <t>Ibu Aup Raup</t>
  </si>
  <si>
    <t>Buciper, Bina Bakti</t>
  </si>
  <si>
    <t>Mbah Bu Cahyo</t>
  </si>
  <si>
    <t>Buciper, Bina Luhur 19</t>
  </si>
  <si>
    <t>Teh Wiena</t>
  </si>
  <si>
    <t>Yudith SR</t>
  </si>
  <si>
    <t>Emi Sartika</t>
  </si>
  <si>
    <t>Meily</t>
  </si>
  <si>
    <t>Cidahu Cimahi</t>
  </si>
  <si>
    <t>Ibu Atik</t>
  </si>
  <si>
    <t>Ibu Opi</t>
  </si>
  <si>
    <t xml:space="preserve">Ibu Ipong </t>
  </si>
  <si>
    <t>Kopo, Bojongloa</t>
  </si>
  <si>
    <t>Ibu Eceu</t>
  </si>
  <si>
    <t>Ibu Rukini</t>
  </si>
  <si>
    <t>Ibu Elly</t>
  </si>
  <si>
    <t>Ibu Heni</t>
  </si>
  <si>
    <t>Ibu Richard</t>
  </si>
  <si>
    <t>Ibu Bina Luhur 36</t>
  </si>
  <si>
    <t>Ibu Ongko</t>
  </si>
  <si>
    <t>Ibu Agus</t>
  </si>
  <si>
    <t>Buciper, Bina Luhur 2</t>
  </si>
  <si>
    <t>Ibu Bina Bakti 4</t>
  </si>
  <si>
    <t>Status</t>
  </si>
  <si>
    <t>Siap dikirim</t>
  </si>
  <si>
    <t>Blom dibayar</t>
  </si>
</sst>
</file>

<file path=xl/styles.xml><?xml version="1.0" encoding="utf-8"?>
<styleSheet xmlns="http://schemas.openxmlformats.org/spreadsheetml/2006/main">
  <numFmts count="7">
    <numFmt numFmtId="176" formatCode="#,##0;\-#,##0"/>
    <numFmt numFmtId="177" formatCode="_ * #,##0.00_ ;_ * \-#,##0.00_ ;_ * &quot;-&quot;??_ ;_ @_ "/>
    <numFmt numFmtId="42" formatCode="_(&quot;$&quot;* #,##0_);_(&quot;$&quot;* \(#,##0\);_(&quot;$&quot;* &quot;-&quot;_);_(@_)"/>
    <numFmt numFmtId="178" formatCode="[$-409]d\-mmm\-yyyy;@"/>
    <numFmt numFmtId="44" formatCode="_(&quot;$&quot;* #,##0.00_);_(&quot;$&quot;* \(#,##0.00\);_(&quot;$&quot;* &quot;-&quot;??_);_(@_)"/>
    <numFmt numFmtId="179" formatCode="_ * #,##0_ ;_ * \-#,##0_ ;_ * &quot;-&quot;_ ;_ @_ "/>
    <numFmt numFmtId="180" formatCode="0_);[Red]\(0\)"/>
  </numFmts>
  <fonts count="3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u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3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29" borderId="6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0" fillId="28" borderId="5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23" borderId="2" applyNumberFormat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0" fillId="26" borderId="4" applyNumberFormat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29" fillId="26" borderId="2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vertical="center"/>
    </xf>
    <xf numFmtId="0" fontId="2" fillId="4" borderId="0" xfId="0" applyFont="1" applyFill="1">
      <alignment vertical="center"/>
    </xf>
    <xf numFmtId="3" fontId="2" fillId="4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3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9" borderId="0" xfId="0" applyFont="1" applyFill="1" applyAlignment="1">
      <alignment horizontal="center" vertical="center" wrapText="1"/>
    </xf>
    <xf numFmtId="0" fontId="3" fillId="9" borderId="0" xfId="0" applyFont="1" applyFill="1">
      <alignment vertical="center"/>
    </xf>
    <xf numFmtId="0" fontId="4" fillId="0" borderId="0" xfId="0" applyFont="1">
      <alignment vertical="center"/>
    </xf>
    <xf numFmtId="0" fontId="5" fillId="10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/>
    </xf>
    <xf numFmtId="49" fontId="4" fillId="0" borderId="0" xfId="0" applyNumberFormat="1" applyFont="1">
      <alignment vertical="center"/>
    </xf>
    <xf numFmtId="0" fontId="3" fillId="10" borderId="0" xfId="0" applyFont="1" applyFill="1" applyAlignment="1">
      <alignment horizontal="center" vertical="center" wrapText="1"/>
    </xf>
    <xf numFmtId="0" fontId="3" fillId="12" borderId="0" xfId="0" applyFont="1" applyFill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178" fontId="0" fillId="0" borderId="0" xfId="0" applyNumberFormat="1" applyAlignment="1">
      <alignment horizontal="right" vertical="center"/>
    </xf>
    <xf numFmtId="38" fontId="0" fillId="0" borderId="0" xfId="0" applyNumberForma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>
      <alignment vertical="center"/>
    </xf>
    <xf numFmtId="38" fontId="0" fillId="13" borderId="0" xfId="0" applyNumberFormat="1" applyFill="1" applyAlignment="1">
      <alignment horizontal="right" vertical="center"/>
    </xf>
    <xf numFmtId="38" fontId="0" fillId="14" borderId="0" xfId="0" applyNumberFormat="1" applyFill="1" applyAlignment="1">
      <alignment horizontal="right" vertical="center"/>
    </xf>
    <xf numFmtId="0" fontId="4" fillId="13" borderId="0" xfId="0" applyFont="1" applyFill="1">
      <alignment vertical="center"/>
    </xf>
    <xf numFmtId="0" fontId="4" fillId="14" borderId="0" xfId="0" applyFont="1" applyFill="1">
      <alignment vertical="center"/>
    </xf>
    <xf numFmtId="0" fontId="6" fillId="0" borderId="0" xfId="0" applyFont="1" applyAlignment="1">
      <alignment horizontal="right" vertical="center"/>
    </xf>
    <xf numFmtId="3" fontId="6" fillId="0" borderId="0" xfId="0" applyNumberFormat="1" applyFont="1">
      <alignment vertical="center"/>
    </xf>
    <xf numFmtId="3" fontId="0" fillId="13" borderId="0" xfId="0" applyNumberFormat="1" applyFill="1">
      <alignment vertical="center"/>
    </xf>
    <xf numFmtId="38" fontId="0" fillId="0" borderId="0" xfId="0" applyNumberFormat="1" applyFill="1" applyAlignment="1">
      <alignment horizontal="right" vertical="center"/>
    </xf>
    <xf numFmtId="0" fontId="7" fillId="15" borderId="0" xfId="0" applyFont="1" applyFill="1" applyAlignment="1">
      <alignment horizontal="center" vertical="center"/>
    </xf>
    <xf numFmtId="0" fontId="8" fillId="15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0" fillId="0" borderId="0" xfId="0" applyBorder="1">
      <alignment vertical="center"/>
    </xf>
    <xf numFmtId="0" fontId="1" fillId="16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3" fontId="0" fillId="0" borderId="0" xfId="0" applyNumberFormat="1" applyFont="1" applyAlignment="1">
      <alignment horizontal="right" vertical="center"/>
    </xf>
    <xf numFmtId="0" fontId="6" fillId="13" borderId="0" xfId="0" applyFont="1" applyFill="1">
      <alignment vertical="center"/>
    </xf>
    <xf numFmtId="3" fontId="6" fillId="13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10" fillId="17" borderId="0" xfId="0" applyFont="1" applyFill="1">
      <alignment vertical="center"/>
    </xf>
    <xf numFmtId="0" fontId="1" fillId="16" borderId="0" xfId="0" applyFont="1" applyFill="1" applyAlignment="1">
      <alignment horizontal="center" vertical="center"/>
    </xf>
    <xf numFmtId="0" fontId="11" fillId="17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176" fontId="3" fillId="5" borderId="0" xfId="0" applyNumberFormat="1" applyFont="1" applyFill="1">
      <alignment vertical="center"/>
    </xf>
    <xf numFmtId="0" fontId="1" fillId="18" borderId="0" xfId="0" applyFont="1" applyFill="1" applyAlignment="1">
      <alignment horizontal="center" vertical="center"/>
    </xf>
    <xf numFmtId="49" fontId="1" fillId="18" borderId="0" xfId="0" applyNumberFormat="1" applyFon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10" applyFont="1">
      <alignment vertical="center"/>
    </xf>
    <xf numFmtId="49" fontId="12" fillId="0" borderId="0" xfId="0" applyNumberFormat="1" applyFont="1" applyAlignment="1">
      <alignment horizontal="center" vertical="center"/>
    </xf>
    <xf numFmtId="49" fontId="12" fillId="0" borderId="0" xfId="0" applyNumberFormat="1" applyFont="1">
      <alignment vertical="center"/>
    </xf>
    <xf numFmtId="49" fontId="13" fillId="0" borderId="0" xfId="10" applyNumberFormat="1" applyFont="1">
      <alignment vertical="center"/>
    </xf>
    <xf numFmtId="180" fontId="12" fillId="0" borderId="0" xfId="0" applyNumberFormat="1" applyFont="1" applyAlignment="1">
      <alignment horizontal="center" vertical="center"/>
    </xf>
    <xf numFmtId="0" fontId="1" fillId="19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7">
    <dxf>
      <numFmt numFmtId="180" formatCode="0_);[Red]\(0\)"/>
    </dxf>
    <dxf>
      <font>
        <name val="Calibri"/>
        <scheme val="none"/>
        <strike val="0"/>
        <sz val="11"/>
        <color auto="1"/>
      </font>
      <numFmt numFmtId="49" formatCode="@"/>
    </dxf>
    <dxf>
      <font>
        <name val="Calibri"/>
        <scheme val="none"/>
        <strike val="0"/>
        <sz val="11"/>
        <color auto="1"/>
      </font>
      <numFmt numFmtId="180" formatCode="0_);[Red]\(0\)"/>
    </dxf>
    <dxf>
      <font>
        <name val="Calibri"/>
        <scheme val="none"/>
        <strike val="0"/>
        <sz val="11"/>
        <color auto="1"/>
      </font>
      <numFmt numFmtId="49" formatCode="@"/>
    </dxf>
    <dxf>
      <font>
        <name val="Calibri"/>
        <scheme val="none"/>
        <strike val="0"/>
        <sz val="11"/>
        <color auto="1"/>
      </font>
      <numFmt numFmtId="49" formatCode="@"/>
    </dxf>
    <dxf>
      <font>
        <name val="Calibri"/>
        <scheme val="none"/>
        <strike val="0"/>
        <sz val="11"/>
        <color auto="1"/>
      </font>
      <numFmt numFmtId="180" formatCode="0_);[Red]\(0\)"/>
    </dxf>
    <dxf>
      <font>
        <name val="Calibri"/>
        <scheme val="none"/>
        <strike val="0"/>
        <sz val="11"/>
        <color auto="1"/>
      </font>
      <numFmt numFmtId="180" formatCode="0_);[Red]\(0\)"/>
    </dxf>
    <dxf>
      <numFmt numFmtId="49" formatCode="@"/>
    </dxf>
    <dxf>
      <numFmt numFmtId="49" formatCode="@"/>
    </dxf>
    <dxf>
      <numFmt numFmtId="180" formatCode="0_);[Red]\(0\)"/>
    </dxf>
    <dxf>
      <numFmt numFmtId="180" formatCode="0_);[Red]\(0\)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38" formatCode="#,##0_);[Red]\(#,##0\)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  <dxf>
      <numFmt numFmtId="49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Setoran Modal ke</a:t>
            </a:r>
            <a:r>
              <a:rPr lang="en-US" baseline="0">
                <a:solidFill>
                  <a:schemeClr val="bg1"/>
                </a:solidFill>
              </a:rPr>
              <a:t> Mama Ahda</a:t>
            </a:r>
            <a:endParaRPr lang="en-US">
              <a:solidFill>
                <a:schemeClr val="bg1"/>
              </a:solidFill>
            </a:endParaRPr>
          </a:p>
        </c:rich>
      </c:tx>
      <c:layout/>
      <c:overlay val="1"/>
      <c:spPr>
        <a:solidFill>
          <a:schemeClr val="accent2">
            <a:lumMod val="50000"/>
          </a:schemeClr>
        </a:solidFill>
        <a:ln w="0">
          <a:solidFill>
            <a:srgbClr val="5B9BD5">
              <a:alpha val="61000"/>
            </a:srgbClr>
          </a:solidFill>
        </a:ln>
        <a:effectLst>
          <a:innerShdw blurRad="63500" dist="50800" dir="27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/>
      </c:spPr>
    </c:title>
    <c:autoTitleDeleted val="0"/>
    <c:plotArea>
      <c:layout>
        <c:manualLayout>
          <c:layoutTarget val="inner"/>
          <c:xMode val="edge"/>
          <c:yMode val="edge"/>
          <c:x val="0.139944444444444"/>
          <c:y val="0.177083333333333"/>
          <c:w val="0.831583333333333"/>
          <c:h val="0.56537037037037"/>
        </c:manualLayout>
      </c:layout>
      <c:lineChart>
        <c:grouping val="standard"/>
        <c:varyColors val="0"/>
        <c:ser>
          <c:idx val="0"/>
          <c:order val="0"/>
          <c:tx>
            <c:strRef>
              <c:f>Setoran!$D$2</c:f>
              <c:strCache>
                <c:ptCount val="1"/>
                <c:pt idx="0">
                  <c:v>Jumlah</c:v>
                </c:pt>
              </c:strCache>
            </c:strRef>
          </c:tx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Setoran!$C$3:$C$9</c:f>
              <c:numCache>
                <c:formatCode>[$-409]d\-mmm\-yyyy;@</c:formatCode>
                <c:ptCount val="7"/>
                <c:pt idx="0" c:formatCode="[$-409]d\-mmm\-yyyy;@">
                  <c:v>44060</c:v>
                </c:pt>
                <c:pt idx="1" c:formatCode="[$-409]d\-mmm\-yyyy;@">
                  <c:v>44074</c:v>
                </c:pt>
                <c:pt idx="2" c:formatCode="[$-409]d\-mmm\-yyyy;@">
                  <c:v>44082</c:v>
                </c:pt>
                <c:pt idx="3" c:formatCode="[$-409]d\-mmm\-yyyy;@">
                  <c:v>44102</c:v>
                </c:pt>
                <c:pt idx="4" c:formatCode="[$-409]d\-mmm\-yyyy;@">
                  <c:v>44109</c:v>
                </c:pt>
                <c:pt idx="5" c:formatCode="[$-409]d\-mmm\-yyyy;@">
                  <c:v>44122</c:v>
                </c:pt>
                <c:pt idx="6" c:formatCode="[$-409]d\-mmm\-yyyy;@">
                  <c:v>44133</c:v>
                </c:pt>
              </c:numCache>
            </c:numRef>
          </c:cat>
          <c:val>
            <c:numRef>
              <c:f>Setoran!$D$3:$D$9</c:f>
              <c:numCache>
                <c:formatCode>#,##0</c:formatCode>
                <c:ptCount val="7"/>
                <c:pt idx="0">
                  <c:v>110000</c:v>
                </c:pt>
                <c:pt idx="1">
                  <c:v>485000</c:v>
                </c:pt>
                <c:pt idx="2">
                  <c:v>750000</c:v>
                </c:pt>
                <c:pt idx="3">
                  <c:v>1000000</c:v>
                </c:pt>
                <c:pt idx="4">
                  <c:v>1000000</c:v>
                </c:pt>
                <c:pt idx="5">
                  <c:v>1150000</c:v>
                </c:pt>
                <c:pt idx="6">
                  <c:v>1050000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2303616"/>
        <c:axId val="82576128"/>
      </c:lineChart>
      <c:dateAx>
        <c:axId val="82303616"/>
        <c:scaling>
          <c:orientation val="minMax"/>
        </c:scaling>
        <c:delete val="0"/>
        <c:axPos val="b"/>
        <c:numFmt formatCode="[$-409]d\-mmm\-yyyy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576128"/>
        <c:crosses val="autoZero"/>
        <c:auto val="1"/>
        <c:lblOffset val="100"/>
        <c:baseTimeUnit val="days"/>
      </c:dateAx>
      <c:valAx>
        <c:axId val="8257612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303616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Modal Pembelian Mama</a:t>
            </a:r>
            <a:r>
              <a:rPr b="1" baseline="0"/>
              <a:t> Ahda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989340874483"/>
          <c:y val="0.238549618320611"/>
          <c:w val="0.832597346095279"/>
          <c:h val="0.6028625954198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Item!$F$2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Item!$E$3:$E$5</c:f>
              <c:strCache>
                <c:ptCount val="3"/>
                <c:pt idx="0">
                  <c:v>August</c:v>
                </c:pt>
                <c:pt idx="1">
                  <c:v>September</c:v>
                </c:pt>
                <c:pt idx="2">
                  <c:v>Oktober</c:v>
                </c:pt>
              </c:strCache>
            </c:strRef>
          </c:cat>
          <c:val>
            <c:numRef>
              <c:f>Item!$F$3:$F$5</c:f>
              <c:numCache>
                <c:formatCode>#,##0</c:formatCode>
                <c:ptCount val="3"/>
                <c:pt idx="0">
                  <c:v>2026000</c:v>
                </c:pt>
                <c:pt idx="1">
                  <c:v>2778400</c:v>
                </c:pt>
                <c:pt idx="2">
                  <c:v>922500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2711296"/>
        <c:axId val="82712832"/>
      </c:barChart>
      <c:catAx>
        <c:axId val="8271129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12832"/>
        <c:crosses val="autoZero"/>
        <c:auto val="1"/>
        <c:lblAlgn val="ctr"/>
        <c:lblOffset val="100"/>
        <c:noMultiLvlLbl val="0"/>
      </c:catAx>
      <c:valAx>
        <c:axId val="827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accent2">
                <a:lumMod val="50000"/>
              </a:schemeClr>
            </a:solidFill>
            <a:prstDash val="solid"/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11296"/>
        <c:crosses val="autoZero"/>
        <c:crossBetween val="between"/>
      </c:valAx>
      <c:spPr>
        <a:solidFill>
          <a:schemeClr val="accent2">
            <a:lumMod val="40000"/>
            <a:lumOff val="60000"/>
          </a:schemeClr>
        </a:solidFill>
        <a:ln w="6350" cap="flat" cmpd="sng" algn="ctr">
          <a:solidFill>
            <a:schemeClr val="accent6"/>
          </a:solidFill>
          <a:prstDash val="solid"/>
          <a:miter lim="800000"/>
        </a:ln>
        <a:effectLst/>
        <a:sp3d>
          <a:extrusionClr>
            <a:srgbClr val="FFFFFF"/>
          </a:extrusionClr>
          <a:contourClr>
            <a:srgbClr val="FFFFFF"/>
          </a:contourClr>
        </a:sp3d>
      </c:spPr>
    </c:plotArea>
    <c:plotVisOnly val="1"/>
    <c:dispBlanksAs val="gap"/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Modal</a:t>
            </a:r>
            <a:r>
              <a:rPr lang="en-US" baseline="0"/>
              <a:t> Pembelian NZR Shop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Stock!$R$2</c:f>
              <c:strCache>
                <c:ptCount val="1"/>
                <c:pt idx="0">
                  <c:v>Value</c:v>
                </c:pt>
              </c:strCache>
            </c:strRef>
          </c:tx>
          <c:explosion val="0"/>
          <c:dPt>
            <c:idx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Stock!$Q$3</c:f>
              <c:strCache>
                <c:ptCount val="1"/>
                <c:pt idx="0">
                  <c:v>Oktober</c:v>
                </c:pt>
              </c:strCache>
            </c:strRef>
          </c:cat>
          <c:val>
            <c:numRef>
              <c:f>Stock!$R$3</c:f>
              <c:numCache>
                <c:formatCode>#,##0</c:formatCode>
                <c:ptCount val="1"/>
                <c:pt idx="0">
                  <c:v>2197040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6350</xdr:colOff>
      <xdr:row>0</xdr:row>
      <xdr:rowOff>63500</xdr:rowOff>
    </xdr:from>
    <xdr:to>
      <xdr:col>8</xdr:col>
      <xdr:colOff>177800</xdr:colOff>
      <xdr:row>10</xdr:row>
      <xdr:rowOff>415925</xdr:rowOff>
    </xdr:to>
    <xdr:graphicFrame>
      <xdr:nvGraphicFramePr>
        <xdr:cNvPr id="2" name="Chart 1"/>
        <xdr:cNvGraphicFramePr/>
      </xdr:nvGraphicFramePr>
      <xdr:xfrm>
        <a:off x="6226175" y="63500"/>
        <a:ext cx="5934075" cy="4543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168275</xdr:colOff>
      <xdr:row>0</xdr:row>
      <xdr:rowOff>31750</xdr:rowOff>
    </xdr:from>
    <xdr:to>
      <xdr:col>15</xdr:col>
      <xdr:colOff>9525</xdr:colOff>
      <xdr:row>6</xdr:row>
      <xdr:rowOff>28575</xdr:rowOff>
    </xdr:to>
    <xdr:graphicFrame>
      <xdr:nvGraphicFramePr>
        <xdr:cNvPr id="2" name="Chart 1"/>
        <xdr:cNvGraphicFramePr/>
      </xdr:nvGraphicFramePr>
      <xdr:xfrm>
        <a:off x="6902450" y="31750"/>
        <a:ext cx="5546725" cy="2355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191135</xdr:colOff>
      <xdr:row>0</xdr:row>
      <xdr:rowOff>9525</xdr:rowOff>
    </xdr:from>
    <xdr:to>
      <xdr:col>14</xdr:col>
      <xdr:colOff>1905</xdr:colOff>
      <xdr:row>8</xdr:row>
      <xdr:rowOff>354965</xdr:rowOff>
    </xdr:to>
    <xdr:graphicFrame>
      <xdr:nvGraphicFramePr>
        <xdr:cNvPr id="2" name="Chart 1"/>
        <xdr:cNvGraphicFramePr/>
      </xdr:nvGraphicFramePr>
      <xdr:xfrm>
        <a:off x="9434830" y="9525"/>
        <a:ext cx="4935220" cy="330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5" name="Table15" displayName="Table15" ref="A2:G24" headerRowCount="0" totalsRowShown="0">
  <tableColumns count="7">
    <tableColumn id="1" name="Column1" dataDxfId="0"/>
    <tableColumn id="2" name="Column2" dataDxfId="1"/>
    <tableColumn id="3" name="Column6" dataDxfId="2"/>
    <tableColumn id="4" name="Column4" dataDxfId="3"/>
    <tableColumn id="5" name="Column3" dataDxfId="4"/>
    <tableColumn id="6" name="Column7" dataDxfId="5"/>
    <tableColumn id="7" name="Column5" dataDxfId="6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16" name="Table2" displayName="Table2" ref="L2:M10" headerRowCount="0" totalsRowShown="0">
  <tableColumns count="2">
    <tableColumn id="1" name="Column1" dataDxfId="7"/>
    <tableColumn id="2" name="Column2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L12:M14" headerRowCount="0" totalsRowShown="0">
  <tableColumns count="2">
    <tableColumn id="1" name="Column1" dataDxfId="9"/>
    <tableColumn id="2" name="Column2" dataDxfId="10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2:D9" headerRowCount="0" totalsRowShown="0">
  <tableColumns count="3">
    <tableColumn id="1" name="Satuan" dataDxfId="11"/>
    <tableColumn id="2" name="Qty" dataDxfId="12"/>
    <tableColumn id="3" name="Column1" dataDxfId="1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7" name="Table1" displayName="Table1" ref="F2:H6" headerRowCount="0" totalsRowShown="0">
  <tableColumns count="3">
    <tableColumn id="1" name="Category" dataDxfId="14"/>
    <tableColumn id="2" name="Sub Category" dataDxfId="15"/>
    <tableColumn id="3" name="Index" dataDxfId="16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12" name="Table12" displayName="Table12" ref="A3:D49" headerRowCount="0" totalsRowShown="0">
  <tableColumns count="4">
    <tableColumn id="1" name="Column1" dataDxfId="17"/>
    <tableColumn id="2" name="Column2" dataDxfId="18"/>
    <tableColumn id="3" name="Column4" dataDxfId="19"/>
    <tableColumn id="4" name="Column3" dataDxfId="20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id="18" name="Table18" displayName="Table18" ref="H2:I4" headerRowCount="0" totalsRowShown="0">
  <tableColumns count="2">
    <tableColumn id="1" name="Column1" dataDxfId="21"/>
    <tableColumn id="2" name="Column2" dataDxfId="22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19" name="Table19" displayName="Table19" ref="H7:I9" headerRowCount="0" totalsRowShown="0">
  <tableColumns count="2">
    <tableColumn id="1" name="Column1" dataDxfId="23"/>
    <tableColumn id="2" name="Column2" dataDxfId="24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21" name="Table21" displayName="Table21" ref="H12:I13" headerRowCount="0" totalsRowShown="0">
  <tableColumns count="2">
    <tableColumn id="1" name="Column1" dataDxfId="25"/>
    <tableColumn id="2" name="Column2" dataDxfId="26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zoya.co.id/" TargetMode="External"/><Relationship Id="rId5" Type="http://schemas.openxmlformats.org/officeDocument/2006/relationships/hyperlink" Target="https://instagram.com/pusatjumbo?igshid=hxwxfvhao8y3" TargetMode="External"/><Relationship Id="rId4" Type="http://schemas.openxmlformats.org/officeDocument/2006/relationships/hyperlink" Target="https://www.tokopedia.com/assundari" TargetMode="Externa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table" Target="../tables/table9.xml"/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9"/>
  <sheetViews>
    <sheetView workbookViewId="0">
      <pane ySplit="1" topLeftCell="A14" activePane="bottomLeft" state="frozen"/>
      <selection/>
      <selection pane="bottomLeft" activeCell="D23" sqref="D23"/>
    </sheetView>
  </sheetViews>
  <sheetFormatPr defaultColWidth="9.14285714285714" defaultRowHeight="24.95" customHeight="1"/>
  <cols>
    <col min="1" max="1" width="9.14285714285714" style="1"/>
    <col min="2" max="2" width="24.1428571428571" customWidth="1"/>
    <col min="3" max="3" width="29.2857142857143" style="1" customWidth="1"/>
    <col min="4" max="4" width="40.7142857142857" customWidth="1"/>
    <col min="5" max="5" width="19.7142857142857" style="1" customWidth="1"/>
    <col min="6" max="6" width="23.7142857142857" style="16" customWidth="1"/>
    <col min="7" max="7" width="19.7142857142857" style="16" customWidth="1"/>
    <col min="8" max="8" width="12.4285714285714" style="1" customWidth="1"/>
    <col min="9" max="9" width="18.5714285714286" style="1" customWidth="1"/>
    <col min="10" max="10" width="10.5714285714286" customWidth="1"/>
    <col min="11" max="11" width="10.2857142857143" customWidth="1"/>
    <col min="12" max="12" width="24.4285714285714" customWidth="1"/>
  </cols>
  <sheetData>
    <row r="1" customHeight="1" spans="1:13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5</v>
      </c>
      <c r="G1" s="64" t="s">
        <v>6</v>
      </c>
      <c r="H1" s="63" t="s">
        <v>7</v>
      </c>
      <c r="I1" s="63" t="s">
        <v>8</v>
      </c>
      <c r="L1" s="73" t="s">
        <v>9</v>
      </c>
      <c r="M1" s="73" t="s">
        <v>10</v>
      </c>
    </row>
    <row r="2" customHeight="1" spans="1:13">
      <c r="A2" s="65">
        <v>1</v>
      </c>
      <c r="B2" s="66" t="s">
        <v>11</v>
      </c>
      <c r="C2" s="67"/>
      <c r="D2" s="68" t="s">
        <v>12</v>
      </c>
      <c r="E2" s="67" t="s">
        <v>13</v>
      </c>
      <c r="F2" s="69" t="s">
        <v>14</v>
      </c>
      <c r="G2" s="69"/>
      <c r="L2" t="s">
        <v>13</v>
      </c>
      <c r="M2" t="s">
        <v>15</v>
      </c>
    </row>
    <row r="3" customHeight="1" spans="1:13">
      <c r="A3" s="65">
        <f t="shared" ref="A3:A24" si="0">A2+1</f>
        <v>2</v>
      </c>
      <c r="B3" s="70" t="s">
        <v>16</v>
      </c>
      <c r="C3" s="69"/>
      <c r="D3" s="70"/>
      <c r="E3" s="69" t="s">
        <v>17</v>
      </c>
      <c r="F3" s="69" t="s">
        <v>18</v>
      </c>
      <c r="G3" s="69" t="s">
        <v>19</v>
      </c>
      <c r="H3" s="1" t="s">
        <v>20</v>
      </c>
      <c r="I3" s="1">
        <v>3920154939</v>
      </c>
      <c r="L3" t="s">
        <v>21</v>
      </c>
      <c r="M3" t="s">
        <v>22</v>
      </c>
    </row>
    <row r="4" customHeight="1" spans="1:13">
      <c r="A4" s="65">
        <f t="shared" si="0"/>
        <v>3</v>
      </c>
      <c r="B4" s="70" t="s">
        <v>23</v>
      </c>
      <c r="C4" s="69" t="s">
        <v>24</v>
      </c>
      <c r="D4" s="70" t="s">
        <v>25</v>
      </c>
      <c r="E4" s="67" t="s">
        <v>26</v>
      </c>
      <c r="F4" s="69"/>
      <c r="G4" s="69"/>
      <c r="H4" s="1" t="s">
        <v>20</v>
      </c>
      <c r="I4" s="1">
        <v>3120622497</v>
      </c>
      <c r="L4" t="s">
        <v>27</v>
      </c>
      <c r="M4" t="s">
        <v>28</v>
      </c>
    </row>
    <row r="5" customHeight="1" spans="1:13">
      <c r="A5" s="65">
        <f t="shared" si="0"/>
        <v>4</v>
      </c>
      <c r="B5" s="70" t="s">
        <v>29</v>
      </c>
      <c r="C5" s="69"/>
      <c r="D5" s="70"/>
      <c r="E5" s="69" t="s">
        <v>17</v>
      </c>
      <c r="F5" s="69" t="s">
        <v>18</v>
      </c>
      <c r="G5" s="69" t="s">
        <v>30</v>
      </c>
      <c r="H5" s="1" t="s">
        <v>20</v>
      </c>
      <c r="I5" s="1">
        <v>3270690032</v>
      </c>
      <c r="L5" t="s">
        <v>31</v>
      </c>
      <c r="M5" t="s">
        <v>32</v>
      </c>
    </row>
    <row r="6" customHeight="1" spans="1:13">
      <c r="A6" s="65">
        <f t="shared" si="0"/>
        <v>5</v>
      </c>
      <c r="B6" s="70" t="s">
        <v>33</v>
      </c>
      <c r="C6" s="69"/>
      <c r="D6" s="70"/>
      <c r="E6" s="69" t="s">
        <v>17</v>
      </c>
      <c r="F6" s="69" t="s">
        <v>34</v>
      </c>
      <c r="G6" s="69" t="s">
        <v>35</v>
      </c>
      <c r="H6" s="1" t="s">
        <v>20</v>
      </c>
      <c r="I6" s="1">
        <v>1570188816</v>
      </c>
      <c r="L6" t="s">
        <v>36</v>
      </c>
      <c r="M6" t="s">
        <v>37</v>
      </c>
    </row>
    <row r="7" customHeight="1" spans="1:13">
      <c r="A7" s="65">
        <f t="shared" si="0"/>
        <v>6</v>
      </c>
      <c r="B7" s="70" t="s">
        <v>38</v>
      </c>
      <c r="C7" s="69"/>
      <c r="D7" s="71" t="s">
        <v>39</v>
      </c>
      <c r="E7" s="67" t="s">
        <v>26</v>
      </c>
      <c r="F7" s="69"/>
      <c r="G7" s="69" t="s">
        <v>40</v>
      </c>
      <c r="L7" t="s">
        <v>26</v>
      </c>
      <c r="M7" t="s">
        <v>41</v>
      </c>
    </row>
    <row r="8" customHeight="1" spans="1:13">
      <c r="A8" s="65">
        <f t="shared" si="0"/>
        <v>7</v>
      </c>
      <c r="B8" s="70" t="s">
        <v>42</v>
      </c>
      <c r="C8" s="67"/>
      <c r="D8" s="70"/>
      <c r="E8" s="69" t="s">
        <v>17</v>
      </c>
      <c r="F8" s="69" t="s">
        <v>43</v>
      </c>
      <c r="G8" s="69" t="s">
        <v>44</v>
      </c>
      <c r="H8" s="1" t="s">
        <v>20</v>
      </c>
      <c r="I8" s="1">
        <v>2820270242</v>
      </c>
      <c r="L8" t="s">
        <v>45</v>
      </c>
      <c r="M8" t="s">
        <v>46</v>
      </c>
    </row>
    <row r="9" customHeight="1" spans="1:13">
      <c r="A9" s="65">
        <f t="shared" si="0"/>
        <v>8</v>
      </c>
      <c r="B9" s="70" t="s">
        <v>47</v>
      </c>
      <c r="C9" s="69"/>
      <c r="D9" s="70" t="s">
        <v>48</v>
      </c>
      <c r="E9" s="69" t="s">
        <v>45</v>
      </c>
      <c r="F9" s="69"/>
      <c r="G9" s="69"/>
      <c r="L9" t="s">
        <v>17</v>
      </c>
      <c r="M9" t="s">
        <v>49</v>
      </c>
    </row>
    <row r="10" customHeight="1" spans="1:13">
      <c r="A10" s="65">
        <f t="shared" si="0"/>
        <v>9</v>
      </c>
      <c r="B10" s="70" t="s">
        <v>50</v>
      </c>
      <c r="C10" s="69"/>
      <c r="D10" s="70" t="s">
        <v>34</v>
      </c>
      <c r="E10" s="69" t="s">
        <v>45</v>
      </c>
      <c r="F10" s="69"/>
      <c r="G10" s="69"/>
      <c r="L10" s="13" t="s">
        <v>51</v>
      </c>
      <c r="M10" s="13" t="s">
        <v>52</v>
      </c>
    </row>
    <row r="11" customHeight="1" spans="1:7">
      <c r="A11" s="65">
        <f t="shared" si="0"/>
        <v>10</v>
      </c>
      <c r="B11" s="70" t="s">
        <v>53</v>
      </c>
      <c r="C11" s="69"/>
      <c r="D11" s="71" t="s">
        <v>54</v>
      </c>
      <c r="E11" s="69" t="s">
        <v>51</v>
      </c>
      <c r="F11" s="69"/>
      <c r="G11" s="69"/>
    </row>
    <row r="12" customHeight="1" spans="1:13">
      <c r="A12" s="65">
        <f t="shared" si="0"/>
        <v>11</v>
      </c>
      <c r="B12" s="70" t="s">
        <v>55</v>
      </c>
      <c r="C12" s="69" t="s">
        <v>56</v>
      </c>
      <c r="D12" s="70"/>
      <c r="E12" s="69" t="s">
        <v>27</v>
      </c>
      <c r="F12" s="69" t="s">
        <v>57</v>
      </c>
      <c r="G12" s="69" t="s">
        <v>58</v>
      </c>
      <c r="H12" s="1" t="s">
        <v>20</v>
      </c>
      <c r="I12" s="1">
        <v>2800718981</v>
      </c>
      <c r="L12" t="s">
        <v>59</v>
      </c>
      <c r="M12" t="s">
        <v>20</v>
      </c>
    </row>
    <row r="13" customHeight="1" spans="1:13">
      <c r="A13" s="65">
        <f t="shared" si="0"/>
        <v>12</v>
      </c>
      <c r="B13" s="70" t="s">
        <v>60</v>
      </c>
      <c r="C13" s="69"/>
      <c r="D13" s="70"/>
      <c r="E13" s="69" t="s">
        <v>45</v>
      </c>
      <c r="F13" s="69" t="s">
        <v>61</v>
      </c>
      <c r="G13" s="69"/>
      <c r="L13" t="s">
        <v>62</v>
      </c>
      <c r="M13" t="s">
        <v>63</v>
      </c>
    </row>
    <row r="14" customHeight="1" spans="1:13">
      <c r="A14" s="65">
        <f t="shared" si="0"/>
        <v>13</v>
      </c>
      <c r="B14" s="70" t="s">
        <v>64</v>
      </c>
      <c r="C14" s="69"/>
      <c r="D14" s="70"/>
      <c r="E14" s="69" t="s">
        <v>45</v>
      </c>
      <c r="F14" s="69" t="s">
        <v>65</v>
      </c>
      <c r="G14" s="69"/>
      <c r="L14" t="s">
        <v>66</v>
      </c>
      <c r="M14" t="s">
        <v>67</v>
      </c>
    </row>
    <row r="15" customHeight="1" spans="1:9">
      <c r="A15" s="65">
        <f t="shared" si="0"/>
        <v>14</v>
      </c>
      <c r="B15" s="70" t="s">
        <v>68</v>
      </c>
      <c r="C15" s="69"/>
      <c r="D15" s="70"/>
      <c r="E15" s="69" t="s">
        <v>26</v>
      </c>
      <c r="F15" s="69" t="s">
        <v>69</v>
      </c>
      <c r="G15" s="69" t="s">
        <v>70</v>
      </c>
      <c r="H15" s="1" t="s">
        <v>20</v>
      </c>
      <c r="I15" s="1">
        <v>7330789047</v>
      </c>
    </row>
    <row r="16" customHeight="1" spans="1:7">
      <c r="A16" s="65">
        <f t="shared" si="0"/>
        <v>15</v>
      </c>
      <c r="B16" s="70" t="s">
        <v>71</v>
      </c>
      <c r="C16" s="69"/>
      <c r="D16" s="70" t="s">
        <v>72</v>
      </c>
      <c r="E16" s="69" t="s">
        <v>27</v>
      </c>
      <c r="F16" s="69"/>
      <c r="G16" s="69"/>
    </row>
    <row r="17" customHeight="1" spans="1:9">
      <c r="A17" s="65">
        <f t="shared" si="0"/>
        <v>16</v>
      </c>
      <c r="B17" s="70" t="s">
        <v>73</v>
      </c>
      <c r="C17" s="69" t="s">
        <v>74</v>
      </c>
      <c r="D17" s="70"/>
      <c r="E17" s="69" t="s">
        <v>17</v>
      </c>
      <c r="F17" s="69" t="s">
        <v>75</v>
      </c>
      <c r="G17" s="69" t="s">
        <v>76</v>
      </c>
      <c r="H17" s="1" t="s">
        <v>20</v>
      </c>
      <c r="I17" s="1">
        <v>3461918130</v>
      </c>
    </row>
    <row r="18" customHeight="1" spans="1:7">
      <c r="A18" s="65">
        <f t="shared" si="0"/>
        <v>17</v>
      </c>
      <c r="B18" s="70" t="s">
        <v>77</v>
      </c>
      <c r="C18" s="72"/>
      <c r="D18" s="70" t="s">
        <v>34</v>
      </c>
      <c r="E18" s="69" t="s">
        <v>21</v>
      </c>
      <c r="F18" s="72" t="s">
        <v>34</v>
      </c>
      <c r="G18" s="72"/>
    </row>
    <row r="19" customHeight="1" spans="1:7">
      <c r="A19" s="65">
        <f t="shared" si="0"/>
        <v>18</v>
      </c>
      <c r="B19" s="70" t="s">
        <v>78</v>
      </c>
      <c r="C19" s="72" t="s">
        <v>79</v>
      </c>
      <c r="D19" s="70" t="s">
        <v>80</v>
      </c>
      <c r="E19" s="69"/>
      <c r="F19" s="72"/>
      <c r="G19" s="72"/>
    </row>
    <row r="20" customHeight="1" spans="1:7">
      <c r="A20" s="65">
        <f t="shared" si="0"/>
        <v>19</v>
      </c>
      <c r="B20" s="70" t="s">
        <v>81</v>
      </c>
      <c r="C20" s="72" t="s">
        <v>82</v>
      </c>
      <c r="D20" s="70" t="s">
        <v>83</v>
      </c>
      <c r="E20" s="69"/>
      <c r="F20" s="72"/>
      <c r="G20" s="72"/>
    </row>
    <row r="21" customHeight="1" spans="1:7">
      <c r="A21" s="65">
        <f t="shared" si="0"/>
        <v>20</v>
      </c>
      <c r="B21" s="70" t="s">
        <v>84</v>
      </c>
      <c r="C21" s="72" t="s">
        <v>85</v>
      </c>
      <c r="D21" s="70" t="s">
        <v>34</v>
      </c>
      <c r="E21" s="69" t="s">
        <v>13</v>
      </c>
      <c r="F21" s="72"/>
      <c r="G21" s="72"/>
    </row>
    <row r="22" customHeight="1" spans="1:7">
      <c r="A22" s="65">
        <f t="shared" si="0"/>
        <v>21</v>
      </c>
      <c r="B22" s="70" t="s">
        <v>86</v>
      </c>
      <c r="C22" s="69" t="s">
        <v>86</v>
      </c>
      <c r="D22" s="70" t="s">
        <v>34</v>
      </c>
      <c r="E22" s="69" t="s">
        <v>27</v>
      </c>
      <c r="F22" s="72"/>
      <c r="G22" s="72"/>
    </row>
    <row r="23" customHeight="1" spans="1:7">
      <c r="A23" s="65">
        <f t="shared" si="0"/>
        <v>22</v>
      </c>
      <c r="B23" s="70" t="s">
        <v>87</v>
      </c>
      <c r="C23" s="69" t="s">
        <v>88</v>
      </c>
      <c r="D23" s="70" t="s">
        <v>89</v>
      </c>
      <c r="E23" s="69"/>
      <c r="F23" s="72"/>
      <c r="G23" s="72"/>
    </row>
    <row r="24" customHeight="1" spans="1:7">
      <c r="A24" s="65">
        <f t="shared" si="0"/>
        <v>23</v>
      </c>
      <c r="B24" s="70" t="s">
        <v>78</v>
      </c>
      <c r="C24" s="72" t="s">
        <v>90</v>
      </c>
      <c r="D24" s="70" t="s">
        <v>91</v>
      </c>
      <c r="E24" s="69"/>
      <c r="F24" s="72"/>
      <c r="G24" s="72"/>
    </row>
    <row r="25" customHeight="1" spans="1:1">
      <c r="A25" s="65"/>
    </row>
    <row r="26" customHeight="1" spans="1:1">
      <c r="A26" s="65"/>
    </row>
    <row r="27" customHeight="1" spans="1:1">
      <c r="A27" s="65"/>
    </row>
    <row r="28" customHeight="1" spans="1:1">
      <c r="A28" s="65"/>
    </row>
    <row r="29" customHeight="1" spans="1:1">
      <c r="A29" s="65"/>
    </row>
    <row r="30" customHeight="1" spans="1:1">
      <c r="A30" s="65"/>
    </row>
    <row r="31" customHeight="1" spans="1:1">
      <c r="A31" s="65"/>
    </row>
    <row r="32" customHeight="1" spans="1:1">
      <c r="A32" s="65"/>
    </row>
    <row r="33" customHeight="1" spans="1:1">
      <c r="A33" s="65"/>
    </row>
    <row r="34" customHeight="1" spans="1:1">
      <c r="A34" s="65"/>
    </row>
    <row r="35" customHeight="1" spans="1:1">
      <c r="A35" s="65"/>
    </row>
    <row r="36" customHeight="1" spans="1:1">
      <c r="A36" s="65"/>
    </row>
    <row r="37" customHeight="1" spans="1:1">
      <c r="A37" s="65"/>
    </row>
    <row r="38" customHeight="1" spans="1:1">
      <c r="A38" s="65"/>
    </row>
    <row r="39" customHeight="1" spans="1:1">
      <c r="A39" s="65"/>
    </row>
    <row r="40" customHeight="1" spans="1:1">
      <c r="A40" s="65"/>
    </row>
    <row r="41" customHeight="1" spans="1:1">
      <c r="A41" s="65"/>
    </row>
    <row r="42" customHeight="1" spans="1:1">
      <c r="A42" s="65"/>
    </row>
    <row r="43" customHeight="1" spans="1:1">
      <c r="A43" s="65"/>
    </row>
    <row r="44" customHeight="1" spans="1:1">
      <c r="A44" s="65"/>
    </row>
    <row r="45" customHeight="1" spans="1:1">
      <c r="A45" s="65"/>
    </row>
    <row r="46" customHeight="1" spans="1:1">
      <c r="A46" s="65"/>
    </row>
    <row r="47" customHeight="1" spans="1:1">
      <c r="A47" s="65"/>
    </row>
    <row r="48" customHeight="1" spans="1:1">
      <c r="A48" s="65"/>
    </row>
    <row r="49" customHeight="1" spans="1:1">
      <c r="A49" s="65"/>
    </row>
    <row r="50" customHeight="1" spans="1:1">
      <c r="A50" s="65"/>
    </row>
    <row r="51" customHeight="1" spans="1:1">
      <c r="A51" s="65"/>
    </row>
    <row r="52" customHeight="1" spans="1:1">
      <c r="A52" s="65"/>
    </row>
    <row r="53" customHeight="1" spans="1:1">
      <c r="A53" s="65"/>
    </row>
    <row r="54" customHeight="1" spans="1:1">
      <c r="A54" s="65"/>
    </row>
    <row r="55" customHeight="1" spans="1:1">
      <c r="A55" s="65"/>
    </row>
    <row r="56" customHeight="1" spans="1:1">
      <c r="A56" s="65"/>
    </row>
    <row r="57" customHeight="1" spans="1:1">
      <c r="A57" s="65"/>
    </row>
    <row r="58" customHeight="1" spans="1:1">
      <c r="A58" s="65"/>
    </row>
    <row r="59" customHeight="1" spans="1:1">
      <c r="A59" s="65"/>
    </row>
    <row r="60" customHeight="1" spans="1:1">
      <c r="A60" s="65"/>
    </row>
    <row r="61" customHeight="1" spans="1:1">
      <c r="A61" s="65"/>
    </row>
    <row r="62" customHeight="1" spans="1:1">
      <c r="A62" s="65"/>
    </row>
    <row r="63" customHeight="1" spans="1:1">
      <c r="A63" s="65"/>
    </row>
    <row r="64" customHeight="1" spans="1:1">
      <c r="A64" s="65"/>
    </row>
    <row r="65" customHeight="1" spans="1:1">
      <c r="A65" s="65"/>
    </row>
    <row r="66" customHeight="1" spans="1:1">
      <c r="A66" s="65"/>
    </row>
    <row r="67" customHeight="1" spans="1:1">
      <c r="A67" s="65"/>
    </row>
    <row r="68" customHeight="1" spans="1:1">
      <c r="A68" s="65"/>
    </row>
    <row r="69" customHeight="1" spans="1:1">
      <c r="A69" s="65"/>
    </row>
  </sheetData>
  <dataValidations count="4">
    <dataValidation type="list" allowBlank="1" showInputMessage="1" showErrorMessage="1" sqref="H8 H17 H18 H2:H7 H9:H11 H12:H16">
      <formula1>$M$12:$M$13</formula1>
    </dataValidation>
    <dataValidation type="list" allowBlank="1" showInputMessage="1" showErrorMessage="1" sqref="E2 E3 E4 E5 E6 E7 E8 E9 E10">
      <formula1>$L$2:$L$9</formula1>
    </dataValidation>
    <dataValidation allowBlank="1" showInputMessage="1" showErrorMessage="1" sqref="F2 G2 I2 F17 G17 F18 G18 F19 G19 F20 G20 F21 G21 F22 G22 F23 G23 F24 G24 F3:F11 F12:F16 G3:G11 G12:G16 I3:I11 I12:I16"/>
    <dataValidation type="list" allowBlank="1" showInputMessage="1" showErrorMessage="1" sqref="E11 E14 E15 E16 E17 E12:E13">
      <formula1>$L$2:$L$10</formula1>
    </dataValidation>
  </dataValidations>
  <hyperlinks>
    <hyperlink ref="D2" r:id="rId4" display="https://www.tokopedia.com/assundari"/>
    <hyperlink ref="D7" r:id="rId5" display="https://instagram.com/pusatjumbo?igshid=hxwxfvhao8y3"/>
    <hyperlink ref="D11" r:id="rId6" display="https://www.zoya.co.id/"/>
  </hyperlinks>
  <pageMargins left="0.75" right="0.75" top="1" bottom="1" header="0.5" footer="0.5"/>
  <pageSetup paperSize="1" orientation="portrait" horizontalDpi="200" verticalDpi="200"/>
  <headerFooter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11" sqref="B11"/>
    </sheetView>
  </sheetViews>
  <sheetFormatPr defaultColWidth="38.4285714285714" defaultRowHeight="33" customHeight="1" outlineLevelCol="3"/>
  <cols>
    <col min="1" max="1" width="6" customWidth="1"/>
    <col min="2" max="2" width="33" customWidth="1"/>
    <col min="3" max="3" width="25.7142857142857" customWidth="1"/>
    <col min="4" max="4" width="22.4285714285714" customWidth="1"/>
    <col min="5" max="5" width="6.14285714285714" customWidth="1"/>
    <col min="6" max="7" width="24" customWidth="1"/>
    <col min="8" max="8" width="38.4285714285714" customWidth="1"/>
  </cols>
  <sheetData>
    <row r="1" customHeight="1" spans="1:4">
      <c r="A1" s="58" t="s">
        <v>0</v>
      </c>
      <c r="B1" s="58" t="s">
        <v>92</v>
      </c>
      <c r="C1" s="58" t="s">
        <v>93</v>
      </c>
      <c r="D1" s="58"/>
    </row>
    <row r="2" customHeight="1" spans="1:4">
      <c r="A2" s="58"/>
      <c r="B2" s="58"/>
      <c r="C2" s="3" t="s">
        <v>94</v>
      </c>
      <c r="D2" s="3" t="s">
        <v>95</v>
      </c>
    </row>
    <row r="3" s="57" customFormat="1" customHeight="1" spans="1:4">
      <c r="A3" s="59">
        <v>1</v>
      </c>
      <c r="B3" t="s">
        <v>79</v>
      </c>
      <c r="C3" s="32">
        <v>44060</v>
      </c>
      <c r="D3" s="33">
        <v>110000</v>
      </c>
    </row>
    <row r="4" customHeight="1" spans="1:4">
      <c r="A4" s="1">
        <f>A3+1</f>
        <v>2</v>
      </c>
      <c r="B4" t="s">
        <v>79</v>
      </c>
      <c r="C4" s="32">
        <v>44074</v>
      </c>
      <c r="D4" s="33">
        <v>485000</v>
      </c>
    </row>
    <row r="5" customHeight="1" spans="1:4">
      <c r="A5" s="1">
        <f>A4+1</f>
        <v>3</v>
      </c>
      <c r="B5" t="s">
        <v>79</v>
      </c>
      <c r="C5" s="32">
        <v>44082</v>
      </c>
      <c r="D5" s="33">
        <v>750000</v>
      </c>
    </row>
    <row r="6" customHeight="1" spans="1:4">
      <c r="A6" s="1">
        <f>A5+1</f>
        <v>4</v>
      </c>
      <c r="B6" t="s">
        <v>79</v>
      </c>
      <c r="C6" s="32">
        <v>44102</v>
      </c>
      <c r="D6" s="33">
        <v>1000000</v>
      </c>
    </row>
    <row r="7" customHeight="1" spans="1:4">
      <c r="A7" s="1">
        <f>A5+1</f>
        <v>4</v>
      </c>
      <c r="B7" t="s">
        <v>79</v>
      </c>
      <c r="C7" s="32">
        <v>44109</v>
      </c>
      <c r="D7" s="33">
        <v>1000000</v>
      </c>
    </row>
    <row r="8" customHeight="1" spans="1:4">
      <c r="A8" s="1">
        <f>A7+1</f>
        <v>5</v>
      </c>
      <c r="B8" t="s">
        <v>79</v>
      </c>
      <c r="C8" s="32">
        <v>44122</v>
      </c>
      <c r="D8" s="33">
        <v>1150000</v>
      </c>
    </row>
    <row r="9" customHeight="1" spans="1:4">
      <c r="A9" s="1">
        <f>A8+1</f>
        <v>6</v>
      </c>
      <c r="B9" t="s">
        <v>79</v>
      </c>
      <c r="C9" s="32">
        <v>44133</v>
      </c>
      <c r="D9" s="33">
        <v>1050000</v>
      </c>
    </row>
    <row r="10" customHeight="1" spans="3:4">
      <c r="C10" s="60" t="s">
        <v>96</v>
      </c>
      <c r="D10" s="55">
        <f>SUM(D3:D9)</f>
        <v>5545000</v>
      </c>
    </row>
    <row r="11" customHeight="1" spans="3:4">
      <c r="C11" s="61" t="s">
        <v>97</v>
      </c>
      <c r="D11" s="62">
        <f>D10-Item!F6-Stock!K20-Stock!K24-Stock!K28-Stock!K33-Stock!K38-Stock!K42-Stock!K48-Stock!K52-Stock!K62-Stock!K66</f>
        <v>-470900</v>
      </c>
    </row>
  </sheetData>
  <mergeCells count="3">
    <mergeCell ref="C1:D1"/>
    <mergeCell ref="A1:A2"/>
    <mergeCell ref="B1:B2"/>
  </mergeCells>
  <dataValidations count="1">
    <dataValidation type="list" allowBlank="1" showInputMessage="1" showErrorMessage="1" sqref="B3 B4:B9">
      <formula1>Supllier!$C$19:$C$24</formula1>
    </dataValidation>
  </dataValidation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1"/>
  <sheetViews>
    <sheetView workbookViewId="0">
      <pane ySplit="1" topLeftCell="A3" activePane="bottomLeft" state="frozen"/>
      <selection/>
      <selection pane="bottomLeft" activeCell="B20" sqref="B20"/>
    </sheetView>
  </sheetViews>
  <sheetFormatPr defaultColWidth="9.14285714285714" defaultRowHeight="30.95" customHeight="1" outlineLevelCol="5"/>
  <cols>
    <col min="1" max="1" width="3.57142857142857" customWidth="1"/>
    <col min="2" max="2" width="32.1428571428571" customWidth="1"/>
    <col min="3" max="3" width="28.8571428571429" customWidth="1"/>
    <col min="4" max="4" width="2.71428571428571" customWidth="1"/>
    <col min="5" max="5" width="16.5714285714286" customWidth="1"/>
    <col min="6" max="6" width="17.1428571428571" customWidth="1"/>
    <col min="7" max="7" width="2.57142857142857" customWidth="1"/>
    <col min="10" max="10" width="19" customWidth="1"/>
  </cols>
  <sheetData>
    <row r="1" s="50" customFormat="1" customHeight="1" spans="1:6">
      <c r="A1" s="51" t="s">
        <v>0</v>
      </c>
      <c r="B1" s="51" t="s">
        <v>98</v>
      </c>
      <c r="C1" s="51" t="s">
        <v>99</v>
      </c>
      <c r="E1" s="51" t="s">
        <v>100</v>
      </c>
      <c r="F1" s="51"/>
    </row>
    <row r="2" customHeight="1" spans="1:6">
      <c r="A2" s="1">
        <v>1</v>
      </c>
      <c r="B2" t="s">
        <v>101</v>
      </c>
      <c r="C2" t="s">
        <v>79</v>
      </c>
      <c r="E2" s="3" t="s">
        <v>102</v>
      </c>
      <c r="F2" s="3" t="s">
        <v>95</v>
      </c>
    </row>
    <row r="3" customHeight="1" spans="1:6">
      <c r="A3" s="1">
        <f t="shared" ref="A3:A19" si="0">A2+1</f>
        <v>2</v>
      </c>
      <c r="B3" t="s">
        <v>103</v>
      </c>
      <c r="C3" t="s">
        <v>79</v>
      </c>
      <c r="E3" s="52" t="s">
        <v>104</v>
      </c>
      <c r="F3" s="53">
        <f>Stock!G13*Stock!I13+Stock!G14*Stock!I14+Stock!G15*Stock!I15+Stock!G44*Stock!I44+Stock!G58*Stock!I58</f>
        <v>2026000</v>
      </c>
    </row>
    <row r="4" customHeight="1" spans="1:6">
      <c r="A4" s="1">
        <f t="shared" si="0"/>
        <v>3</v>
      </c>
      <c r="B4" t="s">
        <v>105</v>
      </c>
      <c r="C4" t="s">
        <v>79</v>
      </c>
      <c r="E4" t="s">
        <v>106</v>
      </c>
      <c r="F4" s="33">
        <f>Stock!G16*Stock!I16+Stock!G22*Stock!I22+Stock!G26*Stock!I26+Stock!G30*Stock!I30+Stock!G35*Stock!I35+Stock!G40*Stock!I40+Stock!G45*Stock!I45+Stock!G50*Stock!I50+Stock!G59*Stock!I59+Stock!G64*Stock!I64</f>
        <v>2778400</v>
      </c>
    </row>
    <row r="5" customHeight="1" spans="1:6">
      <c r="A5" s="1">
        <f t="shared" si="0"/>
        <v>4</v>
      </c>
      <c r="B5" t="s">
        <v>107</v>
      </c>
      <c r="C5" t="s">
        <v>79</v>
      </c>
      <c r="E5" t="s">
        <v>108</v>
      </c>
      <c r="F5" s="33">
        <f>Stock!G17*Stock!I17+Stock!G18*Stock!I18</f>
        <v>922500</v>
      </c>
    </row>
    <row r="6" customHeight="1" spans="1:6">
      <c r="A6" s="1">
        <f t="shared" si="0"/>
        <v>5</v>
      </c>
      <c r="B6" t="s">
        <v>109</v>
      </c>
      <c r="C6" t="s">
        <v>79</v>
      </c>
      <c r="E6" s="54" t="s">
        <v>110</v>
      </c>
      <c r="F6" s="55">
        <f>SUM(F3:F5)</f>
        <v>5726900</v>
      </c>
    </row>
    <row r="7" customHeight="1" spans="1:3">
      <c r="A7" s="1">
        <f t="shared" si="0"/>
        <v>6</v>
      </c>
      <c r="B7" t="s">
        <v>111</v>
      </c>
      <c r="C7" t="s">
        <v>79</v>
      </c>
    </row>
    <row r="8" customHeight="1" spans="1:3">
      <c r="A8" s="1">
        <f t="shared" si="0"/>
        <v>7</v>
      </c>
      <c r="B8" t="s">
        <v>112</v>
      </c>
      <c r="C8" t="s">
        <v>90</v>
      </c>
    </row>
    <row r="9" customHeight="1" spans="1:3">
      <c r="A9" s="1">
        <f t="shared" si="0"/>
        <v>8</v>
      </c>
      <c r="B9" t="s">
        <v>113</v>
      </c>
      <c r="C9" t="s">
        <v>90</v>
      </c>
    </row>
    <row r="10" customHeight="1" spans="1:3">
      <c r="A10" s="1">
        <f t="shared" si="0"/>
        <v>9</v>
      </c>
      <c r="B10" t="s">
        <v>114</v>
      </c>
      <c r="C10" t="s">
        <v>90</v>
      </c>
    </row>
    <row r="11" customHeight="1" spans="1:3">
      <c r="A11" s="1">
        <f t="shared" si="0"/>
        <v>10</v>
      </c>
      <c r="B11" t="s">
        <v>115</v>
      </c>
      <c r="C11" t="s">
        <v>90</v>
      </c>
    </row>
    <row r="12" customHeight="1" spans="1:3">
      <c r="A12" s="1">
        <f t="shared" si="0"/>
        <v>11</v>
      </c>
      <c r="B12" t="s">
        <v>116</v>
      </c>
      <c r="C12" t="s">
        <v>90</v>
      </c>
    </row>
    <row r="13" customHeight="1" spans="1:3">
      <c r="A13" s="1">
        <f t="shared" si="0"/>
        <v>12</v>
      </c>
      <c r="B13" t="s">
        <v>117</v>
      </c>
      <c r="C13" t="s">
        <v>82</v>
      </c>
    </row>
    <row r="14" customHeight="1" spans="1:3">
      <c r="A14" s="1">
        <f t="shared" si="0"/>
        <v>13</v>
      </c>
      <c r="B14" t="s">
        <v>118</v>
      </c>
      <c r="C14" t="s">
        <v>82</v>
      </c>
    </row>
    <row r="15" customHeight="1" spans="1:3">
      <c r="A15" s="1">
        <f t="shared" si="0"/>
        <v>14</v>
      </c>
      <c r="B15" t="s">
        <v>119</v>
      </c>
      <c r="C15" t="s">
        <v>82</v>
      </c>
    </row>
    <row r="16" customHeight="1" spans="1:3">
      <c r="A16" s="1">
        <f t="shared" si="0"/>
        <v>15</v>
      </c>
      <c r="B16" t="s">
        <v>120</v>
      </c>
      <c r="C16" t="s">
        <v>85</v>
      </c>
    </row>
    <row r="17" customHeight="1" spans="1:3">
      <c r="A17" s="1">
        <f t="shared" si="0"/>
        <v>16</v>
      </c>
      <c r="B17" t="s">
        <v>121</v>
      </c>
      <c r="C17" t="s">
        <v>85</v>
      </c>
    </row>
    <row r="18" customFormat="1" customHeight="1" spans="1:3">
      <c r="A18" s="1">
        <f t="shared" si="0"/>
        <v>17</v>
      </c>
      <c r="B18" t="s">
        <v>120</v>
      </c>
      <c r="C18" t="s">
        <v>88</v>
      </c>
    </row>
    <row r="19" customFormat="1" customHeight="1" spans="1:3">
      <c r="A19" s="1">
        <f t="shared" si="0"/>
        <v>18</v>
      </c>
      <c r="B19" t="s">
        <v>122</v>
      </c>
      <c r="C19" t="s">
        <v>88</v>
      </c>
    </row>
    <row r="20" customHeight="1" spans="3:3">
      <c r="C20" s="56"/>
    </row>
    <row r="21" customHeight="1" spans="3:3">
      <c r="C21" s="56"/>
    </row>
    <row r="22" customHeight="1" spans="3:3">
      <c r="C22" s="56"/>
    </row>
    <row r="23" customHeight="1" spans="3:3">
      <c r="C23" s="56"/>
    </row>
    <row r="24" customHeight="1" spans="3:3">
      <c r="C24" s="56"/>
    </row>
    <row r="25" customHeight="1" spans="3:3">
      <c r="C25" s="56"/>
    </row>
    <row r="26" customHeight="1" spans="3:3">
      <c r="C26" s="56"/>
    </row>
    <row r="27" customHeight="1" spans="3:3">
      <c r="C27" s="56"/>
    </row>
    <row r="28" customHeight="1" spans="3:3">
      <c r="C28" s="56"/>
    </row>
    <row r="29" customHeight="1" spans="3:3">
      <c r="C29" s="56"/>
    </row>
    <row r="30" customHeight="1" spans="3:3">
      <c r="C30" s="56"/>
    </row>
    <row r="31" customHeight="1" spans="3:3">
      <c r="C31" s="56"/>
    </row>
    <row r="32" customHeight="1" spans="3:3">
      <c r="C32" s="56"/>
    </row>
    <row r="33" customHeight="1" spans="3:3">
      <c r="C33" s="56"/>
    </row>
    <row r="34" customHeight="1" spans="3:3">
      <c r="C34" s="56"/>
    </row>
    <row r="35" customHeight="1" spans="3:3">
      <c r="C35" s="56"/>
    </row>
    <row r="36" customHeight="1" spans="3:3">
      <c r="C36" s="56"/>
    </row>
    <row r="37" customHeight="1" spans="3:3">
      <c r="C37" s="56"/>
    </row>
    <row r="38" customHeight="1" spans="3:3">
      <c r="C38" s="56"/>
    </row>
    <row r="39" customHeight="1" spans="3:3">
      <c r="C39" s="56"/>
    </row>
    <row r="40" customHeight="1" spans="3:3">
      <c r="C40" s="56"/>
    </row>
    <row r="41" customHeight="1" spans="3:3">
      <c r="C41" s="56"/>
    </row>
    <row r="42" customHeight="1" spans="3:3">
      <c r="C42" s="56"/>
    </row>
    <row r="43" customHeight="1" spans="3:3">
      <c r="C43" s="56"/>
    </row>
    <row r="44" customHeight="1" spans="3:3">
      <c r="C44" s="56"/>
    </row>
    <row r="45" customHeight="1" spans="3:3">
      <c r="C45" s="56"/>
    </row>
    <row r="46" customHeight="1" spans="3:3">
      <c r="C46" s="56"/>
    </row>
    <row r="47" customHeight="1" spans="3:3">
      <c r="C47" s="56"/>
    </row>
    <row r="48" customHeight="1" spans="3:3">
      <c r="C48" s="56"/>
    </row>
    <row r="49" customHeight="1" spans="3:3">
      <c r="C49" s="56"/>
    </row>
    <row r="50" customHeight="1" spans="3:3">
      <c r="C50" s="56"/>
    </row>
    <row r="51" customHeight="1" spans="3:3">
      <c r="C51" s="56"/>
    </row>
    <row r="52" customHeight="1" spans="3:3">
      <c r="C52" s="56"/>
    </row>
    <row r="53" customHeight="1" spans="3:3">
      <c r="C53" s="56"/>
    </row>
    <row r="54" customHeight="1" spans="3:3">
      <c r="C54" s="56"/>
    </row>
    <row r="55" customHeight="1" spans="3:3">
      <c r="C55" s="56"/>
    </row>
    <row r="56" customHeight="1" spans="3:3">
      <c r="C56" s="56"/>
    </row>
    <row r="57" customHeight="1" spans="3:3">
      <c r="C57" s="56"/>
    </row>
    <row r="58" customHeight="1" spans="3:3">
      <c r="C58" s="56"/>
    </row>
    <row r="59" customHeight="1" spans="3:3">
      <c r="C59" s="56"/>
    </row>
    <row r="60" customHeight="1" spans="3:3">
      <c r="C60" s="56"/>
    </row>
    <row r="61" customHeight="1" spans="3:3">
      <c r="C61" s="56"/>
    </row>
    <row r="62" customHeight="1" spans="3:3">
      <c r="C62" s="56"/>
    </row>
    <row r="63" customHeight="1" spans="3:3">
      <c r="C63" s="56"/>
    </row>
    <row r="64" customHeight="1" spans="3:3">
      <c r="C64" s="56"/>
    </row>
    <row r="65" customHeight="1" spans="3:3">
      <c r="C65" s="56"/>
    </row>
    <row r="66" customHeight="1" spans="3:3">
      <c r="C66" s="56"/>
    </row>
    <row r="67" customHeight="1" spans="3:3">
      <c r="C67" s="56"/>
    </row>
    <row r="68" customHeight="1" spans="3:3">
      <c r="C68" s="56"/>
    </row>
    <row r="69" customHeight="1" spans="3:3">
      <c r="C69" s="56"/>
    </row>
    <row r="70" customHeight="1" spans="3:3">
      <c r="C70" s="56"/>
    </row>
    <row r="71" customHeight="1" spans="3:3">
      <c r="C71" s="56"/>
    </row>
    <row r="72" customHeight="1" spans="3:3">
      <c r="C72" s="56"/>
    </row>
    <row r="73" customHeight="1" spans="3:3">
      <c r="C73" s="56"/>
    </row>
    <row r="74" customHeight="1" spans="3:3">
      <c r="C74" s="56"/>
    </row>
    <row r="75" customHeight="1" spans="3:3">
      <c r="C75" s="56"/>
    </row>
    <row r="76" customHeight="1" spans="3:3">
      <c r="C76" s="56"/>
    </row>
    <row r="77" customHeight="1" spans="3:3">
      <c r="C77" s="56"/>
    </row>
    <row r="78" customHeight="1" spans="3:3">
      <c r="C78" s="56"/>
    </row>
    <row r="79" customHeight="1" spans="3:3">
      <c r="C79" s="56"/>
    </row>
    <row r="80" customHeight="1" spans="3:3">
      <c r="C80" s="56"/>
    </row>
    <row r="81" customHeight="1" spans="3:3">
      <c r="C81" s="56"/>
    </row>
  </sheetData>
  <autoFilter ref="A1:C17">
    <extLst/>
  </autoFilter>
  <mergeCells count="1">
    <mergeCell ref="E1:F1"/>
  </mergeCells>
  <dataValidations count="1">
    <dataValidation type="list" allowBlank="1" showInputMessage="1" showErrorMessage="1" sqref="C2 C9 C10 C11 C12 C13 C14 C15 C16 C17 C18 C19 C3:C8">
      <formula1>Supllier!$C$19:$C$24</formula1>
    </dataValidation>
  </dataValidation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2"/>
  <sheetViews>
    <sheetView tabSelected="1" zoomScale="90" zoomScaleNormal="90" workbookViewId="0">
      <pane ySplit="12" topLeftCell="A82" activePane="bottomLeft" state="frozen"/>
      <selection/>
      <selection pane="bottomLeft" activeCell="G89" sqref="G89"/>
    </sheetView>
  </sheetViews>
  <sheetFormatPr defaultColWidth="9.14285714285714" defaultRowHeight="29.1" customHeight="1"/>
  <cols>
    <col min="1" max="1" width="4.71428571428571" style="1" customWidth="1"/>
    <col min="2" max="2" width="24.8571428571429" customWidth="1"/>
    <col min="3" max="4" width="23.1428571428571" customWidth="1"/>
    <col min="5" max="5" width="15.3904761904762" style="1" customWidth="1"/>
    <col min="6" max="6" width="17.5714285714286" customWidth="1"/>
    <col min="7" max="7" width="16.8190476190476" customWidth="1"/>
    <col min="8" max="8" width="13" customWidth="1"/>
    <col min="9" max="9" width="9.14285714285714" customWidth="1"/>
    <col min="10" max="10" width="16.8571428571429" customWidth="1"/>
    <col min="11" max="12" width="12.4285714285714" customWidth="1"/>
    <col min="13" max="13" width="14.1428571428571" customWidth="1"/>
    <col min="14" max="14" width="11.8571428571429" customWidth="1"/>
    <col min="15" max="15" width="13.5714285714286" customWidth="1"/>
    <col min="17" max="17" width="21" customWidth="1"/>
    <col min="18" max="18" width="16.1428571428571" customWidth="1"/>
    <col min="19" max="19" width="13.1428571428571" customWidth="1"/>
    <col min="21" max="21" width="13.1428571428571" customWidth="1"/>
    <col min="22" max="22" width="23.5714285714286" customWidth="1"/>
  </cols>
  <sheetData>
    <row r="1" customHeight="1" spans="2:18">
      <c r="B1" s="20" t="s">
        <v>123</v>
      </c>
      <c r="C1" s="20" t="s">
        <v>124</v>
      </c>
      <c r="D1" s="20" t="s">
        <v>125</v>
      </c>
      <c r="F1" s="21" t="s">
        <v>126</v>
      </c>
      <c r="G1" s="21" t="s">
        <v>127</v>
      </c>
      <c r="H1" s="21"/>
      <c r="Q1" s="46" t="s">
        <v>128</v>
      </c>
      <c r="R1" s="47"/>
    </row>
    <row r="2" customHeight="1" spans="2:18">
      <c r="B2" s="19" t="s">
        <v>129</v>
      </c>
      <c r="C2" s="19">
        <v>20</v>
      </c>
      <c r="D2" s="19" t="s">
        <v>130</v>
      </c>
      <c r="F2" s="19" t="s">
        <v>131</v>
      </c>
      <c r="G2" s="19"/>
      <c r="H2" s="22" t="s">
        <v>132</v>
      </c>
      <c r="Q2" s="48" t="s">
        <v>102</v>
      </c>
      <c r="R2" s="48" t="s">
        <v>133</v>
      </c>
    </row>
    <row r="3" customHeight="1" spans="2:18">
      <c r="B3" s="19" t="s">
        <v>134</v>
      </c>
      <c r="C3" s="19">
        <v>144</v>
      </c>
      <c r="D3" s="19" t="s">
        <v>130</v>
      </c>
      <c r="F3" s="19" t="s">
        <v>131</v>
      </c>
      <c r="G3" s="19" t="s">
        <v>135</v>
      </c>
      <c r="H3" s="22" t="s">
        <v>136</v>
      </c>
      <c r="Q3" s="49" t="s">
        <v>108</v>
      </c>
      <c r="R3" s="6">
        <f>G31*I31+G36*I36+G54*I54+G60*I60+G68*I68+G72*I72+G76*I76+G80*I80+G85*I85+G46*I46+G81*I81+G89*I89</f>
        <v>2197040</v>
      </c>
    </row>
    <row r="4" customHeight="1" spans="2:18">
      <c r="B4" s="19" t="s">
        <v>137</v>
      </c>
      <c r="C4" s="19">
        <v>15</v>
      </c>
      <c r="D4" s="19" t="s">
        <v>138</v>
      </c>
      <c r="F4" s="19" t="s">
        <v>131</v>
      </c>
      <c r="G4" s="19" t="s">
        <v>139</v>
      </c>
      <c r="H4" s="22" t="s">
        <v>140</v>
      </c>
      <c r="Q4" s="49"/>
      <c r="R4" s="6"/>
    </row>
    <row r="5" customHeight="1" spans="2:8">
      <c r="B5" s="19" t="s">
        <v>141</v>
      </c>
      <c r="C5" s="19">
        <v>500</v>
      </c>
      <c r="D5" s="19" t="s">
        <v>130</v>
      </c>
      <c r="F5" s="22" t="s">
        <v>131</v>
      </c>
      <c r="G5" s="22" t="s">
        <v>142</v>
      </c>
      <c r="H5" s="22" t="s">
        <v>143</v>
      </c>
    </row>
    <row r="6" customHeight="1" spans="2:8">
      <c r="B6" s="19" t="s">
        <v>144</v>
      </c>
      <c r="C6" s="19"/>
      <c r="D6" s="19"/>
      <c r="F6" s="22" t="s">
        <v>145</v>
      </c>
      <c r="G6" s="22"/>
      <c r="H6" s="22" t="s">
        <v>146</v>
      </c>
    </row>
    <row r="7" customHeight="1" spans="2:4">
      <c r="B7" s="22" t="s">
        <v>147</v>
      </c>
      <c r="C7" s="22"/>
      <c r="D7" s="22"/>
    </row>
    <row r="8" customHeight="1" spans="2:4">
      <c r="B8" s="22" t="s">
        <v>148</v>
      </c>
      <c r="C8" s="22"/>
      <c r="D8" s="22"/>
    </row>
    <row r="9" customHeight="1" spans="2:4">
      <c r="B9" s="22" t="s">
        <v>149</v>
      </c>
      <c r="C9" s="22" t="s">
        <v>150</v>
      </c>
      <c r="D9" s="22" t="s">
        <v>138</v>
      </c>
    </row>
    <row r="10" ht="7" customHeight="1"/>
    <row r="11" s="17" customFormat="1" customHeight="1" spans="1:27">
      <c r="A11" s="23" t="s">
        <v>0</v>
      </c>
      <c r="B11" s="23" t="s">
        <v>98</v>
      </c>
      <c r="C11" s="23" t="s">
        <v>126</v>
      </c>
      <c r="D11" s="23" t="s">
        <v>127</v>
      </c>
      <c r="E11" s="23" t="s">
        <v>151</v>
      </c>
      <c r="F11" s="23" t="s">
        <v>152</v>
      </c>
      <c r="G11" s="23"/>
      <c r="H11" s="23"/>
      <c r="I11" s="23"/>
      <c r="J11" s="23" t="s">
        <v>153</v>
      </c>
      <c r="K11" s="23"/>
      <c r="L11" s="23"/>
      <c r="M11" s="23"/>
      <c r="N11" s="23" t="s">
        <v>154</v>
      </c>
      <c r="O11" s="36"/>
      <c r="P11" s="36"/>
      <c r="Q11"/>
      <c r="R11"/>
      <c r="S11"/>
      <c r="T11"/>
      <c r="U11"/>
      <c r="V11"/>
      <c r="W11"/>
      <c r="X11"/>
      <c r="Y11"/>
      <c r="Z11"/>
      <c r="AA11"/>
    </row>
    <row r="12" s="18" customFormat="1" customHeight="1" spans="1:27">
      <c r="A12" s="23"/>
      <c r="B12" s="23"/>
      <c r="C12" s="23"/>
      <c r="D12" s="23"/>
      <c r="E12" s="23"/>
      <c r="F12" s="24" t="s">
        <v>94</v>
      </c>
      <c r="G12" s="24" t="s">
        <v>155</v>
      </c>
      <c r="H12" s="24" t="s">
        <v>123</v>
      </c>
      <c r="I12" s="24" t="s">
        <v>95</v>
      </c>
      <c r="J12" s="24" t="s">
        <v>156</v>
      </c>
      <c r="K12" s="24" t="s">
        <v>95</v>
      </c>
      <c r="L12" s="24" t="s">
        <v>157</v>
      </c>
      <c r="M12" s="24" t="s">
        <v>95</v>
      </c>
      <c r="N12" s="23"/>
      <c r="O12" s="37"/>
      <c r="P12" s="37"/>
      <c r="Q12"/>
      <c r="R12"/>
      <c r="S12"/>
      <c r="T12"/>
      <c r="U12"/>
      <c r="V12"/>
      <c r="W12"/>
      <c r="X12"/>
      <c r="Y12"/>
      <c r="Z12"/>
      <c r="AA12"/>
    </row>
    <row r="13" s="19" customFormat="1" ht="36" customHeight="1" spans="1:14">
      <c r="A13" s="25">
        <v>1</v>
      </c>
      <c r="B13" s="19" t="s">
        <v>101</v>
      </c>
      <c r="C13" s="19" t="s">
        <v>131</v>
      </c>
      <c r="D13" s="19" t="s">
        <v>142</v>
      </c>
      <c r="E13" s="26" t="s">
        <v>79</v>
      </c>
      <c r="F13" s="27">
        <v>44050</v>
      </c>
      <c r="G13" s="28">
        <v>23000</v>
      </c>
      <c r="H13" s="28" t="s">
        <v>144</v>
      </c>
      <c r="I13" s="28">
        <v>14</v>
      </c>
      <c r="J13" s="38">
        <v>500</v>
      </c>
      <c r="K13" s="28">
        <f t="shared" ref="K13:K18" si="0">J13*I13</f>
        <v>7000</v>
      </c>
      <c r="L13" s="39">
        <f t="shared" ref="L13:L18" si="1">N13-G13-J13</f>
        <v>500</v>
      </c>
      <c r="M13" s="28">
        <f t="shared" ref="M13:M18" si="2">L13*I13</f>
        <v>7000</v>
      </c>
      <c r="N13" s="28">
        <v>24000</v>
      </c>
    </row>
    <row r="14" s="19" customFormat="1" ht="36" customHeight="1" spans="1:14">
      <c r="A14" s="25">
        <f t="shared" ref="A14:A18" si="3">A13+1</f>
        <v>2</v>
      </c>
      <c r="B14" s="19" t="s">
        <v>101</v>
      </c>
      <c r="C14" s="19" t="s">
        <v>131</v>
      </c>
      <c r="D14" s="19" t="s">
        <v>142</v>
      </c>
      <c r="E14" s="26" t="s">
        <v>79</v>
      </c>
      <c r="F14" s="27">
        <v>44052</v>
      </c>
      <c r="G14" s="28">
        <v>23500</v>
      </c>
      <c r="H14" s="28" t="s">
        <v>144</v>
      </c>
      <c r="I14" s="28">
        <v>30</v>
      </c>
      <c r="J14" s="38">
        <v>1500</v>
      </c>
      <c r="K14" s="28">
        <f t="shared" si="0"/>
        <v>45000</v>
      </c>
      <c r="L14" s="39">
        <f t="shared" si="1"/>
        <v>1000</v>
      </c>
      <c r="M14" s="28">
        <f t="shared" si="2"/>
        <v>30000</v>
      </c>
      <c r="N14" s="28">
        <v>26000</v>
      </c>
    </row>
    <row r="15" s="19" customFormat="1" ht="36" customHeight="1" spans="1:14">
      <c r="A15" s="25">
        <f t="shared" si="3"/>
        <v>3</v>
      </c>
      <c r="B15" s="19" t="s">
        <v>101</v>
      </c>
      <c r="C15" s="19" t="s">
        <v>131</v>
      </c>
      <c r="D15" s="19" t="s">
        <v>142</v>
      </c>
      <c r="E15" s="26" t="s">
        <v>79</v>
      </c>
      <c r="F15" s="27">
        <v>44063</v>
      </c>
      <c r="G15" s="28">
        <v>23500</v>
      </c>
      <c r="H15" s="28" t="s">
        <v>144</v>
      </c>
      <c r="I15" s="28">
        <v>30</v>
      </c>
      <c r="J15" s="38">
        <v>500</v>
      </c>
      <c r="K15" s="28">
        <f t="shared" si="0"/>
        <v>15000</v>
      </c>
      <c r="L15" s="39">
        <f t="shared" si="1"/>
        <v>1000</v>
      </c>
      <c r="M15" s="28">
        <f t="shared" si="2"/>
        <v>30000</v>
      </c>
      <c r="N15" s="28">
        <v>25000</v>
      </c>
    </row>
    <row r="16" s="19" customFormat="1" ht="36" customHeight="1" spans="1:14">
      <c r="A16" s="25">
        <f t="shared" si="3"/>
        <v>4</v>
      </c>
      <c r="B16" s="19" t="s">
        <v>101</v>
      </c>
      <c r="C16" s="19" t="s">
        <v>131</v>
      </c>
      <c r="D16" s="19" t="s">
        <v>142</v>
      </c>
      <c r="E16" s="26" t="s">
        <v>79</v>
      </c>
      <c r="F16" s="27">
        <v>44082</v>
      </c>
      <c r="G16" s="28">
        <v>22500</v>
      </c>
      <c r="H16" s="28" t="s">
        <v>144</v>
      </c>
      <c r="I16" s="28">
        <v>30</v>
      </c>
      <c r="J16" s="38">
        <v>500</v>
      </c>
      <c r="K16" s="28">
        <f t="shared" si="0"/>
        <v>15000</v>
      </c>
      <c r="L16" s="39">
        <f t="shared" si="1"/>
        <v>1000</v>
      </c>
      <c r="M16" s="28">
        <f t="shared" si="2"/>
        <v>30000</v>
      </c>
      <c r="N16" s="28">
        <v>24000</v>
      </c>
    </row>
    <row r="17" s="19" customFormat="1" ht="36" customHeight="1" spans="1:14">
      <c r="A17" s="25">
        <f t="shared" si="3"/>
        <v>5</v>
      </c>
      <c r="B17" s="19" t="s">
        <v>101</v>
      </c>
      <c r="C17" s="19" t="s">
        <v>131</v>
      </c>
      <c r="D17" s="19" t="s">
        <v>142</v>
      </c>
      <c r="E17" s="26" t="s">
        <v>79</v>
      </c>
      <c r="F17" s="27">
        <v>44106</v>
      </c>
      <c r="G17" s="28">
        <v>18500</v>
      </c>
      <c r="H17" s="28" t="s">
        <v>144</v>
      </c>
      <c r="I17" s="28">
        <v>15</v>
      </c>
      <c r="J17" s="38">
        <v>2000</v>
      </c>
      <c r="K17" s="28">
        <f t="shared" si="0"/>
        <v>30000</v>
      </c>
      <c r="L17" s="39">
        <f t="shared" si="1"/>
        <v>3500</v>
      </c>
      <c r="M17" s="28">
        <f t="shared" si="2"/>
        <v>52500</v>
      </c>
      <c r="N17" s="28">
        <v>24000</v>
      </c>
    </row>
    <row r="18" s="19" customFormat="1" ht="36" customHeight="1" spans="1:14">
      <c r="A18" s="25">
        <f t="shared" si="3"/>
        <v>6</v>
      </c>
      <c r="B18" s="19" t="s">
        <v>101</v>
      </c>
      <c r="C18" s="19" t="s">
        <v>131</v>
      </c>
      <c r="D18" s="19" t="s">
        <v>142</v>
      </c>
      <c r="E18" s="26" t="s">
        <v>79</v>
      </c>
      <c r="F18" s="27">
        <v>44128</v>
      </c>
      <c r="G18" s="28">
        <v>21500</v>
      </c>
      <c r="H18" s="28" t="s">
        <v>144</v>
      </c>
      <c r="I18" s="28">
        <v>30</v>
      </c>
      <c r="J18" s="38">
        <v>1000</v>
      </c>
      <c r="K18" s="28">
        <f t="shared" si="0"/>
        <v>30000</v>
      </c>
      <c r="L18" s="39">
        <f t="shared" si="1"/>
        <v>1500</v>
      </c>
      <c r="M18" s="28">
        <f t="shared" si="2"/>
        <v>45000</v>
      </c>
      <c r="N18" s="28">
        <v>24000</v>
      </c>
    </row>
    <row r="19" s="19" customFormat="1" customHeight="1" spans="1:12">
      <c r="A19" s="25"/>
      <c r="E19" s="29"/>
      <c r="J19" s="40"/>
      <c r="L19" s="41"/>
    </row>
    <row r="20" s="19" customFormat="1" customHeight="1" spans="1:13">
      <c r="A20" s="25"/>
      <c r="E20" s="29"/>
      <c r="J20" s="42" t="s">
        <v>96</v>
      </c>
      <c r="K20" s="43">
        <f>SUM(K13:K19)</f>
        <v>142000</v>
      </c>
      <c r="L20" s="42" t="s">
        <v>96</v>
      </c>
      <c r="M20" s="43">
        <f>SUM(M13:M19)</f>
        <v>194500</v>
      </c>
    </row>
    <row r="21" ht="6" customHeight="1" spans="5:5">
      <c r="E21" s="30"/>
    </row>
    <row r="22" s="19" customFormat="1" customHeight="1" spans="1:14">
      <c r="A22" s="25">
        <v>1</v>
      </c>
      <c r="B22" s="19" t="s">
        <v>105</v>
      </c>
      <c r="C22" s="19" t="s">
        <v>131</v>
      </c>
      <c r="D22" s="19" t="s">
        <v>142</v>
      </c>
      <c r="E22" s="26" t="s">
        <v>79</v>
      </c>
      <c r="F22" s="27">
        <v>44082</v>
      </c>
      <c r="G22" s="28">
        <v>22900</v>
      </c>
      <c r="H22" s="28" t="s">
        <v>148</v>
      </c>
      <c r="I22" s="28">
        <v>24</v>
      </c>
      <c r="J22" s="38">
        <v>1000</v>
      </c>
      <c r="K22" s="28">
        <f>J22*I22</f>
        <v>24000</v>
      </c>
      <c r="L22" s="39">
        <f>N22-G22-J22</f>
        <v>1100</v>
      </c>
      <c r="M22" s="28">
        <f>L22*I22</f>
        <v>26400</v>
      </c>
      <c r="N22" s="28">
        <v>25000</v>
      </c>
    </row>
    <row r="23" s="19" customFormat="1" customHeight="1" spans="1:12">
      <c r="A23" s="25"/>
      <c r="E23" s="29"/>
      <c r="J23" s="40"/>
      <c r="L23" s="41"/>
    </row>
    <row r="24" s="19" customFormat="1" customHeight="1" spans="1:13">
      <c r="A24" s="25"/>
      <c r="E24" s="29"/>
      <c r="J24" s="42" t="s">
        <v>96</v>
      </c>
      <c r="K24" s="43">
        <f>SUM(K22:K23)</f>
        <v>24000</v>
      </c>
      <c r="L24" s="42" t="s">
        <v>96</v>
      </c>
      <c r="M24" s="43">
        <f>SUM(M22:M23)</f>
        <v>26400</v>
      </c>
    </row>
    <row r="25" ht="6.95" customHeight="1" spans="1:5">
      <c r="A25" s="31"/>
      <c r="E25" s="30"/>
    </row>
    <row r="26" customHeight="1" spans="1:14">
      <c r="A26" s="31">
        <v>1</v>
      </c>
      <c r="B26" s="19" t="s">
        <v>107</v>
      </c>
      <c r="C26" t="s">
        <v>131</v>
      </c>
      <c r="D26" s="19" t="s">
        <v>142</v>
      </c>
      <c r="E26" s="26" t="s">
        <v>79</v>
      </c>
      <c r="F26" s="32">
        <v>44082</v>
      </c>
      <c r="G26" s="33">
        <v>11600</v>
      </c>
      <c r="H26" s="34" t="s">
        <v>148</v>
      </c>
      <c r="I26">
        <v>12</v>
      </c>
      <c r="J26" s="44">
        <v>1000</v>
      </c>
      <c r="K26" s="28">
        <f t="shared" ref="K26:K31" si="4">J26*I26</f>
        <v>12000</v>
      </c>
      <c r="L26" s="39">
        <f>N26-G26-J26</f>
        <v>1400</v>
      </c>
      <c r="M26" s="28">
        <f>L26*I26</f>
        <v>16800</v>
      </c>
      <c r="N26" s="33">
        <v>14000</v>
      </c>
    </row>
    <row r="27" customHeight="1" spans="1:13">
      <c r="A27" s="31"/>
      <c r="E27" s="30"/>
      <c r="H27" s="34"/>
      <c r="J27" s="40"/>
      <c r="K27" s="19"/>
      <c r="L27" s="41"/>
      <c r="M27" s="19"/>
    </row>
    <row r="28" customHeight="1" spans="1:13">
      <c r="A28" s="31"/>
      <c r="E28" s="30"/>
      <c r="H28" s="34"/>
      <c r="J28" s="42" t="s">
        <v>96</v>
      </c>
      <c r="K28" s="43">
        <f>SUM(K26:K27)</f>
        <v>12000</v>
      </c>
      <c r="L28" s="42" t="s">
        <v>96</v>
      </c>
      <c r="M28" s="43">
        <f>SUM(M26:M27)</f>
        <v>16800</v>
      </c>
    </row>
    <row r="29" ht="8.1" customHeight="1" spans="1:5">
      <c r="A29" s="31"/>
      <c r="E29" s="30"/>
    </row>
    <row r="30" ht="44.1" customHeight="1" spans="1:14">
      <c r="A30" s="31">
        <v>1</v>
      </c>
      <c r="B30" s="35" t="s">
        <v>109</v>
      </c>
      <c r="C30" t="s">
        <v>131</v>
      </c>
      <c r="D30" s="19" t="s">
        <v>142</v>
      </c>
      <c r="E30" s="26" t="s">
        <v>79</v>
      </c>
      <c r="F30" s="32">
        <v>44082</v>
      </c>
      <c r="G30" s="33">
        <v>9000</v>
      </c>
      <c r="H30" s="34" t="s">
        <v>148</v>
      </c>
      <c r="I30">
        <v>12</v>
      </c>
      <c r="J30" s="44">
        <v>1000</v>
      </c>
      <c r="K30" s="28">
        <f t="shared" si="4"/>
        <v>12000</v>
      </c>
      <c r="L30" s="39">
        <f>N30-G30-J30</f>
        <v>1000</v>
      </c>
      <c r="M30" s="28">
        <f>L30*I30</f>
        <v>12000</v>
      </c>
      <c r="N30" s="33">
        <v>11000</v>
      </c>
    </row>
    <row r="31" ht="44.1" customHeight="1" spans="1:14">
      <c r="A31" s="31">
        <f>A30+1</f>
        <v>2</v>
      </c>
      <c r="B31" s="35" t="s">
        <v>109</v>
      </c>
      <c r="C31" t="s">
        <v>131</v>
      </c>
      <c r="D31" s="19" t="s">
        <v>142</v>
      </c>
      <c r="E31" s="26" t="s">
        <v>82</v>
      </c>
      <c r="F31" s="32">
        <v>44130</v>
      </c>
      <c r="G31" s="33">
        <v>9170</v>
      </c>
      <c r="H31" s="34" t="s">
        <v>148</v>
      </c>
      <c r="I31">
        <v>12</v>
      </c>
      <c r="J31" s="44">
        <v>0</v>
      </c>
      <c r="K31" s="28">
        <f t="shared" si="4"/>
        <v>0</v>
      </c>
      <c r="L31" s="39">
        <f>N31-G31-J31</f>
        <v>1830</v>
      </c>
      <c r="M31" s="28">
        <f>L31*I31</f>
        <v>21960</v>
      </c>
      <c r="N31" s="33">
        <v>11000</v>
      </c>
    </row>
    <row r="32" ht="27.95" customHeight="1" spans="1:14">
      <c r="A32" s="31"/>
      <c r="B32" s="35"/>
      <c r="D32" s="19"/>
      <c r="E32" s="26"/>
      <c r="F32" s="32"/>
      <c r="G32" s="33"/>
      <c r="H32" s="34"/>
      <c r="J32" s="44"/>
      <c r="K32" s="28"/>
      <c r="L32" s="39"/>
      <c r="M32" s="28"/>
      <c r="N32" s="33"/>
    </row>
    <row r="33" customHeight="1" spans="1:13">
      <c r="A33" s="31"/>
      <c r="E33" s="30"/>
      <c r="J33" s="42" t="s">
        <v>96</v>
      </c>
      <c r="K33" s="43">
        <f>SUM(K30:K32)</f>
        <v>12000</v>
      </c>
      <c r="L33" s="42" t="s">
        <v>96</v>
      </c>
      <c r="M33" s="43">
        <f>SUM(M30:M32)</f>
        <v>33960</v>
      </c>
    </row>
    <row r="34" ht="6" customHeight="1" spans="1:5">
      <c r="A34" s="31"/>
      <c r="E34" s="30"/>
    </row>
    <row r="35" ht="42.95" customHeight="1" spans="1:14">
      <c r="A35" s="31">
        <v>1</v>
      </c>
      <c r="B35" s="35" t="s">
        <v>103</v>
      </c>
      <c r="C35" t="s">
        <v>131</v>
      </c>
      <c r="D35" s="19" t="s">
        <v>142</v>
      </c>
      <c r="E35" s="26" t="s">
        <v>79</v>
      </c>
      <c r="F35" s="32">
        <v>44082</v>
      </c>
      <c r="G35" s="33">
        <v>19800</v>
      </c>
      <c r="H35" s="34" t="s">
        <v>148</v>
      </c>
      <c r="I35">
        <v>12</v>
      </c>
      <c r="J35" s="44">
        <v>1000</v>
      </c>
      <c r="K35" s="28">
        <f>J35*I35</f>
        <v>12000</v>
      </c>
      <c r="L35" s="39">
        <f>N35-G35-J35</f>
        <v>1200</v>
      </c>
      <c r="M35" s="28">
        <f>L35*I35</f>
        <v>14400</v>
      </c>
      <c r="N35" s="33">
        <v>22000</v>
      </c>
    </row>
    <row r="36" ht="42.95" customHeight="1" spans="1:14">
      <c r="A36" s="31">
        <f>A35+1</f>
        <v>2</v>
      </c>
      <c r="B36" s="35" t="s">
        <v>103</v>
      </c>
      <c r="C36" t="s">
        <v>131</v>
      </c>
      <c r="D36" s="19" t="s">
        <v>142</v>
      </c>
      <c r="E36" s="26" t="s">
        <v>82</v>
      </c>
      <c r="F36" s="32">
        <v>44130</v>
      </c>
      <c r="G36" s="33">
        <v>19500</v>
      </c>
      <c r="H36" s="34" t="s">
        <v>148</v>
      </c>
      <c r="I36">
        <v>12</v>
      </c>
      <c r="J36" s="44">
        <v>0</v>
      </c>
      <c r="K36" s="28">
        <v>0</v>
      </c>
      <c r="L36" s="39">
        <f>N36-G36-J36</f>
        <v>2500</v>
      </c>
      <c r="M36" s="28">
        <f>L36*I36</f>
        <v>30000</v>
      </c>
      <c r="N36" s="33">
        <v>22000</v>
      </c>
    </row>
    <row r="37" customHeight="1" spans="1:13">
      <c r="A37" s="31"/>
      <c r="E37" s="30"/>
      <c r="J37" s="44"/>
      <c r="K37" s="28"/>
      <c r="L37" s="39"/>
      <c r="M37" s="28"/>
    </row>
    <row r="38" customHeight="1" spans="1:13">
      <c r="A38" s="31"/>
      <c r="E38" s="30"/>
      <c r="J38" s="42" t="s">
        <v>96</v>
      </c>
      <c r="K38" s="43">
        <f>SUM(K35:K37)</f>
        <v>12000</v>
      </c>
      <c r="L38" s="42" t="s">
        <v>96</v>
      </c>
      <c r="M38" s="43">
        <f>SUM(M35:M37)</f>
        <v>44400</v>
      </c>
    </row>
    <row r="39" ht="6" customHeight="1" spans="1:5">
      <c r="A39" s="31"/>
      <c r="E39" s="30"/>
    </row>
    <row r="40" ht="42.95" customHeight="1" spans="1:14">
      <c r="A40" s="31">
        <v>1</v>
      </c>
      <c r="B40" s="35" t="s">
        <v>111</v>
      </c>
      <c r="C40" t="s">
        <v>131</v>
      </c>
      <c r="D40" s="19" t="s">
        <v>142</v>
      </c>
      <c r="E40" s="26" t="s">
        <v>79</v>
      </c>
      <c r="F40" s="32">
        <v>44082</v>
      </c>
      <c r="G40" s="33">
        <v>8700</v>
      </c>
      <c r="H40" s="34" t="s">
        <v>148</v>
      </c>
      <c r="I40">
        <v>30</v>
      </c>
      <c r="J40" s="44">
        <v>300</v>
      </c>
      <c r="K40" s="28">
        <f t="shared" ref="K40:K46" si="5">J40*I40</f>
        <v>9000</v>
      </c>
      <c r="L40" s="39">
        <f t="shared" ref="L40:L46" si="6">N40-G40-J40</f>
        <v>500</v>
      </c>
      <c r="M40" s="28">
        <f t="shared" ref="M40:M46" si="7">L40*I40</f>
        <v>15000</v>
      </c>
      <c r="N40" s="33">
        <v>9500</v>
      </c>
    </row>
    <row r="41" customHeight="1" spans="1:13">
      <c r="A41" s="31"/>
      <c r="E41" s="30"/>
      <c r="J41" s="44"/>
      <c r="K41" s="28"/>
      <c r="L41" s="39"/>
      <c r="M41" s="28"/>
    </row>
    <row r="42" customHeight="1" spans="1:13">
      <c r="A42" s="31"/>
      <c r="E42" s="30"/>
      <c r="J42" s="42" t="s">
        <v>96</v>
      </c>
      <c r="K42" s="43">
        <f>SUM(K39:K41)</f>
        <v>9000</v>
      </c>
      <c r="L42" s="42" t="s">
        <v>96</v>
      </c>
      <c r="M42" s="43">
        <f>SUM(M39:M41)</f>
        <v>15000</v>
      </c>
    </row>
    <row r="43" ht="6" customHeight="1" spans="1:5">
      <c r="A43" s="31"/>
      <c r="E43" s="30"/>
    </row>
    <row r="44" ht="30" customHeight="1" spans="1:14">
      <c r="A44" s="31">
        <v>1</v>
      </c>
      <c r="B44" s="35" t="s">
        <v>112</v>
      </c>
      <c r="C44" t="s">
        <v>131</v>
      </c>
      <c r="D44" s="19" t="s">
        <v>142</v>
      </c>
      <c r="E44" s="26" t="s">
        <v>90</v>
      </c>
      <c r="F44" s="32">
        <v>44063</v>
      </c>
      <c r="G44" s="33">
        <v>19500</v>
      </c>
      <c r="H44" s="34" t="s">
        <v>144</v>
      </c>
      <c r="I44">
        <v>10</v>
      </c>
      <c r="J44" s="44">
        <v>1500</v>
      </c>
      <c r="K44" s="28">
        <f t="shared" si="5"/>
        <v>15000</v>
      </c>
      <c r="L44" s="39">
        <f t="shared" si="6"/>
        <v>2000</v>
      </c>
      <c r="M44" s="28">
        <f t="shared" si="7"/>
        <v>20000</v>
      </c>
      <c r="N44" s="33">
        <v>23000</v>
      </c>
    </row>
    <row r="45" ht="30" customHeight="1" spans="1:14">
      <c r="A45" s="31">
        <f>A44+1</f>
        <v>2</v>
      </c>
      <c r="B45" s="35" t="s">
        <v>112</v>
      </c>
      <c r="C45" t="s">
        <v>131</v>
      </c>
      <c r="D45" s="19" t="s">
        <v>142</v>
      </c>
      <c r="E45" s="26" t="s">
        <v>90</v>
      </c>
      <c r="F45" s="32">
        <v>44082</v>
      </c>
      <c r="G45" s="33">
        <v>19500</v>
      </c>
      <c r="H45" s="34" t="s">
        <v>144</v>
      </c>
      <c r="I45">
        <v>20</v>
      </c>
      <c r="J45" s="44">
        <v>1500</v>
      </c>
      <c r="K45" s="28">
        <f t="shared" si="5"/>
        <v>30000</v>
      </c>
      <c r="L45" s="39">
        <f t="shared" si="6"/>
        <v>2000</v>
      </c>
      <c r="M45" s="28">
        <f t="shared" si="7"/>
        <v>40000</v>
      </c>
      <c r="N45" s="33">
        <v>23000</v>
      </c>
    </row>
    <row r="46" customFormat="1" ht="36" customHeight="1" spans="1:14">
      <c r="A46" s="31">
        <f>A45+1</f>
        <v>3</v>
      </c>
      <c r="B46" s="35" t="s">
        <v>112</v>
      </c>
      <c r="C46" t="s">
        <v>131</v>
      </c>
      <c r="D46" s="19" t="s">
        <v>142</v>
      </c>
      <c r="E46" s="26" t="s">
        <v>90</v>
      </c>
      <c r="F46" s="32">
        <v>44134</v>
      </c>
      <c r="G46" s="33">
        <v>20000</v>
      </c>
      <c r="H46" s="34" t="s">
        <v>144</v>
      </c>
      <c r="I46">
        <v>10</v>
      </c>
      <c r="J46" s="44">
        <v>0</v>
      </c>
      <c r="K46" s="28">
        <f t="shared" si="5"/>
        <v>0</v>
      </c>
      <c r="L46" s="39">
        <f t="shared" si="6"/>
        <v>3000</v>
      </c>
      <c r="M46" s="28">
        <f t="shared" si="7"/>
        <v>30000</v>
      </c>
      <c r="N46" s="33">
        <v>23000</v>
      </c>
    </row>
    <row r="47" customHeight="1" spans="1:13">
      <c r="A47" s="31"/>
      <c r="E47" s="30"/>
      <c r="J47" s="44"/>
      <c r="K47" s="28"/>
      <c r="L47" s="39"/>
      <c r="M47" s="28"/>
    </row>
    <row r="48" customHeight="1" spans="1:13">
      <c r="A48" s="31"/>
      <c r="E48" s="30"/>
      <c r="J48" s="42" t="s">
        <v>96</v>
      </c>
      <c r="K48" s="43">
        <f>SUM(K44:K47)</f>
        <v>45000</v>
      </c>
      <c r="L48" s="42" t="s">
        <v>96</v>
      </c>
      <c r="M48" s="43">
        <f>SUM(M44:M47)</f>
        <v>90000</v>
      </c>
    </row>
    <row r="49" ht="8.1" customHeight="1" spans="1:5">
      <c r="A49" s="31"/>
      <c r="E49" s="30"/>
    </row>
    <row r="50" ht="42.95" customHeight="1" spans="1:14">
      <c r="A50" s="31">
        <v>1</v>
      </c>
      <c r="B50" s="35" t="s">
        <v>113</v>
      </c>
      <c r="C50" t="s">
        <v>131</v>
      </c>
      <c r="D50" s="19" t="s">
        <v>142</v>
      </c>
      <c r="E50" s="26" t="s">
        <v>90</v>
      </c>
      <c r="F50" s="32">
        <v>44082</v>
      </c>
      <c r="G50" s="33">
        <v>16000</v>
      </c>
      <c r="H50" s="34" t="s">
        <v>144</v>
      </c>
      <c r="I50">
        <v>10</v>
      </c>
      <c r="J50" s="44">
        <v>1000</v>
      </c>
      <c r="K50" s="28">
        <f>J50*I50</f>
        <v>10000</v>
      </c>
      <c r="L50" s="39">
        <f>N50-G50-J50</f>
        <v>2000</v>
      </c>
      <c r="M50" s="28">
        <f>L50*I50</f>
        <v>20000</v>
      </c>
      <c r="N50" s="33">
        <v>19000</v>
      </c>
    </row>
    <row r="51" customHeight="1" spans="1:14">
      <c r="A51" s="31"/>
      <c r="B51" s="35"/>
      <c r="D51" s="19"/>
      <c r="E51" s="26"/>
      <c r="F51" s="32"/>
      <c r="G51" s="33"/>
      <c r="H51" s="34"/>
      <c r="J51" s="44"/>
      <c r="K51" s="28"/>
      <c r="L51" s="39"/>
      <c r="M51" s="28"/>
      <c r="N51" s="33"/>
    </row>
    <row r="52" ht="36.95" customHeight="1" spans="1:14">
      <c r="A52" s="31"/>
      <c r="B52" s="35"/>
      <c r="D52" s="19"/>
      <c r="E52" s="26"/>
      <c r="F52" s="32"/>
      <c r="G52" s="33"/>
      <c r="H52" s="34"/>
      <c r="J52" s="42" t="s">
        <v>96</v>
      </c>
      <c r="K52" s="43">
        <f>SUM(K49:K51)</f>
        <v>10000</v>
      </c>
      <c r="L52" s="42" t="s">
        <v>96</v>
      </c>
      <c r="M52" s="43">
        <f>SUM(M49:M51)</f>
        <v>20000</v>
      </c>
      <c r="N52" s="33"/>
    </row>
    <row r="53" ht="6" customHeight="1" spans="1:14">
      <c r="A53" s="31"/>
      <c r="B53" s="35"/>
      <c r="D53" s="19"/>
      <c r="E53" s="26"/>
      <c r="F53" s="32"/>
      <c r="G53" s="33"/>
      <c r="H53" s="34"/>
      <c r="J53" s="33"/>
      <c r="K53" s="28"/>
      <c r="L53" s="45"/>
      <c r="M53" s="28"/>
      <c r="N53" s="33"/>
    </row>
    <row r="54" ht="42.95" customHeight="1" spans="1:14">
      <c r="A54" s="31">
        <v>1</v>
      </c>
      <c r="B54" s="35" t="s">
        <v>116</v>
      </c>
      <c r="C54" t="s">
        <v>131</v>
      </c>
      <c r="D54" s="19" t="s">
        <v>142</v>
      </c>
      <c r="E54" s="26" t="s">
        <v>90</v>
      </c>
      <c r="F54" s="32">
        <v>44125</v>
      </c>
      <c r="G54" s="33">
        <v>12200</v>
      </c>
      <c r="H54" s="34" t="s">
        <v>144</v>
      </c>
      <c r="I54">
        <v>10</v>
      </c>
      <c r="J54" s="44">
        <v>0</v>
      </c>
      <c r="K54" s="28">
        <f>J54*I54</f>
        <v>0</v>
      </c>
      <c r="L54" s="39">
        <f>N54-G54-J54</f>
        <v>2800</v>
      </c>
      <c r="M54" s="28">
        <f>L54*I54</f>
        <v>28000</v>
      </c>
      <c r="N54" s="33">
        <v>15000</v>
      </c>
    </row>
    <row r="55" customHeight="1" spans="1:13">
      <c r="A55" s="31"/>
      <c r="E55" s="30"/>
      <c r="J55" s="44"/>
      <c r="K55" s="28"/>
      <c r="L55" s="39"/>
      <c r="M55" s="28"/>
    </row>
    <row r="56" customHeight="1" spans="1:13">
      <c r="A56" s="31"/>
      <c r="E56" s="30"/>
      <c r="J56" s="42" t="s">
        <v>96</v>
      </c>
      <c r="K56" s="43">
        <f>SUM(K53:K55)</f>
        <v>0</v>
      </c>
      <c r="L56" s="42" t="s">
        <v>96</v>
      </c>
      <c r="M56" s="43">
        <f>SUM(M53:M55)</f>
        <v>28000</v>
      </c>
    </row>
    <row r="57" ht="6" customHeight="1" spans="1:5">
      <c r="A57" s="31"/>
      <c r="E57" s="30"/>
    </row>
    <row r="58" ht="42.95" customHeight="1" spans="1:14">
      <c r="A58" s="31">
        <v>1</v>
      </c>
      <c r="B58" s="35" t="s">
        <v>114</v>
      </c>
      <c r="C58" t="s">
        <v>131</v>
      </c>
      <c r="D58" s="19" t="s">
        <v>142</v>
      </c>
      <c r="E58" s="26" t="s">
        <v>90</v>
      </c>
      <c r="F58" s="32">
        <v>44063</v>
      </c>
      <c r="G58" s="33">
        <v>2750</v>
      </c>
      <c r="H58" s="34" t="s">
        <v>148</v>
      </c>
      <c r="I58">
        <v>36</v>
      </c>
      <c r="J58" s="44">
        <v>250</v>
      </c>
      <c r="K58" s="28">
        <f>J58*I58</f>
        <v>9000</v>
      </c>
      <c r="L58" s="39">
        <f>N58-G58-J58</f>
        <v>500</v>
      </c>
      <c r="M58" s="28">
        <f>L58*I58</f>
        <v>18000</v>
      </c>
      <c r="N58" s="33">
        <v>3500</v>
      </c>
    </row>
    <row r="59" ht="42.95" customHeight="1" spans="1:14">
      <c r="A59" s="31">
        <f>A58+1</f>
        <v>2</v>
      </c>
      <c r="B59" s="35" t="s">
        <v>114</v>
      </c>
      <c r="C59" t="s">
        <v>131</v>
      </c>
      <c r="D59" s="19" t="s">
        <v>142</v>
      </c>
      <c r="E59" s="26" t="s">
        <v>90</v>
      </c>
      <c r="F59" s="32">
        <v>44082</v>
      </c>
      <c r="G59" s="33">
        <v>2750</v>
      </c>
      <c r="H59" s="34" t="s">
        <v>148</v>
      </c>
      <c r="I59">
        <v>72</v>
      </c>
      <c r="J59" s="44">
        <v>250</v>
      </c>
      <c r="K59" s="28">
        <f>J59*I59</f>
        <v>18000</v>
      </c>
      <c r="L59" s="39">
        <f>N59-G59-J59</f>
        <v>500</v>
      </c>
      <c r="M59" s="28">
        <f>L59*I59</f>
        <v>36000</v>
      </c>
      <c r="N59" s="33">
        <v>3500</v>
      </c>
    </row>
    <row r="60" ht="42.95" customHeight="1" spans="1:14">
      <c r="A60" s="31">
        <f>A59+1</f>
        <v>3</v>
      </c>
      <c r="B60" s="35" t="s">
        <v>114</v>
      </c>
      <c r="C60" t="s">
        <v>131</v>
      </c>
      <c r="D60" s="19" t="s">
        <v>142</v>
      </c>
      <c r="E60" s="26" t="s">
        <v>90</v>
      </c>
      <c r="F60" s="32">
        <v>44125</v>
      </c>
      <c r="G60" s="33">
        <v>2750</v>
      </c>
      <c r="H60" s="34" t="s">
        <v>148</v>
      </c>
      <c r="I60">
        <v>72</v>
      </c>
      <c r="J60" s="44">
        <v>0</v>
      </c>
      <c r="K60" s="28">
        <f>J60*I60</f>
        <v>0</v>
      </c>
      <c r="L60" s="39">
        <f>N60-G60-J60</f>
        <v>750</v>
      </c>
      <c r="M60" s="28">
        <f>L60*I60</f>
        <v>54000</v>
      </c>
      <c r="N60" s="33">
        <v>3500</v>
      </c>
    </row>
    <row r="61" customHeight="1" spans="1:13">
      <c r="A61" s="31"/>
      <c r="E61" s="30"/>
      <c r="J61" s="44"/>
      <c r="K61" s="28"/>
      <c r="L61" s="39"/>
      <c r="M61" s="28"/>
    </row>
    <row r="62" customHeight="1" spans="1:13">
      <c r="A62" s="31"/>
      <c r="E62" s="30"/>
      <c r="J62" s="42" t="s">
        <v>96</v>
      </c>
      <c r="K62" s="43">
        <f>SUM(K59:K61)</f>
        <v>18000</v>
      </c>
      <c r="L62" s="42" t="s">
        <v>96</v>
      </c>
      <c r="M62" s="43">
        <f>SUM(M59:M61)</f>
        <v>90000</v>
      </c>
    </row>
    <row r="63" ht="6" customHeight="1" spans="1:5">
      <c r="A63" s="31"/>
      <c r="E63" s="30"/>
    </row>
    <row r="64" ht="42.95" customHeight="1" spans="1:14">
      <c r="A64" s="31">
        <v>1</v>
      </c>
      <c r="B64" s="35" t="s">
        <v>115</v>
      </c>
      <c r="C64" t="s">
        <v>131</v>
      </c>
      <c r="D64" s="19" t="s">
        <v>142</v>
      </c>
      <c r="E64" s="26" t="s">
        <v>90</v>
      </c>
      <c r="F64" s="32">
        <v>44082</v>
      </c>
      <c r="G64" s="33">
        <v>12000</v>
      </c>
      <c r="H64" s="34" t="s">
        <v>144</v>
      </c>
      <c r="I64">
        <v>5</v>
      </c>
      <c r="J64" s="44">
        <v>1000</v>
      </c>
      <c r="K64" s="28">
        <f>J64*I64</f>
        <v>5000</v>
      </c>
      <c r="L64" s="39">
        <f>N64-G64-J64</f>
        <v>1000</v>
      </c>
      <c r="M64" s="28">
        <f>L64*I64</f>
        <v>5000</v>
      </c>
      <c r="N64" s="33">
        <v>14000</v>
      </c>
    </row>
    <row r="65" customHeight="1" spans="1:13">
      <c r="A65" s="31"/>
      <c r="E65" s="30"/>
      <c r="J65" s="44"/>
      <c r="K65" s="28"/>
      <c r="L65" s="39"/>
      <c r="M65" s="28"/>
    </row>
    <row r="66" customHeight="1" spans="1:13">
      <c r="A66" s="31"/>
      <c r="E66" s="30"/>
      <c r="J66" s="42" t="s">
        <v>96</v>
      </c>
      <c r="K66" s="43">
        <f>SUM(K63:K65)</f>
        <v>5000</v>
      </c>
      <c r="L66" s="42" t="s">
        <v>96</v>
      </c>
      <c r="M66" s="43">
        <f>SUM(M63:M65)</f>
        <v>5000</v>
      </c>
    </row>
    <row r="67" ht="6" customHeight="1" spans="1:5">
      <c r="A67" s="31"/>
      <c r="E67" s="30"/>
    </row>
    <row r="68" ht="42.95" customHeight="1" spans="1:14">
      <c r="A68" s="31">
        <v>1</v>
      </c>
      <c r="B68" s="35" t="s">
        <v>117</v>
      </c>
      <c r="C68" t="s">
        <v>158</v>
      </c>
      <c r="D68" s="19"/>
      <c r="E68" s="26" t="s">
        <v>82</v>
      </c>
      <c r="F68" s="32">
        <v>44130</v>
      </c>
      <c r="G68" s="33">
        <v>12500</v>
      </c>
      <c r="H68" s="34" t="s">
        <v>148</v>
      </c>
      <c r="I68">
        <v>12</v>
      </c>
      <c r="J68" s="44">
        <v>0</v>
      </c>
      <c r="K68" s="28">
        <f>J68*I68</f>
        <v>0</v>
      </c>
      <c r="L68" s="39">
        <f>N68-G68-J68</f>
        <v>2000</v>
      </c>
      <c r="M68" s="28">
        <f>L68*I68</f>
        <v>24000</v>
      </c>
      <c r="N68" s="33">
        <v>14500</v>
      </c>
    </row>
    <row r="69" customHeight="1" spans="1:13">
      <c r="A69" s="31"/>
      <c r="E69" s="30"/>
      <c r="J69" s="44"/>
      <c r="K69" s="28"/>
      <c r="L69" s="39"/>
      <c r="M69" s="28"/>
    </row>
    <row r="70" customHeight="1" spans="1:13">
      <c r="A70" s="31"/>
      <c r="E70" s="30"/>
      <c r="J70" s="42" t="s">
        <v>96</v>
      </c>
      <c r="K70" s="43">
        <f>SUM(K67:K69)</f>
        <v>0</v>
      </c>
      <c r="L70" s="42" t="s">
        <v>96</v>
      </c>
      <c r="M70" s="43">
        <f>SUM(M67:M69)</f>
        <v>24000</v>
      </c>
    </row>
    <row r="71" ht="5.1" customHeight="1" spans="1:5">
      <c r="A71" s="31"/>
      <c r="E71" s="30"/>
    </row>
    <row r="72" ht="42.95" customHeight="1" spans="1:14">
      <c r="A72" s="31">
        <v>1</v>
      </c>
      <c r="B72" s="35" t="s">
        <v>118</v>
      </c>
      <c r="C72" t="s">
        <v>131</v>
      </c>
      <c r="D72" s="19" t="s">
        <v>142</v>
      </c>
      <c r="E72" s="26" t="s">
        <v>82</v>
      </c>
      <c r="F72" s="32">
        <v>44130</v>
      </c>
      <c r="G72" s="33">
        <v>2200</v>
      </c>
      <c r="H72" s="34" t="s">
        <v>148</v>
      </c>
      <c r="I72">
        <v>40</v>
      </c>
      <c r="J72" s="44">
        <v>0</v>
      </c>
      <c r="K72" s="28">
        <f>J72*I72</f>
        <v>0</v>
      </c>
      <c r="L72" s="39">
        <f>N72-G72-J72</f>
        <v>800</v>
      </c>
      <c r="M72" s="28">
        <f>L72*I72</f>
        <v>32000</v>
      </c>
      <c r="N72" s="33">
        <v>3000</v>
      </c>
    </row>
    <row r="73" customHeight="1" spans="1:13">
      <c r="A73" s="31"/>
      <c r="E73" s="30"/>
      <c r="J73" s="44"/>
      <c r="K73" s="28"/>
      <c r="L73" s="39"/>
      <c r="M73" s="28"/>
    </row>
    <row r="74" customHeight="1" spans="1:13">
      <c r="A74" s="31"/>
      <c r="E74" s="30"/>
      <c r="J74" s="42" t="s">
        <v>96</v>
      </c>
      <c r="K74" s="43">
        <f>SUM(K71:K73)</f>
        <v>0</v>
      </c>
      <c r="L74" s="42" t="s">
        <v>96</v>
      </c>
      <c r="M74" s="43">
        <f>SUM(M71:M73)</f>
        <v>32000</v>
      </c>
    </row>
    <row r="75" ht="6" customHeight="1" spans="1:5">
      <c r="A75" s="31"/>
      <c r="E75" s="30"/>
    </row>
    <row r="76" ht="42.95" customHeight="1" spans="1:14">
      <c r="A76" s="31">
        <v>1</v>
      </c>
      <c r="B76" s="35" t="s">
        <v>119</v>
      </c>
      <c r="C76" t="s">
        <v>131</v>
      </c>
      <c r="D76" s="19" t="s">
        <v>142</v>
      </c>
      <c r="E76" s="26" t="s">
        <v>82</v>
      </c>
      <c r="F76" s="32">
        <v>44130</v>
      </c>
      <c r="G76" s="33">
        <v>2325</v>
      </c>
      <c r="H76" s="34" t="s">
        <v>148</v>
      </c>
      <c r="I76">
        <v>40</v>
      </c>
      <c r="J76" s="44">
        <v>0</v>
      </c>
      <c r="K76" s="28">
        <f t="shared" ref="K76:K81" si="8">J76*I76</f>
        <v>0</v>
      </c>
      <c r="L76" s="39">
        <f t="shared" ref="L76:L81" si="9">N76-G76-J76</f>
        <v>975</v>
      </c>
      <c r="M76" s="28">
        <f t="shared" ref="M76:M81" si="10">L76*I76</f>
        <v>39000</v>
      </c>
      <c r="N76" s="33">
        <v>3300</v>
      </c>
    </row>
    <row r="77" customHeight="1" spans="1:13">
      <c r="A77" s="31"/>
      <c r="E77" s="30"/>
      <c r="J77" s="44"/>
      <c r="K77" s="28"/>
      <c r="L77" s="39"/>
      <c r="M77" s="28"/>
    </row>
    <row r="78" customHeight="1" spans="1:13">
      <c r="A78" s="31"/>
      <c r="E78" s="30"/>
      <c r="J78" s="42" t="s">
        <v>96</v>
      </c>
      <c r="K78" s="43">
        <f>SUM(K75:K77)</f>
        <v>0</v>
      </c>
      <c r="L78" s="42" t="s">
        <v>96</v>
      </c>
      <c r="M78" s="43">
        <f>SUM(M75:M77)</f>
        <v>39000</v>
      </c>
    </row>
    <row r="79" ht="9" customHeight="1" spans="1:5">
      <c r="A79" s="31"/>
      <c r="E79" s="30"/>
    </row>
    <row r="80" ht="42.95" customHeight="1" spans="1:14">
      <c r="A80" s="31">
        <v>1</v>
      </c>
      <c r="B80" s="35" t="s">
        <v>120</v>
      </c>
      <c r="C80" t="s">
        <v>158</v>
      </c>
      <c r="D80" s="19"/>
      <c r="E80" s="26" t="s">
        <v>85</v>
      </c>
      <c r="F80" s="32">
        <v>44131</v>
      </c>
      <c r="G80" s="33">
        <v>4500</v>
      </c>
      <c r="H80" s="34" t="s">
        <v>148</v>
      </c>
      <c r="I80">
        <v>16</v>
      </c>
      <c r="J80" s="44">
        <v>0</v>
      </c>
      <c r="K80" s="28">
        <f t="shared" si="8"/>
        <v>0</v>
      </c>
      <c r="L80" s="39">
        <f t="shared" si="9"/>
        <v>4000</v>
      </c>
      <c r="M80" s="28">
        <f t="shared" si="10"/>
        <v>64000</v>
      </c>
      <c r="N80" s="33">
        <v>8500</v>
      </c>
    </row>
    <row r="81" customFormat="1" ht="42.95" customHeight="1" spans="1:14">
      <c r="A81" s="31">
        <v>1</v>
      </c>
      <c r="B81" s="35" t="s">
        <v>120</v>
      </c>
      <c r="C81" t="s">
        <v>158</v>
      </c>
      <c r="D81" s="19"/>
      <c r="E81" s="26" t="s">
        <v>88</v>
      </c>
      <c r="F81" s="32">
        <v>44134</v>
      </c>
      <c r="G81" s="33">
        <v>6000</v>
      </c>
      <c r="H81" s="34" t="s">
        <v>148</v>
      </c>
      <c r="I81">
        <v>60</v>
      </c>
      <c r="J81" s="44">
        <v>0</v>
      </c>
      <c r="K81" s="28">
        <f t="shared" si="8"/>
        <v>0</v>
      </c>
      <c r="L81" s="39">
        <f t="shared" si="9"/>
        <v>2500</v>
      </c>
      <c r="M81" s="28">
        <f t="shared" si="10"/>
        <v>150000</v>
      </c>
      <c r="N81" s="33">
        <v>8500</v>
      </c>
    </row>
    <row r="82" customHeight="1" spans="1:13">
      <c r="A82" s="31"/>
      <c r="E82" s="30"/>
      <c r="J82" s="44"/>
      <c r="K82" s="28"/>
      <c r="L82" s="39"/>
      <c r="M82" s="28"/>
    </row>
    <row r="83" customHeight="1" spans="1:13">
      <c r="A83" s="31"/>
      <c r="E83" s="30"/>
      <c r="J83" s="42" t="s">
        <v>96</v>
      </c>
      <c r="K83" s="43">
        <f>SUM(K79:K82)</f>
        <v>0</v>
      </c>
      <c r="L83" s="42" t="s">
        <v>96</v>
      </c>
      <c r="M83" s="43">
        <f>SUM(M79:M82)</f>
        <v>214000</v>
      </c>
    </row>
    <row r="84" ht="9" customHeight="1" spans="1:5">
      <c r="A84" s="31"/>
      <c r="E84" s="30"/>
    </row>
    <row r="85" ht="42.95" customHeight="1" spans="1:14">
      <c r="A85" s="31">
        <v>1</v>
      </c>
      <c r="B85" s="35" t="s">
        <v>121</v>
      </c>
      <c r="C85" t="s">
        <v>131</v>
      </c>
      <c r="D85" s="19" t="s">
        <v>142</v>
      </c>
      <c r="E85" s="26" t="s">
        <v>86</v>
      </c>
      <c r="F85" s="32">
        <v>44131</v>
      </c>
      <c r="G85" s="33">
        <v>675</v>
      </c>
      <c r="H85" s="34" t="s">
        <v>148</v>
      </c>
      <c r="I85">
        <v>240</v>
      </c>
      <c r="J85" s="44">
        <v>0</v>
      </c>
      <c r="K85" s="28">
        <f>J85*I85</f>
        <v>0</v>
      </c>
      <c r="L85" s="39">
        <f>N85-G85-J85</f>
        <v>575</v>
      </c>
      <c r="M85" s="28">
        <f>L85*I85</f>
        <v>138000</v>
      </c>
      <c r="N85" s="33">
        <v>1250</v>
      </c>
    </row>
    <row r="86" customHeight="1" spans="1:13">
      <c r="A86" s="31"/>
      <c r="E86" s="30"/>
      <c r="J86" s="44"/>
      <c r="K86" s="28"/>
      <c r="L86" s="39"/>
      <c r="M86" s="28"/>
    </row>
    <row r="87" customHeight="1" spans="1:13">
      <c r="A87" s="31"/>
      <c r="E87" s="30"/>
      <c r="J87" s="42" t="s">
        <v>96</v>
      </c>
      <c r="K87" s="43">
        <f>SUM(K84:K86)</f>
        <v>0</v>
      </c>
      <c r="L87" s="42" t="s">
        <v>96</v>
      </c>
      <c r="M87" s="43">
        <f>SUM(M84:M86)</f>
        <v>138000</v>
      </c>
    </row>
    <row r="88" ht="8" customHeight="1" spans="1:5">
      <c r="A88" s="31"/>
      <c r="E88" s="30"/>
    </row>
    <row r="89" customFormat="1" ht="42.95" customHeight="1" spans="1:14">
      <c r="A89" s="31">
        <v>1</v>
      </c>
      <c r="B89" s="35" t="s">
        <v>122</v>
      </c>
      <c r="C89" t="s">
        <v>158</v>
      </c>
      <c r="D89" s="19"/>
      <c r="E89" s="26" t="s">
        <v>88</v>
      </c>
      <c r="F89" s="32">
        <v>44134</v>
      </c>
      <c r="G89" s="33">
        <v>1700</v>
      </c>
      <c r="H89" s="34" t="s">
        <v>148</v>
      </c>
      <c r="I89">
        <v>240</v>
      </c>
      <c r="J89" s="44">
        <v>0</v>
      </c>
      <c r="K89" s="28">
        <f>J89*I89</f>
        <v>0</v>
      </c>
      <c r="L89" s="39">
        <f>N89-G89-J89</f>
        <v>800</v>
      </c>
      <c r="M89" s="28">
        <f>L89*I89</f>
        <v>192000</v>
      </c>
      <c r="N89" s="33">
        <v>2500</v>
      </c>
    </row>
    <row r="90" customFormat="1" customHeight="1" spans="1:13">
      <c r="A90" s="31"/>
      <c r="B90"/>
      <c r="C90"/>
      <c r="D90"/>
      <c r="E90" s="30"/>
      <c r="F90"/>
      <c r="G90"/>
      <c r="H90"/>
      <c r="I90"/>
      <c r="J90" s="44"/>
      <c r="K90" s="28"/>
      <c r="L90" s="39"/>
      <c r="M90" s="28"/>
    </row>
    <row r="91" customFormat="1" customHeight="1" spans="1:13">
      <c r="A91" s="31"/>
      <c r="B91"/>
      <c r="C91"/>
      <c r="D91"/>
      <c r="E91" s="30"/>
      <c r="F91"/>
      <c r="G91"/>
      <c r="H91"/>
      <c r="I91"/>
      <c r="J91" s="42" t="s">
        <v>96</v>
      </c>
      <c r="K91" s="43">
        <f>SUM(K88:K90)</f>
        <v>0</v>
      </c>
      <c r="L91" s="42" t="s">
        <v>96</v>
      </c>
      <c r="M91" s="43">
        <f>SUM(M88:M90)</f>
        <v>192000</v>
      </c>
    </row>
    <row r="92" customHeight="1" spans="1:1">
      <c r="A92" s="31"/>
    </row>
  </sheetData>
  <mergeCells count="9">
    <mergeCell ref="Q1:R1"/>
    <mergeCell ref="F11:I11"/>
    <mergeCell ref="J11:M11"/>
    <mergeCell ref="A11:A12"/>
    <mergeCell ref="B11:B12"/>
    <mergeCell ref="C11:C12"/>
    <mergeCell ref="D11:D12"/>
    <mergeCell ref="E11:E12"/>
    <mergeCell ref="N11:N12"/>
  </mergeCells>
  <dataValidations count="18">
    <dataValidation type="list" allowBlank="1" showInputMessage="1" showErrorMessage="1" sqref="B22 B26 B30:B32 B35:B36">
      <formula1>Item!$B$2:$B$6</formula1>
    </dataValidation>
    <dataValidation type="list" allowBlank="1" showInputMessage="1" showErrorMessage="1" sqref="B54">
      <formula1>Item!$B$2:$B$12</formula1>
    </dataValidation>
    <dataValidation type="list" allowBlank="1" showInputMessage="1" showErrorMessage="1" sqref="B46 B44:B45">
      <formula1>Item!$B$2:$B$8</formula1>
    </dataValidation>
    <dataValidation type="list" allowBlank="1" showInputMessage="1" showErrorMessage="1" sqref="C22 C26 C40 C46 C64 C13:C18 C30:C32 C35:C36 C44:C45 C50:C54 C58:C60">
      <formula1>"Food"</formula1>
    </dataValidation>
    <dataValidation type="list" allowBlank="1" showInputMessage="1" showErrorMessage="1" sqref="H46 H64 H68 H72 H76 H80 H81 H85 H89 H44:H45 H50:H54 H58:H60">
      <formula1>$Q$12:$Q$19</formula1>
    </dataValidation>
    <dataValidation allowBlank="1" showInputMessage="1" showErrorMessage="1" sqref="F22:G22 I22:N22 K26:M26 K46:M46 K47:M47 K80:M80 K81:M81 K82:M82 K85:M86 K89:M90 K35:M37 K53:M55 K40:M41 K44:M45 K50:M51 K64:M65 K68:M69 K72:M73 K76:M77 K30:M32 K58:M61 F13:G18 I13:N18"/>
    <dataValidation type="list" allowBlank="1" showInputMessage="1" showErrorMessage="1" sqref="E22 E26 E40 E46 E64 E68 E72 E76 E80 E81 E85 E89 E13:E18 E30:E32 E35:E36 E44:E45 E50:E54 E58:E60">
      <formula1>Supllier!$C$19:$C$24</formula1>
    </dataValidation>
    <dataValidation type="list" allowBlank="1" showInputMessage="1" showErrorMessage="1" sqref="D22 D26 D40 D46 D64 D68 D72 D76 D80 D81 D85 D13:D18 D30:D32 D35:D36 D44:D45 D50:D54 D58:D60">
      <formula1>$V$12:$V$15</formula1>
    </dataValidation>
    <dataValidation type="list" allowBlank="1" showInputMessage="1" showErrorMessage="1" sqref="H22">
      <formula1>$Q$12:$Q$18</formula1>
    </dataValidation>
    <dataValidation type="list" allowBlank="1" showInputMessage="1" showErrorMessage="1" sqref="B40">
      <formula1>Item!$B$2:$B$7</formula1>
    </dataValidation>
    <dataValidation type="list" allowBlank="1" showInputMessage="1" showErrorMessage="1" sqref="B64 B58:B60">
      <formula1>Item!$B$2:$B$11</formula1>
    </dataValidation>
    <dataValidation type="list" allowBlank="1" showInputMessage="1" showErrorMessage="1" sqref="B68">
      <formula1>Item!$B$2:$B$13</formula1>
    </dataValidation>
    <dataValidation type="list" allowBlank="1" showInputMessage="1" showErrorMessage="1" sqref="C68 C72 C76 C80 C81 C85 C89">
      <formula1>"Food,House Hold"</formula1>
    </dataValidation>
    <dataValidation type="list" allowBlank="1" showInputMessage="1" showErrorMessage="1" sqref="B72 B76 B80 B81 B85 B89">
      <formula1>Item!$B$2:$B$39</formula1>
    </dataValidation>
    <dataValidation type="list" allowBlank="1" showInputMessage="1" showErrorMessage="1" sqref="D89">
      <formula1>$G$2:$G$5</formula1>
    </dataValidation>
    <dataValidation type="list" allowBlank="1" showInputMessage="1" showErrorMessage="1" sqref="B13:B18">
      <formula1>Item!$B$2</formula1>
    </dataValidation>
    <dataValidation type="list" allowBlank="1" showInputMessage="1" showErrorMessage="1" sqref="B50:B53">
      <formula1>Item!$B$2:$B$9</formula1>
    </dataValidation>
    <dataValidation type="list" allowBlank="1" showInputMessage="1" showErrorMessage="1" sqref="H13:H18">
      <formula1>$Q$12:$Q$16</formula1>
    </dataValidation>
  </dataValidations>
  <pageMargins left="0.75" right="0.75" top="1" bottom="1" header="0.5" footer="0.5"/>
  <pageSetup paperSize="1" orientation="portrait" horizontalDpi="200" verticalDpi="200"/>
  <headerFooter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9"/>
  <sheetViews>
    <sheetView workbookViewId="0">
      <pane ySplit="1" topLeftCell="A39" activePane="bottomLeft" state="frozen"/>
      <selection/>
      <selection pane="bottomLeft" activeCell="B49" sqref="B49"/>
    </sheetView>
  </sheetViews>
  <sheetFormatPr defaultColWidth="9.14285714285714" defaultRowHeight="30" customHeight="1"/>
  <cols>
    <col min="1" max="1" width="4.71428571428571" customWidth="1"/>
    <col min="2" max="2" width="39.1428571428571" customWidth="1"/>
    <col min="3" max="3" width="13.8571428571429" style="1" customWidth="1"/>
    <col min="4" max="4" width="40.7142857142857" customWidth="1"/>
    <col min="6" max="6" width="20.5714285714286" customWidth="1"/>
    <col min="8" max="8" width="18.7142857142857" customWidth="1"/>
    <col min="9" max="9" width="9.71428571428571" customWidth="1"/>
  </cols>
  <sheetData>
    <row r="1" customHeight="1" spans="1:9">
      <c r="A1" s="10" t="s">
        <v>0</v>
      </c>
      <c r="B1" s="10" t="s">
        <v>159</v>
      </c>
      <c r="C1" s="10" t="s">
        <v>160</v>
      </c>
      <c r="D1" s="10" t="s">
        <v>3</v>
      </c>
      <c r="H1" s="11" t="s">
        <v>160</v>
      </c>
      <c r="I1" s="11" t="s">
        <v>10</v>
      </c>
    </row>
    <row r="2" ht="3" customHeight="1" spans="1:9">
      <c r="A2" s="10"/>
      <c r="B2" s="10"/>
      <c r="C2" s="10"/>
      <c r="D2" s="10"/>
      <c r="H2" t="s">
        <v>161</v>
      </c>
      <c r="I2" t="s">
        <v>162</v>
      </c>
    </row>
    <row r="3" customHeight="1" spans="1:9">
      <c r="A3" s="12">
        <v>1</v>
      </c>
      <c r="B3" t="s">
        <v>163</v>
      </c>
      <c r="C3" s="1" t="s">
        <v>161</v>
      </c>
      <c r="D3" t="s">
        <v>164</v>
      </c>
      <c r="H3" t="s">
        <v>165</v>
      </c>
      <c r="I3" t="s">
        <v>166</v>
      </c>
    </row>
    <row r="4" customHeight="1" spans="1:9">
      <c r="A4" s="12">
        <v>2</v>
      </c>
      <c r="B4" s="13" t="s">
        <v>167</v>
      </c>
      <c r="C4" s="1" t="s">
        <v>165</v>
      </c>
      <c r="D4" s="13" t="s">
        <v>168</v>
      </c>
      <c r="H4" t="s">
        <v>169</v>
      </c>
      <c r="I4" t="s">
        <v>170</v>
      </c>
    </row>
    <row r="5" customHeight="1" spans="1:4">
      <c r="A5" s="12">
        <v>3</v>
      </c>
      <c r="B5" s="13" t="s">
        <v>171</v>
      </c>
      <c r="C5" s="1" t="s">
        <v>165</v>
      </c>
      <c r="D5" s="13" t="s">
        <v>61</v>
      </c>
    </row>
    <row r="6" customHeight="1" spans="1:9">
      <c r="A6" s="12">
        <v>4</v>
      </c>
      <c r="B6" s="13" t="s">
        <v>172</v>
      </c>
      <c r="C6" s="1" t="s">
        <v>165</v>
      </c>
      <c r="D6" s="13" t="s">
        <v>173</v>
      </c>
      <c r="H6" s="14" t="s">
        <v>174</v>
      </c>
      <c r="I6" s="14" t="s">
        <v>10</v>
      </c>
    </row>
    <row r="7" customHeight="1" spans="1:9">
      <c r="A7" s="12">
        <v>5</v>
      </c>
      <c r="B7" s="13" t="s">
        <v>175</v>
      </c>
      <c r="C7" s="1" t="s">
        <v>165</v>
      </c>
      <c r="D7" s="13" t="s">
        <v>176</v>
      </c>
      <c r="H7" t="s">
        <v>177</v>
      </c>
      <c r="I7" t="s">
        <v>178</v>
      </c>
    </row>
    <row r="8" customHeight="1" spans="1:9">
      <c r="A8" s="12">
        <v>6</v>
      </c>
      <c r="B8" s="13" t="s">
        <v>179</v>
      </c>
      <c r="C8" s="1" t="s">
        <v>165</v>
      </c>
      <c r="D8" s="13" t="s">
        <v>180</v>
      </c>
      <c r="H8" t="s">
        <v>181</v>
      </c>
      <c r="I8" t="s">
        <v>182</v>
      </c>
    </row>
    <row r="9" customHeight="1" spans="1:9">
      <c r="A9" s="12">
        <v>7</v>
      </c>
      <c r="B9" s="13" t="s">
        <v>183</v>
      </c>
      <c r="C9" s="1" t="s">
        <v>165</v>
      </c>
      <c r="D9" s="13" t="s">
        <v>184</v>
      </c>
      <c r="H9" t="s">
        <v>185</v>
      </c>
      <c r="I9" t="s">
        <v>186</v>
      </c>
    </row>
    <row r="10" customHeight="1" spans="1:4">
      <c r="A10" s="12">
        <v>8</v>
      </c>
      <c r="B10" s="13" t="s">
        <v>187</v>
      </c>
      <c r="C10" s="1" t="s">
        <v>165</v>
      </c>
      <c r="D10" s="13" t="s">
        <v>188</v>
      </c>
    </row>
    <row r="11" customHeight="1" spans="1:9">
      <c r="A11" s="12">
        <v>9</v>
      </c>
      <c r="B11" s="13" t="s">
        <v>189</v>
      </c>
      <c r="C11" s="1" t="s">
        <v>165</v>
      </c>
      <c r="D11" s="13" t="s">
        <v>190</v>
      </c>
      <c r="H11" s="15" t="s">
        <v>191</v>
      </c>
      <c r="I11" s="15" t="s">
        <v>10</v>
      </c>
    </row>
    <row r="12" customHeight="1" spans="1:9">
      <c r="A12" s="12">
        <v>10</v>
      </c>
      <c r="B12" s="13" t="s">
        <v>192</v>
      </c>
      <c r="C12" s="1" t="s">
        <v>165</v>
      </c>
      <c r="D12" s="13" t="s">
        <v>193</v>
      </c>
      <c r="H12" t="s">
        <v>194</v>
      </c>
      <c r="I12" t="s">
        <v>195</v>
      </c>
    </row>
    <row r="13" customHeight="1" spans="1:9">
      <c r="A13" s="12">
        <v>11</v>
      </c>
      <c r="B13" s="13" t="s">
        <v>196</v>
      </c>
      <c r="C13" s="1" t="s">
        <v>165</v>
      </c>
      <c r="D13" s="13" t="s">
        <v>197</v>
      </c>
      <c r="H13" t="s">
        <v>198</v>
      </c>
      <c r="I13" t="s">
        <v>22</v>
      </c>
    </row>
    <row r="14" customHeight="1" spans="1:4">
      <c r="A14" s="12">
        <v>12</v>
      </c>
      <c r="B14" s="13" t="s">
        <v>199</v>
      </c>
      <c r="C14" s="1" t="s">
        <v>165</v>
      </c>
      <c r="D14" s="13" t="s">
        <v>200</v>
      </c>
    </row>
    <row r="15" customHeight="1" spans="1:4">
      <c r="A15" s="12">
        <v>13</v>
      </c>
      <c r="B15" s="13" t="s">
        <v>201</v>
      </c>
      <c r="C15" s="1" t="s">
        <v>165</v>
      </c>
      <c r="D15" s="13" t="s">
        <v>193</v>
      </c>
    </row>
    <row r="16" customHeight="1" spans="1:4">
      <c r="A16" s="12">
        <v>14</v>
      </c>
      <c r="B16" s="13" t="s">
        <v>202</v>
      </c>
      <c r="C16" s="1" t="s">
        <v>165</v>
      </c>
      <c r="D16" s="13" t="s">
        <v>203</v>
      </c>
    </row>
    <row r="17" customHeight="1" spans="1:4">
      <c r="A17" s="12">
        <v>15</v>
      </c>
      <c r="B17" s="13" t="s">
        <v>204</v>
      </c>
      <c r="C17" s="1" t="s">
        <v>165</v>
      </c>
      <c r="D17" s="13" t="s">
        <v>180</v>
      </c>
    </row>
    <row r="18" customHeight="1" spans="1:4">
      <c r="A18" s="12">
        <v>16</v>
      </c>
      <c r="B18" s="13" t="s">
        <v>205</v>
      </c>
      <c r="C18" s="1" t="s">
        <v>165</v>
      </c>
      <c r="D18" s="13" t="s">
        <v>206</v>
      </c>
    </row>
    <row r="19" customHeight="1" spans="1:4">
      <c r="A19" s="12">
        <v>17</v>
      </c>
      <c r="B19" s="13" t="s">
        <v>207</v>
      </c>
      <c r="C19" s="1" t="s">
        <v>165</v>
      </c>
      <c r="D19" s="13" t="s">
        <v>208</v>
      </c>
    </row>
    <row r="20" customHeight="1" spans="1:4">
      <c r="A20" s="12">
        <v>18</v>
      </c>
      <c r="B20" s="13" t="s">
        <v>209</v>
      </c>
      <c r="C20" s="1" t="s">
        <v>165</v>
      </c>
      <c r="D20" s="13" t="s">
        <v>210</v>
      </c>
    </row>
    <row r="21" customHeight="1" spans="1:4">
      <c r="A21" s="12">
        <v>19</v>
      </c>
      <c r="B21" s="13" t="s">
        <v>211</v>
      </c>
      <c r="C21" s="1" t="s">
        <v>165</v>
      </c>
      <c r="D21" s="13" t="s">
        <v>203</v>
      </c>
    </row>
    <row r="22" customHeight="1" spans="1:4">
      <c r="A22" s="12">
        <v>20</v>
      </c>
      <c r="B22" s="13" t="s">
        <v>212</v>
      </c>
      <c r="C22" s="1" t="s">
        <v>165</v>
      </c>
      <c r="D22" s="13" t="s">
        <v>213</v>
      </c>
    </row>
    <row r="23" customHeight="1" spans="1:4">
      <c r="A23" s="12">
        <v>21</v>
      </c>
      <c r="B23" s="13" t="s">
        <v>214</v>
      </c>
      <c r="C23" s="1" t="s">
        <v>165</v>
      </c>
      <c r="D23" s="13" t="s">
        <v>215</v>
      </c>
    </row>
    <row r="24" customHeight="1" spans="1:4">
      <c r="A24" s="12">
        <v>22</v>
      </c>
      <c r="B24" s="13" t="s">
        <v>216</v>
      </c>
      <c r="C24" s="1" t="s">
        <v>165</v>
      </c>
      <c r="D24" s="13" t="s">
        <v>217</v>
      </c>
    </row>
    <row r="25" customHeight="1" spans="1:4">
      <c r="A25" s="12">
        <v>23</v>
      </c>
      <c r="B25" s="13" t="s">
        <v>218</v>
      </c>
      <c r="C25" s="1" t="s">
        <v>165</v>
      </c>
      <c r="D25" s="13" t="s">
        <v>210</v>
      </c>
    </row>
    <row r="26" customHeight="1" spans="1:4">
      <c r="A26" s="12">
        <v>24</v>
      </c>
      <c r="B26" s="13" t="s">
        <v>219</v>
      </c>
      <c r="C26" s="1" t="s">
        <v>165</v>
      </c>
      <c r="D26" s="13" t="s">
        <v>220</v>
      </c>
    </row>
    <row r="27" customHeight="1" spans="1:4">
      <c r="A27" s="12">
        <v>25</v>
      </c>
      <c r="B27" s="13" t="s">
        <v>221</v>
      </c>
      <c r="C27" s="1" t="s">
        <v>165</v>
      </c>
      <c r="D27" s="13" t="s">
        <v>176</v>
      </c>
    </row>
    <row r="28" customHeight="1" spans="1:4">
      <c r="A28" s="12">
        <v>26</v>
      </c>
      <c r="B28" s="13" t="s">
        <v>222</v>
      </c>
      <c r="C28" s="1" t="s">
        <v>165</v>
      </c>
      <c r="D28" s="13" t="s">
        <v>223</v>
      </c>
    </row>
    <row r="29" customHeight="1" spans="1:4">
      <c r="A29" s="12">
        <v>27</v>
      </c>
      <c r="B29" s="13" t="s">
        <v>224</v>
      </c>
      <c r="C29" s="1" t="s">
        <v>165</v>
      </c>
      <c r="D29" s="13" t="s">
        <v>215</v>
      </c>
    </row>
    <row r="30" customHeight="1" spans="1:4">
      <c r="A30" s="12">
        <v>28</v>
      </c>
      <c r="B30" s="13" t="s">
        <v>225</v>
      </c>
      <c r="C30" s="1" t="s">
        <v>165</v>
      </c>
      <c r="D30" s="13" t="s">
        <v>217</v>
      </c>
    </row>
    <row r="31" customHeight="1" spans="1:4">
      <c r="A31" s="12">
        <v>29</v>
      </c>
      <c r="B31" s="13" t="s">
        <v>226</v>
      </c>
      <c r="C31" s="1" t="s">
        <v>165</v>
      </c>
      <c r="D31" s="13" t="s">
        <v>227</v>
      </c>
    </row>
    <row r="32" customHeight="1" spans="1:4">
      <c r="A32" s="12">
        <v>30</v>
      </c>
      <c r="B32" s="13" t="s">
        <v>228</v>
      </c>
      <c r="C32" s="16" t="s">
        <v>165</v>
      </c>
      <c r="D32" s="13" t="s">
        <v>229</v>
      </c>
    </row>
    <row r="33" customHeight="1" spans="1:4">
      <c r="A33" s="12">
        <v>31</v>
      </c>
      <c r="B33" s="13" t="s">
        <v>230</v>
      </c>
      <c r="C33" s="16" t="s">
        <v>165</v>
      </c>
      <c r="D33" s="13" t="s">
        <v>215</v>
      </c>
    </row>
    <row r="34" customHeight="1" spans="1:4">
      <c r="A34" s="12">
        <v>32</v>
      </c>
      <c r="B34" s="13" t="s">
        <v>231</v>
      </c>
      <c r="C34" s="16" t="s">
        <v>165</v>
      </c>
      <c r="D34" s="13" t="s">
        <v>203</v>
      </c>
    </row>
    <row r="35" customHeight="1" spans="1:4">
      <c r="A35" s="12">
        <v>33</v>
      </c>
      <c r="B35" s="13" t="s">
        <v>232</v>
      </c>
      <c r="C35" s="16" t="s">
        <v>165</v>
      </c>
      <c r="D35" s="13" t="s">
        <v>193</v>
      </c>
    </row>
    <row r="36" customHeight="1" spans="1:4">
      <c r="A36" s="12">
        <v>34</v>
      </c>
      <c r="B36" s="13" t="s">
        <v>233</v>
      </c>
      <c r="C36" s="16" t="s">
        <v>165</v>
      </c>
      <c r="D36" s="13" t="s">
        <v>234</v>
      </c>
    </row>
    <row r="37" customHeight="1" spans="1:4">
      <c r="A37" s="12">
        <v>35</v>
      </c>
      <c r="B37" s="13" t="s">
        <v>235</v>
      </c>
      <c r="C37" s="16" t="s">
        <v>165</v>
      </c>
      <c r="D37" s="13" t="s">
        <v>215</v>
      </c>
    </row>
    <row r="38" customHeight="1" spans="1:4">
      <c r="A38" s="12">
        <v>36</v>
      </c>
      <c r="B38" s="13" t="s">
        <v>236</v>
      </c>
      <c r="C38" s="16" t="s">
        <v>165</v>
      </c>
      <c r="D38" s="13" t="s">
        <v>215</v>
      </c>
    </row>
    <row r="39" customHeight="1" spans="1:4">
      <c r="A39" s="12">
        <v>37</v>
      </c>
      <c r="B39" s="13" t="s">
        <v>237</v>
      </c>
      <c r="C39" s="16" t="s">
        <v>165</v>
      </c>
      <c r="D39" s="13" t="s">
        <v>238</v>
      </c>
    </row>
    <row r="40" customHeight="1" spans="1:4">
      <c r="A40" s="12">
        <v>38</v>
      </c>
      <c r="B40" s="13" t="s">
        <v>239</v>
      </c>
      <c r="C40" s="16" t="s">
        <v>165</v>
      </c>
      <c r="D40" s="13"/>
    </row>
    <row r="41" customHeight="1" spans="1:4">
      <c r="A41" s="12">
        <v>39</v>
      </c>
      <c r="B41" s="13" t="s">
        <v>240</v>
      </c>
      <c r="C41" s="16" t="s">
        <v>165</v>
      </c>
      <c r="D41" s="13"/>
    </row>
    <row r="42" customHeight="1" spans="1:4">
      <c r="A42" s="12">
        <v>40</v>
      </c>
      <c r="B42" s="13" t="s">
        <v>241</v>
      </c>
      <c r="C42" s="16" t="s">
        <v>165</v>
      </c>
      <c r="D42" s="13"/>
    </row>
    <row r="43" customHeight="1" spans="1:4">
      <c r="A43" s="12">
        <v>41</v>
      </c>
      <c r="B43" s="13" t="s">
        <v>242</v>
      </c>
      <c r="C43" s="16" t="s">
        <v>165</v>
      </c>
      <c r="D43" s="13"/>
    </row>
    <row r="44" customHeight="1" spans="1:4">
      <c r="A44" s="12">
        <v>42</v>
      </c>
      <c r="B44" s="13" t="s">
        <v>243</v>
      </c>
      <c r="C44" s="16" t="s">
        <v>165</v>
      </c>
      <c r="D44" s="13"/>
    </row>
    <row r="45" customHeight="1" spans="1:4">
      <c r="A45" s="12">
        <v>43</v>
      </c>
      <c r="B45" s="13" t="s">
        <v>244</v>
      </c>
      <c r="C45" s="16" t="s">
        <v>165</v>
      </c>
      <c r="D45" s="13"/>
    </row>
    <row r="46" customHeight="1" spans="1:4">
      <c r="A46" s="12">
        <v>42</v>
      </c>
      <c r="B46" s="13" t="s">
        <v>245</v>
      </c>
      <c r="C46" s="16" t="s">
        <v>165</v>
      </c>
      <c r="D46" s="13"/>
    </row>
    <row r="47" customHeight="1" spans="1:4">
      <c r="A47" s="12">
        <v>43</v>
      </c>
      <c r="B47" s="13" t="s">
        <v>246</v>
      </c>
      <c r="C47" s="16" t="s">
        <v>165</v>
      </c>
      <c r="D47" s="13" t="s">
        <v>247</v>
      </c>
    </row>
    <row r="48" customHeight="1" spans="1:4">
      <c r="A48" s="12">
        <v>44</v>
      </c>
      <c r="B48" s="13" t="s">
        <v>248</v>
      </c>
      <c r="C48" s="16" t="s">
        <v>165</v>
      </c>
      <c r="D48" s="13"/>
    </row>
    <row r="49" customHeight="1" spans="1:4">
      <c r="A49" s="12">
        <v>45</v>
      </c>
      <c r="B49" s="13"/>
      <c r="C49" s="16"/>
      <c r="D49" s="13"/>
    </row>
    <row r="50" customHeight="1" spans="1:1">
      <c r="A50" s="12"/>
    </row>
    <row r="51" customHeight="1" spans="1:1">
      <c r="A51" s="12"/>
    </row>
    <row r="52" customHeight="1" spans="1:1">
      <c r="A52" s="12"/>
    </row>
    <row r="53" customHeight="1" spans="1:1">
      <c r="A53" s="12"/>
    </row>
    <row r="54" customHeight="1" spans="1:1">
      <c r="A54" s="12"/>
    </row>
    <row r="55" customHeight="1" spans="1:1">
      <c r="A55" s="12"/>
    </row>
    <row r="56" customHeight="1" spans="1:1">
      <c r="A56" s="12"/>
    </row>
    <row r="57" customHeight="1" spans="1:1">
      <c r="A57" s="12"/>
    </row>
    <row r="58" customHeight="1" spans="1:1">
      <c r="A58" s="12"/>
    </row>
    <row r="59" customHeight="1" spans="1:1">
      <c r="A59" s="12"/>
    </row>
    <row r="60" customHeight="1" spans="1:1">
      <c r="A60" s="12"/>
    </row>
    <row r="61" customHeight="1" spans="1:1">
      <c r="A61" s="12"/>
    </row>
    <row r="62" customHeight="1" spans="1:1">
      <c r="A62" s="12"/>
    </row>
    <row r="63" customHeight="1" spans="1:1">
      <c r="A63" s="12"/>
    </row>
    <row r="64" customHeight="1" spans="1:1">
      <c r="A64" s="12"/>
    </row>
    <row r="65" customHeight="1" spans="1:1">
      <c r="A65" s="12"/>
    </row>
    <row r="66" customHeight="1" spans="1:1">
      <c r="A66" s="12"/>
    </row>
    <row r="67" customHeight="1" spans="1:1">
      <c r="A67" s="12"/>
    </row>
    <row r="68" customHeight="1" spans="1:1">
      <c r="A68" s="12"/>
    </row>
    <row r="69" customHeight="1" spans="1:1">
      <c r="A69" s="12"/>
    </row>
    <row r="70" customHeight="1" spans="1:1">
      <c r="A70" s="12"/>
    </row>
    <row r="71" customHeight="1" spans="1:1">
      <c r="A71" s="12"/>
    </row>
    <row r="72" customHeight="1" spans="1:1">
      <c r="A72" s="12"/>
    </row>
    <row r="73" customHeight="1" spans="1:1">
      <c r="A73" s="12"/>
    </row>
    <row r="74" customHeight="1" spans="1:1">
      <c r="A74" s="12"/>
    </row>
    <row r="75" customHeight="1" spans="1:1">
      <c r="A75" s="12"/>
    </row>
    <row r="76" customHeight="1" spans="1:1">
      <c r="A76" s="12"/>
    </row>
    <row r="77" customHeight="1" spans="1:1">
      <c r="A77" s="12"/>
    </row>
    <row r="78" customHeight="1" spans="1:1">
      <c r="A78" s="12"/>
    </row>
    <row r="79" customHeight="1" spans="1:1">
      <c r="A79" s="12"/>
    </row>
    <row r="80" customHeight="1" spans="1:1">
      <c r="A80" s="12"/>
    </row>
    <row r="81" customHeight="1" spans="1:1">
      <c r="A81" s="12"/>
    </row>
    <row r="82" customHeight="1" spans="1:1">
      <c r="A82" s="12"/>
    </row>
    <row r="83" customHeight="1" spans="1:1">
      <c r="A83" s="12"/>
    </row>
    <row r="84" customHeight="1" spans="1:1">
      <c r="A84" s="12"/>
    </row>
    <row r="85" customHeight="1" spans="1:1">
      <c r="A85" s="12"/>
    </row>
    <row r="86" customHeight="1" spans="1:1">
      <c r="A86" s="12"/>
    </row>
    <row r="87" customHeight="1" spans="1:1">
      <c r="A87" s="12"/>
    </row>
    <row r="88" customHeight="1" spans="1:1">
      <c r="A88" s="12"/>
    </row>
    <row r="89" customHeight="1" spans="1:1">
      <c r="A89" s="12"/>
    </row>
  </sheetData>
  <mergeCells count="4">
    <mergeCell ref="A1:A2"/>
    <mergeCell ref="B1:B2"/>
    <mergeCell ref="C1:C2"/>
    <mergeCell ref="D1:D2"/>
  </mergeCells>
  <dataValidations count="1">
    <dataValidation type="list" allowBlank="1" showInputMessage="1" showErrorMessage="1" sqref="C3 C32 C33 C34 C35 C36 C37 C38 C39 C40 C41 C42 C43 C44 C45 C46 C47 C48 C49 C4:C6 C7:C31">
      <formula1>$H$2:$H$4</formula1>
    </dataValidation>
  </dataValidations>
  <pageMargins left="0.75" right="0.75" top="1" bottom="1" header="0.5" footer="0.5"/>
  <headerFooter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workbookViewId="0">
      <selection activeCell="A1" sqref="A1:F16"/>
    </sheetView>
  </sheetViews>
  <sheetFormatPr defaultColWidth="9.14285714285714" defaultRowHeight="24" customHeight="1" outlineLevelCol="5"/>
  <cols>
    <col min="1" max="1" width="5.71428571428571" customWidth="1"/>
    <col min="2" max="2" width="36.1428571428571" customWidth="1"/>
    <col min="3" max="3" width="31.4285714285714" customWidth="1"/>
    <col min="4" max="4" width="11.2857142857143" style="2" customWidth="1"/>
    <col min="5" max="5" width="15.5714285714286" style="1" customWidth="1"/>
    <col min="6" max="6" width="19.1428571428571" style="1" customWidth="1"/>
  </cols>
  <sheetData>
    <row r="1" s="1" customFormat="1" customHeight="1" spans="1:6">
      <c r="A1" s="3" t="s">
        <v>0</v>
      </c>
      <c r="B1" s="3" t="s">
        <v>98</v>
      </c>
      <c r="C1" s="3" t="s">
        <v>159</v>
      </c>
      <c r="D1" s="3" t="s">
        <v>124</v>
      </c>
      <c r="E1" s="3" t="s">
        <v>249</v>
      </c>
      <c r="F1" s="3" t="s">
        <v>174</v>
      </c>
    </row>
    <row r="2" customHeight="1" spans="1:6">
      <c r="A2">
        <v>1</v>
      </c>
      <c r="B2" t="s">
        <v>120</v>
      </c>
      <c r="C2" t="s">
        <v>239</v>
      </c>
      <c r="D2" s="4">
        <v>2</v>
      </c>
      <c r="E2" s="5" t="s">
        <v>250</v>
      </c>
      <c r="F2" s="5" t="s">
        <v>251</v>
      </c>
    </row>
    <row r="3" customHeight="1" spans="1:6">
      <c r="A3">
        <f t="shared" ref="A3:A15" si="0">A2+1</f>
        <v>2</v>
      </c>
      <c r="B3" t="s">
        <v>120</v>
      </c>
      <c r="C3" t="s">
        <v>240</v>
      </c>
      <c r="D3" s="4">
        <v>2</v>
      </c>
      <c r="E3" s="5" t="s">
        <v>250</v>
      </c>
      <c r="F3" s="5" t="s">
        <v>251</v>
      </c>
    </row>
    <row r="4" customHeight="1" spans="1:6">
      <c r="A4">
        <f t="shared" si="0"/>
        <v>3</v>
      </c>
      <c r="B4" t="s">
        <v>120</v>
      </c>
      <c r="C4" t="s">
        <v>241</v>
      </c>
      <c r="D4" s="4">
        <v>2</v>
      </c>
      <c r="E4" s="5" t="s">
        <v>250</v>
      </c>
      <c r="F4" s="5" t="s">
        <v>251</v>
      </c>
    </row>
    <row r="5" customHeight="1" spans="1:6">
      <c r="A5">
        <f t="shared" si="0"/>
        <v>4</v>
      </c>
      <c r="B5" t="s">
        <v>120</v>
      </c>
      <c r="C5" t="s">
        <v>204</v>
      </c>
      <c r="D5" s="4">
        <v>2</v>
      </c>
      <c r="E5" s="5" t="s">
        <v>250</v>
      </c>
      <c r="F5" s="5" t="s">
        <v>251</v>
      </c>
    </row>
    <row r="6" customHeight="1" spans="1:6">
      <c r="A6">
        <f t="shared" si="0"/>
        <v>5</v>
      </c>
      <c r="B6" t="s">
        <v>120</v>
      </c>
      <c r="C6" t="s">
        <v>235</v>
      </c>
      <c r="D6" s="4">
        <v>2</v>
      </c>
      <c r="E6" s="5" t="s">
        <v>250</v>
      </c>
      <c r="F6" s="5" t="s">
        <v>251</v>
      </c>
    </row>
    <row r="7" customHeight="1" spans="1:6">
      <c r="A7">
        <f t="shared" si="0"/>
        <v>6</v>
      </c>
      <c r="B7" t="s">
        <v>120</v>
      </c>
      <c r="C7" t="s">
        <v>242</v>
      </c>
      <c r="D7" s="4">
        <v>2</v>
      </c>
      <c r="E7" s="5" t="s">
        <v>250</v>
      </c>
      <c r="F7" s="5" t="s">
        <v>251</v>
      </c>
    </row>
    <row r="8" customHeight="1" spans="1:6">
      <c r="A8">
        <f t="shared" si="0"/>
        <v>7</v>
      </c>
      <c r="B8" t="s">
        <v>120</v>
      </c>
      <c r="C8" t="s">
        <v>243</v>
      </c>
      <c r="D8" s="4">
        <v>2</v>
      </c>
      <c r="E8" s="5" t="s">
        <v>250</v>
      </c>
      <c r="F8" s="5" t="s">
        <v>251</v>
      </c>
    </row>
    <row r="9" customHeight="1" spans="1:6">
      <c r="A9">
        <f t="shared" si="0"/>
        <v>8</v>
      </c>
      <c r="B9" t="s">
        <v>120</v>
      </c>
      <c r="C9" t="s">
        <v>244</v>
      </c>
      <c r="D9" s="4">
        <v>2</v>
      </c>
      <c r="E9" s="5" t="s">
        <v>250</v>
      </c>
      <c r="F9" s="5" t="s">
        <v>251</v>
      </c>
    </row>
    <row r="10" customHeight="1" spans="1:6">
      <c r="A10">
        <f t="shared" si="0"/>
        <v>9</v>
      </c>
      <c r="B10" t="s">
        <v>120</v>
      </c>
      <c r="C10" t="s">
        <v>202</v>
      </c>
      <c r="D10" s="4">
        <v>2</v>
      </c>
      <c r="E10" s="5" t="s">
        <v>250</v>
      </c>
      <c r="F10" s="5" t="s">
        <v>251</v>
      </c>
    </row>
    <row r="11" customHeight="1" spans="1:6">
      <c r="A11">
        <f t="shared" si="0"/>
        <v>10</v>
      </c>
      <c r="B11" t="s">
        <v>120</v>
      </c>
      <c r="C11" t="s">
        <v>212</v>
      </c>
      <c r="D11" s="4">
        <v>1</v>
      </c>
      <c r="E11" s="5" t="s">
        <v>250</v>
      </c>
      <c r="F11" s="5" t="s">
        <v>251</v>
      </c>
    </row>
    <row r="12" customHeight="1" spans="1:6">
      <c r="A12">
        <f t="shared" si="0"/>
        <v>11</v>
      </c>
      <c r="B12" t="s">
        <v>120</v>
      </c>
      <c r="C12" t="s">
        <v>245</v>
      </c>
      <c r="D12" s="4">
        <v>2</v>
      </c>
      <c r="E12" s="5" t="s">
        <v>250</v>
      </c>
      <c r="F12" s="5" t="s">
        <v>251</v>
      </c>
    </row>
    <row r="13" customHeight="1" spans="1:6">
      <c r="A13">
        <f t="shared" si="0"/>
        <v>12</v>
      </c>
      <c r="B13" t="s">
        <v>120</v>
      </c>
      <c r="C13" t="s">
        <v>246</v>
      </c>
      <c r="D13" s="4">
        <v>2</v>
      </c>
      <c r="E13" s="5" t="s">
        <v>250</v>
      </c>
      <c r="F13" s="5" t="s">
        <v>251</v>
      </c>
    </row>
    <row r="14" customHeight="1" spans="1:6">
      <c r="A14">
        <f t="shared" si="0"/>
        <v>13</v>
      </c>
      <c r="B14" t="s">
        <v>120</v>
      </c>
      <c r="C14" t="s">
        <v>248</v>
      </c>
      <c r="D14" s="4">
        <v>2</v>
      </c>
      <c r="E14" s="5" t="s">
        <v>250</v>
      </c>
      <c r="F14" s="5" t="s">
        <v>251</v>
      </c>
    </row>
    <row r="15" customHeight="1" spans="4:6">
      <c r="D15" s="4"/>
      <c r="E15" s="6"/>
      <c r="F15" s="5"/>
    </row>
    <row r="16" customHeight="1" spans="3:6">
      <c r="C16" s="7" t="s">
        <v>96</v>
      </c>
      <c r="D16" s="8">
        <f>SUM(D2:D15)</f>
        <v>25</v>
      </c>
      <c r="E16" s="5"/>
      <c r="F16" s="5"/>
    </row>
    <row r="17" customHeight="1" spans="4:6">
      <c r="D17" s="9"/>
      <c r="E17" s="5"/>
      <c r="F17" s="5"/>
    </row>
    <row r="18" customHeight="1" spans="4:6">
      <c r="D18" s="9"/>
      <c r="E18" s="5"/>
      <c r="F18" s="5"/>
    </row>
    <row r="19" customHeight="1" spans="4:6">
      <c r="D19" s="9"/>
      <c r="E19" s="5"/>
      <c r="F19" s="5"/>
    </row>
    <row r="20" customHeight="1" spans="4:6">
      <c r="D20" s="9"/>
      <c r="E20" s="5"/>
      <c r="F20" s="5"/>
    </row>
    <row r="21" customHeight="1" spans="4:6">
      <c r="D21" s="9"/>
      <c r="E21" s="5"/>
      <c r="F21" s="5"/>
    </row>
    <row r="22" customHeight="1" spans="4:6">
      <c r="D22" s="9"/>
      <c r="E22" s="5"/>
      <c r="F22" s="5"/>
    </row>
    <row r="23" customHeight="1" spans="4:6">
      <c r="D23" s="9"/>
      <c r="E23" s="5"/>
      <c r="F23" s="5"/>
    </row>
    <row r="24" customHeight="1" spans="4:6">
      <c r="D24" s="9"/>
      <c r="E24" s="5"/>
      <c r="F24" s="5"/>
    </row>
    <row r="25" customHeight="1" spans="4:6">
      <c r="D25" s="9"/>
      <c r="E25" s="5"/>
      <c r="F25" s="5"/>
    </row>
    <row r="26" customHeight="1" spans="4:6">
      <c r="D26" s="9"/>
      <c r="E26" s="5"/>
      <c r="F26" s="5"/>
    </row>
    <row r="27" customHeight="1" spans="4:6">
      <c r="D27" s="9"/>
      <c r="E27" s="5"/>
      <c r="F27" s="5"/>
    </row>
    <row r="28" customHeight="1" spans="4:6">
      <c r="D28" s="9"/>
      <c r="E28" s="5"/>
      <c r="F28" s="5"/>
    </row>
    <row r="29" customHeight="1" spans="4:6">
      <c r="D29" s="9"/>
      <c r="E29" s="5"/>
      <c r="F29" s="5"/>
    </row>
    <row r="30" customHeight="1" spans="4:6">
      <c r="D30" s="9"/>
      <c r="E30" s="5"/>
      <c r="F30" s="5"/>
    </row>
    <row r="31" customHeight="1" spans="4:6">
      <c r="D31" s="9"/>
      <c r="E31" s="5"/>
      <c r="F31" s="5"/>
    </row>
    <row r="32" customHeight="1" spans="4:6">
      <c r="D32" s="9"/>
      <c r="E32" s="5"/>
      <c r="F32" s="5"/>
    </row>
    <row r="33" customHeight="1" spans="4:6">
      <c r="D33" s="9"/>
      <c r="E33" s="5"/>
      <c r="F33" s="5"/>
    </row>
    <row r="34" customHeight="1" spans="4:6">
      <c r="D34" s="9"/>
      <c r="E34" s="5"/>
      <c r="F34" s="5"/>
    </row>
    <row r="35" customHeight="1" spans="4:6">
      <c r="D35" s="9"/>
      <c r="E35" s="5"/>
      <c r="F35" s="5"/>
    </row>
    <row r="36" customHeight="1" spans="4:6">
      <c r="D36" s="9"/>
      <c r="E36" s="5"/>
      <c r="F36" s="5"/>
    </row>
    <row r="37" customHeight="1" spans="4:6">
      <c r="D37" s="9"/>
      <c r="E37" s="5"/>
      <c r="F37" s="5"/>
    </row>
    <row r="38" customHeight="1" spans="4:6">
      <c r="D38" s="9"/>
      <c r="E38" s="5"/>
      <c r="F38" s="5"/>
    </row>
    <row r="39" customHeight="1" spans="4:6">
      <c r="D39" s="9"/>
      <c r="E39" s="5"/>
      <c r="F39" s="5"/>
    </row>
    <row r="40" customHeight="1" spans="4:6">
      <c r="D40" s="9"/>
      <c r="E40" s="5"/>
      <c r="F40" s="5"/>
    </row>
    <row r="41" customHeight="1" spans="4:6">
      <c r="D41" s="9"/>
      <c r="E41" s="5"/>
      <c r="F41" s="5"/>
    </row>
    <row r="42" customHeight="1" spans="4:6">
      <c r="D42" s="9"/>
      <c r="E42" s="5"/>
      <c r="F42" s="5"/>
    </row>
    <row r="43" customHeight="1" spans="4:6">
      <c r="D43" s="9"/>
      <c r="E43" s="5"/>
      <c r="F43" s="5"/>
    </row>
    <row r="44" customHeight="1" spans="4:6">
      <c r="D44" s="9"/>
      <c r="E44" s="5"/>
      <c r="F44" s="5"/>
    </row>
    <row r="45" customHeight="1" spans="4:6">
      <c r="D45" s="9"/>
      <c r="E45" s="5"/>
      <c r="F45" s="5"/>
    </row>
  </sheetData>
  <dataValidations count="4">
    <dataValidation type="list" allowBlank="1" showInputMessage="1" showErrorMessage="1" sqref="C2 C3 C4 C5 C6 C7 C8 C9 C10 C11 C12 C13 C14">
      <formula1>Customer!$B$3:$B$91</formula1>
    </dataValidation>
    <dataValidation type="list" allowBlank="1" showInputMessage="1" showErrorMessage="1" sqref="B2 B3 B4 B5 B6 B7 B8 B9 B10 B11 B12 B13 B14">
      <formula1>Item!$B$2:$B$81</formula1>
    </dataValidation>
    <dataValidation type="list" allowBlank="1" showInputMessage="1" showErrorMessage="1" sqref="E2 E3 E4 E5 E6 E7 E8 E9 E10 E11 E12 E13 E14">
      <formula1>"Dipesan,Siap dikirim,Sdh dikirim"</formula1>
    </dataValidation>
    <dataValidation type="list" allowBlank="1" showInputMessage="1" showErrorMessage="1" sqref="F2 F3 F4 F5 F6 F7 F8 F9 F10 F11 F12 F13 F14">
      <formula1>"Blom dibayar,Sdh dibayar"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Supllier</vt:lpstr>
      <vt:lpstr>Setoran</vt:lpstr>
      <vt:lpstr>Item</vt:lpstr>
      <vt:lpstr>Stock</vt:lpstr>
      <vt:lpstr>Customer</vt:lpstr>
      <vt:lpstr>Wishlist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Y.S Riyadi</dc:creator>
  <cp:lastModifiedBy>Y.S Riyadi</cp:lastModifiedBy>
  <dcterms:created xsi:type="dcterms:W3CDTF">2020-02-27T22:49:00Z</dcterms:created>
  <dcterms:modified xsi:type="dcterms:W3CDTF">2020-10-30T03:33:25Z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