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C6" i="1"/>
  <c r="C7" i="1"/>
  <c r="C8" i="1"/>
  <c r="C9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<sst xmlns="http://schemas.openxmlformats.org/spreadsheetml/2006/main" count="3297" uniqueCount="93">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</sst>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86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HYPERLINK("https://rabota.by/vacancy/51780013","ОАО Могилевский мясокомбинат")</f>
        <v>ОАО Могилевский мясокомбинат</v>
      </c>
      <c r="D5" s="8">
        <v>800</v>
      </c>
      <c r="E5" s="105" t="str">
        <f>HYPERLINK("https://rabota.by/resume/cd8edc1d0000ce49920039ed1f544969785569","Слесарь-ремонтник")</f>
        <v>Слесарь-ремонтник</v>
      </c>
      <c r="F5" s="8">
        <v>2640</v>
      </c>
    </row>
    <row r="6" spans="1:6" ht="14.25" x14ac:dyDescent="0.2">
      <c r="A6" s="3"/>
      <c r="B6" s="6">
        <v>2</v>
      </c>
      <c r="C6" s="102" t="str">
        <f>HYPERLINK("https://rabota.by/vacancy/52320747","Могилевский филиал РУП Белорусский протезно-ортопедический восстановительный центр")</f>
        <v>Могилевский филиал РУП Белорусский протезно-ортопедический восстановительный центр</v>
      </c>
      <c r="D6" s="8">
        <v>850</v>
      </c>
      <c r="E6" s="105" t="str">
        <f>HYPERLINK("https://rabota.by/resume/98aea9a500013b16150039ed1f304578656139","Слесарь-ремонтник")</f>
        <v>Слесарь-ремонтник</v>
      </c>
      <c r="F6" s="8">
        <v>2150</v>
      </c>
    </row>
    <row r="7" spans="1:6" ht="14.25" x14ac:dyDescent="0.2">
      <c r="A7" s="3"/>
      <c r="B7" s="6">
        <v>3</v>
      </c>
      <c r="C7" s="102" t="str">
        <f>HYPERLINK("https://rabota.by/vacancy/50749854","ЗАО Бобруйский бровар")</f>
        <v>ЗАО Бобруйский бровар</v>
      </c>
      <c r="D7" s="8">
        <v>960</v>
      </c>
      <c r="E7" s="105" t="str">
        <f>HYPERLINK("https://rabota.by/resume/0f9a0bff00027bf16f0039ed1f6f4447376671","Слесарь-ремонтник")</f>
        <v>Слесарь-ремонтник</v>
      </c>
      <c r="F7" s="8">
        <v>2000</v>
      </c>
    </row>
    <row r="8" spans="1:6" ht="14.25" x14ac:dyDescent="0.2">
      <c r="A8" s="3"/>
      <c r="B8" s="6">
        <v>4</v>
      </c>
      <c r="C8" s="102" t="str">
        <f>HYPERLINK("https://rabota.by/vacancy/52017614","ООО Экструзионные технологии")</f>
        <v>ООО Экструзионные технологии</v>
      </c>
      <c r="D8" s="8">
        <v>850</v>
      </c>
      <c r="E8" s="105" t="str">
        <f>HYPERLINK("https://rabota.by/resume/f7be29fd0002c75d930039ed1f4e554c37574a","Слесарь-ремонтник")</f>
        <v>Слесарь-ремонтник</v>
      </c>
      <c r="F8" s="8">
        <v>2000</v>
      </c>
    </row>
    <row r="9" spans="1:6" ht="14.25" x14ac:dyDescent="0.2">
      <c r="A9" s="3"/>
      <c r="B9" s="6">
        <v>5</v>
      </c>
      <c r="C9" s="102" t="str">
        <f>HYPERLINK("https://rabota.by/vacancy/52050611","ООО Глобал Сервис Интернешинал")</f>
        <v>ООО Глобал Сервис Интернешинал</v>
      </c>
      <c r="D9" s="8">
        <v>4100</v>
      </c>
      <c r="E9" s="105" t="str">
        <f>HYPERLINK("https://rabota.by/resume/bbad824300074eb6d10039ed1f6d513035627a","Слесарь-ремонтник")</f>
        <v>Слесарь-ремонтник</v>
      </c>
      <c r="F9" s="8">
        <v>1800</v>
      </c>
    </row>
    <row r="10" spans="1:6" ht="14.25" x14ac:dyDescent="0.2">
      <c r="A10" s="3"/>
      <c r="B10" s="6">
        <v>6</v>
      </c>
      <c r="C10" s="7"/>
      <c r="D10" s="8"/>
      <c r="E10" s="105" t="str">
        <f>HYPERLINK("https://rabota.by/resume/14af817a0001846c590039ed1f717575385357","Слесарь-ремонтник")</f>
        <v>Слесарь-ремонтник</v>
      </c>
      <c r="F10" s="8">
        <v>1800</v>
      </c>
    </row>
    <row r="11" spans="1:6" ht="14.25" x14ac:dyDescent="0.2">
      <c r="A11" s="3"/>
      <c r="B11" s="6">
        <v>7</v>
      </c>
      <c r="C11" s="7"/>
      <c r="D11" s="8"/>
      <c r="E11" s="105" t="str">
        <f>HYPERLINK("https://rabota.by/resume/9709098a0008e63fb90039ed1f59396f446a42","Слесарь-ремонтник")</f>
        <v>Слесарь-ремонтник</v>
      </c>
      <c r="F11" s="8">
        <v>1500</v>
      </c>
    </row>
    <row r="12" spans="1:6" ht="14.25" x14ac:dyDescent="0.2">
      <c r="A12" s="3"/>
      <c r="B12" s="6">
        <v>8</v>
      </c>
      <c r="C12" s="7"/>
      <c r="D12" s="8"/>
      <c r="E12" s="105" t="str">
        <f>HYPERLINK("https://rabota.by/resume/f85490900003cd3e510039ed1f697442656873","Слесарь-ремонтник")</f>
        <v>Слесарь-ремонтник</v>
      </c>
      <c r="F12" s="8">
        <v>1500</v>
      </c>
    </row>
    <row r="13" spans="1:6" ht="14.25" x14ac:dyDescent="0.2">
      <c r="A13" s="3"/>
      <c r="B13" s="6">
        <v>9</v>
      </c>
      <c r="C13" s="7"/>
      <c r="D13" s="8"/>
      <c r="E13" s="105" t="str">
        <f>HYPERLINK("https://rabota.by/resume/56a5abc60006129a8e0039ed1f51696438744a","Слесарь-ремонтник")</f>
        <v>Слесарь-ремонтник</v>
      </c>
      <c r="F13" s="8">
        <v>1500</v>
      </c>
    </row>
    <row r="14" spans="1:6" ht="14.25" x14ac:dyDescent="0.2">
      <c r="A14" s="3"/>
      <c r="B14" s="6">
        <v>10</v>
      </c>
      <c r="C14" s="7"/>
      <c r="D14" s="8"/>
      <c r="E14" s="105" t="str">
        <f>HYPERLINK("https://rabota.by/resume/fd97fe3700037d34230039ed1f716748674462","Слесарь-ремонтник")</f>
        <v>Слесарь-ремонтник</v>
      </c>
      <c r="F14" s="8">
        <v>1500</v>
      </c>
    </row>
    <row r="15" spans="1:6" ht="14.25" x14ac:dyDescent="0.2">
      <c r="A15" s="3"/>
      <c r="B15" s="6">
        <v>11</v>
      </c>
      <c r="C15" s="7"/>
      <c r="D15" s="8"/>
      <c r="E15" s="105" t="str">
        <f>HYPERLINK("https://rabota.by/resume/487df0b00002d7fe460039ed1f325247756f4c","Слесарь-ремонтник")</f>
        <v>Слесарь-ремонтник</v>
      </c>
      <c r="F15" s="8">
        <v>1500</v>
      </c>
    </row>
    <row r="16" spans="1:6" ht="14.25" x14ac:dyDescent="0.2">
      <c r="A16" s="3"/>
      <c r="B16" s="6">
        <v>12</v>
      </c>
      <c r="C16" s="7"/>
      <c r="D16" s="8"/>
      <c r="E16" s="105" t="str">
        <f>HYPERLINK("https://rabota.by/resume/cbd6b32a0005c280950039ed1f426c54397042","Слесарь-ремонтник")</f>
        <v>Слесарь-ремонтник</v>
      </c>
      <c r="F16" s="8">
        <v>1500</v>
      </c>
    </row>
    <row r="17" spans="1:6" ht="14.25" x14ac:dyDescent="0.2">
      <c r="A17" s="3"/>
      <c r="B17" s="6">
        <v>13</v>
      </c>
      <c r="C17" s="7"/>
      <c r="D17" s="8"/>
      <c r="E17" s="105" t="str">
        <f>HYPERLINK("https://rabota.by/resume/f92680730007a6979c0039ed1f46395745706d","Слесарь-ремонтник")</f>
        <v>Слесарь-ремонтник</v>
      </c>
      <c r="F17" s="8">
        <v>1500</v>
      </c>
    </row>
    <row r="18" spans="1:6" ht="14.25" x14ac:dyDescent="0.2">
      <c r="A18" s="3"/>
      <c r="B18" s="6">
        <v>14</v>
      </c>
      <c r="C18" s="7"/>
      <c r="D18" s="8"/>
      <c r="E18" s="105" t="str">
        <f>HYPERLINK("https://rabota.by/resume/f6b0234d00077d76400039ed1f554e33503566","Слесарь-ремонтник")</f>
        <v>Слесарь-ремонтник</v>
      </c>
      <c r="F18" s="8">
        <v>1500</v>
      </c>
    </row>
    <row r="19" spans="1:6" ht="14.25" x14ac:dyDescent="0.2">
      <c r="A19" s="3"/>
      <c r="B19" s="6">
        <v>15</v>
      </c>
      <c r="C19" s="7"/>
      <c r="D19" s="8"/>
      <c r="E19" s="105" t="str">
        <f>HYPERLINK("https://rabota.by/resume/c4b2999000026505be0039ed1f753044576e36","Слесарь-ремонтник")</f>
        <v>Слесарь-ремонтник</v>
      </c>
      <c r="F19" s="8">
        <v>1500</v>
      </c>
    </row>
    <row r="20" spans="1:6" ht="14.25" x14ac:dyDescent="0.2">
      <c r="A20" s="3"/>
      <c r="B20" s="6">
        <v>16</v>
      </c>
      <c r="C20" s="7"/>
      <c r="D20" s="8"/>
      <c r="E20" s="105" t="str">
        <f>HYPERLINK("https://rabota.by/resume/12393f3e0006c83ebe0039ed1f4379565a506e","Слесарь-ремонтник")</f>
        <v>Слесарь-ремонтник</v>
      </c>
      <c r="F20" s="8">
        <v>1500</v>
      </c>
    </row>
    <row r="21" spans="1:6" ht="14.25" x14ac:dyDescent="0.2">
      <c r="A21" s="3"/>
      <c r="B21" s="6">
        <v>17</v>
      </c>
      <c r="C21" s="7"/>
      <c r="D21" s="8"/>
      <c r="E21" s="105" t="str">
        <f>HYPERLINK("https://rabota.by/resume/c09845c20002e753510039ed1f483536354433","Слесарь-ремонтник")</f>
        <v>Слесарь-ремонтник</v>
      </c>
      <c r="F21" s="8">
        <v>1500</v>
      </c>
    </row>
    <row r="22" spans="1:6" ht="14.25" x14ac:dyDescent="0.2">
      <c r="A22" s="3"/>
      <c r="B22" s="6">
        <v>18</v>
      </c>
      <c r="C22" s="7"/>
      <c r="D22" s="8"/>
      <c r="E22" s="105" t="str">
        <f>HYPERLINK("https://rabota.by/resume/165da85f0001b239020039ed1f6972344a507a","Слесарь-ремонтник")</f>
        <v>Слесарь-ремонтник</v>
      </c>
      <c r="F22" s="8">
        <v>1500</v>
      </c>
    </row>
    <row r="23" spans="1:6" ht="14.25" x14ac:dyDescent="0.2">
      <c r="A23" s="3"/>
      <c r="B23" s="6">
        <v>19</v>
      </c>
      <c r="C23" s="7"/>
      <c r="D23" s="8"/>
      <c r="E23" s="105" t="str">
        <f>HYPERLINK("https://rabota.by/resume/ab3b7ef20000ede3150039ed1f674a72414431","Слесарь-ремонтник")</f>
        <v>Слесарь-ремонтник</v>
      </c>
      <c r="F23" s="8">
        <v>1500</v>
      </c>
    </row>
    <row r="24" spans="1:6" ht="14.25" x14ac:dyDescent="0.2">
      <c r="A24" s="3"/>
      <c r="B24" s="6">
        <v>20</v>
      </c>
      <c r="C24" s="7"/>
      <c r="D24" s="8"/>
      <c r="E24" s="105" t="str">
        <f>HYPERLINK("https://rabota.by/resume/437420b900086c5e1d0039ed1f364e47686658","Слесарь-ремонтник")</f>
        <v>Слесарь-ремонтник</v>
      </c>
      <c r="F24" s="8">
        <v>1420</v>
      </c>
    </row>
    <row r="25" spans="1:6" ht="14.25" x14ac:dyDescent="0.2">
      <c r="A25" s="3"/>
      <c r="B25" s="6">
        <v>21</v>
      </c>
      <c r="C25" s="7"/>
      <c r="D25" s="8"/>
      <c r="E25" s="105" t="str">
        <f>HYPERLINK("https://rabota.by/resume/de97cdbf0002aa03070039ed1f4e56426c354d","Слесарь-ремонтник")</f>
        <v>Слесарь-ремонтник</v>
      </c>
      <c r="F25" s="8">
        <v>1200</v>
      </c>
    </row>
    <row r="26" spans="1:6" ht="14.25" x14ac:dyDescent="0.2">
      <c r="A26" s="3"/>
      <c r="B26" s="6">
        <v>22</v>
      </c>
      <c r="C26" s="7"/>
      <c r="D26" s="8"/>
      <c r="E26" s="105" t="str">
        <f>HYPERLINK("https://rabota.by/resume/1b74933c000214c8720039ed1f686f7a6c7946","Слесарь-ремонтник")</f>
        <v>Слесарь-ремонтник</v>
      </c>
      <c r="F26" s="8">
        <v>1200</v>
      </c>
    </row>
    <row r="27" spans="1:6" ht="14.25" x14ac:dyDescent="0.2">
      <c r="A27" s="3"/>
      <c r="B27" s="6">
        <v>23</v>
      </c>
      <c r="C27" s="7"/>
      <c r="D27" s="8"/>
      <c r="E27" s="105" t="str">
        <f>HYPERLINK("https://rabota.by/resume/ba12f53900038fe2240039ed1f7876344f5a70","Слесарь-ремонтник")</f>
        <v>Слесарь-ремонтник</v>
      </c>
      <c r="F27" s="8">
        <v>1200</v>
      </c>
    </row>
    <row r="28" spans="1:6" ht="14.25" x14ac:dyDescent="0.2">
      <c r="A28" s="3"/>
      <c r="B28" s="6">
        <v>24</v>
      </c>
      <c r="C28" s="7"/>
      <c r="D28" s="8"/>
      <c r="E28" s="105" t="str">
        <f>HYPERLINK("https://rabota.by/resume/304ee2b00002a445b40039ed1f6a6c51763844","Слесарь-ремонтник")</f>
        <v>Слесарь-ремонтник</v>
      </c>
      <c r="F28" s="8">
        <v>1200</v>
      </c>
    </row>
    <row r="29" spans="1:6" ht="14.25" x14ac:dyDescent="0.2">
      <c r="A29" s="3"/>
      <c r="B29" s="6">
        <v>25</v>
      </c>
      <c r="C29" s="7"/>
      <c r="D29" s="8"/>
      <c r="E29" s="105" t="str">
        <f>HYPERLINK("https://rabota.by/resume/d2ae29560001e139a20039ed1f6e676f424f52","Слесарь-ремонтник")</f>
        <v>Слесарь-ремонтник</v>
      </c>
      <c r="F29" s="8">
        <v>1200</v>
      </c>
    </row>
    <row r="30" spans="1:6" ht="14.25" x14ac:dyDescent="0.2">
      <c r="A30" s="3"/>
      <c r="B30" s="6">
        <v>26</v>
      </c>
      <c r="C30" s="7"/>
      <c r="D30" s="8"/>
      <c r="E30" s="105" t="str">
        <f>HYPERLINK("https://rabota.by/resume/c7378ae70003b514fa0039ed1f734355343065","Слесарь-ремонтник")</f>
        <v>Слесарь-ремонтник</v>
      </c>
      <c r="F30" s="8">
        <v>1200</v>
      </c>
    </row>
    <row r="31" spans="1:6" ht="14.25" x14ac:dyDescent="0.2">
      <c r="A31" s="3"/>
      <c r="B31" s="6">
        <v>27</v>
      </c>
      <c r="C31" s="7"/>
      <c r="D31" s="8"/>
      <c r="E31" s="105" t="str">
        <f>HYPERLINK("https://rabota.by/resume/c70831170008c443690039ed1f46613955444d","Слесарь-ремонтник")</f>
        <v>Слесарь-ремонтник</v>
      </c>
      <c r="F31" s="8">
        <v>1100</v>
      </c>
    </row>
    <row r="32" spans="1:6" ht="14.25" x14ac:dyDescent="0.2">
      <c r="A32" s="3"/>
      <c r="B32" s="6">
        <v>28</v>
      </c>
      <c r="C32" s="7"/>
      <c r="D32" s="8"/>
      <c r="E32" s="105" t="str">
        <f>HYPERLINK("https://rabota.by/resume/41ca84c8000812e8c00039ed1f766d4c615731","Слесарь-ремонтник")</f>
        <v>Слесарь-ремонтник</v>
      </c>
      <c r="F32" s="8">
        <v>1100</v>
      </c>
    </row>
    <row r="33" spans="1:6" ht="14.25" x14ac:dyDescent="0.2">
      <c r="A33" s="3"/>
      <c r="B33" s="6">
        <v>29</v>
      </c>
      <c r="C33" s="7"/>
      <c r="D33" s="8"/>
      <c r="E33" s="105" t="str">
        <f>HYPERLINK("https://rabota.by/resume/6436706d000381e3280039ed1f4a396c433739","Слесарь-ремонтник")</f>
        <v>Слесарь-ремонтник</v>
      </c>
      <c r="F33" s="8">
        <v>1000</v>
      </c>
    </row>
    <row r="34" spans="1:6" ht="14.25" x14ac:dyDescent="0.2">
      <c r="A34" s="3"/>
      <c r="B34" s="6">
        <v>30</v>
      </c>
      <c r="C34" s="7"/>
      <c r="D34" s="8"/>
      <c r="E34" s="105" t="str">
        <f>HYPERLINK("https://rabota.by/resume/f6ea8cc6000785ac690039ed1f317868306b53","Слесарь-ремонтник")</f>
        <v>Слесарь-ремонтник</v>
      </c>
      <c r="F34" s="8">
        <v>1000</v>
      </c>
    </row>
    <row r="35" spans="1:6" ht="14.25" x14ac:dyDescent="0.2">
      <c r="A35" s="3"/>
      <c r="B35" s="6">
        <v>31</v>
      </c>
      <c r="C35" s="7"/>
      <c r="D35" s="8"/>
      <c r="E35" s="105" t="str">
        <f>HYPERLINK("https://rabota.by/resume/8ead49050001c28d770039ed1f304c766e6b37","Слесарь-ремонтник")</f>
        <v>Слесарь-ремонтник</v>
      </c>
      <c r="F35" s="8">
        <v>1000</v>
      </c>
    </row>
    <row r="36" spans="1:6" ht="14.25" x14ac:dyDescent="0.2">
      <c r="A36" s="3"/>
      <c r="B36" s="6">
        <v>32</v>
      </c>
      <c r="C36" s="7"/>
      <c r="D36" s="8"/>
      <c r="E36" s="105" t="str">
        <f>HYPERLINK("https://rabota.by/resume/7664f0e700017a17d90039ed1f366a76677031","Слесарь-ремонтник")</f>
        <v>Слесарь-ремонтник</v>
      </c>
      <c r="F36" s="8">
        <v>1000</v>
      </c>
    </row>
    <row r="37" spans="1:6" ht="14.25" x14ac:dyDescent="0.2">
      <c r="A37" s="3"/>
      <c r="B37" s="6">
        <v>33</v>
      </c>
      <c r="C37" s="7"/>
      <c r="D37" s="8"/>
      <c r="E37" s="105" t="str">
        <f>HYPERLINK("https://rabota.by/resume/30d6e0c30004125f690039ed1f384233354e55","Слесарь-ремонтник")</f>
        <v>Слесарь-ремонтник</v>
      </c>
      <c r="F37" s="8">
        <v>1000</v>
      </c>
    </row>
    <row r="38" spans="1:6" ht="14.25" x14ac:dyDescent="0.2">
      <c r="A38" s="3"/>
      <c r="B38" s="6">
        <v>34</v>
      </c>
      <c r="C38" s="7"/>
      <c r="D38" s="8"/>
      <c r="E38" s="105" t="str">
        <f>HYPERLINK("https://rabota.by/resume/bce39aef00033d05cc0039ed1f69646e553942","Слесарь-ремонтник")</f>
        <v>Слесарь-ремонтник</v>
      </c>
      <c r="F38" s="8">
        <v>1000</v>
      </c>
    </row>
    <row r="39" spans="1:6" ht="14.25" x14ac:dyDescent="0.2">
      <c r="A39" s="3"/>
      <c r="B39" s="6">
        <v>35</v>
      </c>
      <c r="C39" s="7"/>
      <c r="D39" s="8"/>
      <c r="E39" s="105" t="str">
        <f>HYPERLINK("https://rabota.by/resume/e6fbdbcd0006c093a30039ed1f775758334c46","Слесарь-ремонтник")</f>
        <v>Слесарь-ремонтник</v>
      </c>
      <c r="F39" s="8">
        <v>1000</v>
      </c>
    </row>
    <row r="40" spans="1:6" ht="15" x14ac:dyDescent="0.25">
      <c r="A40" s="9"/>
      <c r="B40" s="10"/>
      <c r="C40" s="11" t="s">
        <v>4</v>
      </c>
      <c r="D40" s="12">
        <f>IFERROR(PERCENTILE(D5:D39,0.1),"-")</f>
        <v>820</v>
      </c>
      <c r="E40" s="11" t="s">
        <v>4</v>
      </c>
      <c r="F40" s="12">
        <f>IFERROR(PERCENTILE(F5:F39,0.1),"-")</f>
        <v>1000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850</v>
      </c>
      <c r="E41" s="14" t="s">
        <v>5</v>
      </c>
      <c r="F41" s="15">
        <f>IFERROR(QUARTILE(F5:F39, 1),"-")</f>
        <v>1150</v>
      </c>
    </row>
    <row r="42" spans="1:6" ht="15" x14ac:dyDescent="0.25">
      <c r="A42" s="9"/>
      <c r="B42" s="16"/>
      <c r="C42" s="17" t="s">
        <v>6</v>
      </c>
      <c r="D42" s="18">
        <f>IFERROR(MEDIAN(D5:D39),"-")</f>
        <v>850</v>
      </c>
      <c r="E42" s="17" t="s">
        <v>6</v>
      </c>
      <c r="F42" s="18">
        <f>IFERROR(MEDIAN(F5:F39),"-")</f>
        <v>1500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960</v>
      </c>
      <c r="E43" s="20" t="s">
        <v>7</v>
      </c>
      <c r="F43" s="21">
        <f>IFERROR(QUARTILE(F5:F39,3), "-")</f>
        <v>1500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2843.9999999999991</v>
      </c>
      <c r="E44" s="23" t="s">
        <v>8</v>
      </c>
      <c r="F44" s="24">
        <f>IFERROR(PERCENTILE(F5:F39,0.9),"-")</f>
        <v>1920.0000000000002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996</v>
      </c>
    </row>
    <row r="48" spans="1:6" ht="14.25" x14ac:dyDescent="0.2">
      <c r="C48" s="90" t="s">
        <v>5</v>
      </c>
      <c r="D48" s="91">
        <f>IFERROR(QUARTILE(D5:F39, 1),"-")</f>
        <v>1000</v>
      </c>
    </row>
    <row r="49" spans="3:4" ht="14.25" x14ac:dyDescent="0.2">
      <c r="C49" s="92" t="s">
        <v>6</v>
      </c>
      <c r="D49" s="93">
        <f>IFERROR(MEDIAN(D5:D39,F5:F39),"-")</f>
        <v>1460</v>
      </c>
    </row>
    <row r="50" spans="3:4" ht="14.25" x14ac:dyDescent="0.2">
      <c r="C50" s="94" t="s">
        <v>7</v>
      </c>
      <c r="D50" s="95">
        <f>IFERROR(QUARTILE(D5:F39,3), "-")</f>
        <v>1500</v>
      </c>
    </row>
    <row r="51" spans="3:4" ht="14.25" x14ac:dyDescent="0.2">
      <c r="C51" s="96" t="s">
        <v>8</v>
      </c>
      <c r="D51" s="97">
        <f>IFERROR(PERCENTILE(D5:F39,0.9),"-")</f>
        <v>2000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2022-02-16T07:39:14Z</dcterms:modified>
  <dc:language>en-US</dc:language>
</cp:coreProperties>
</file>