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xr:revisionPtr revIDLastSave="0" documentId="13_ncr:1_{A46D1ABE-35D9-487A-9D72-2F391E8EE1B7}" xr6:coauthVersionLast="45" xr6:coauthVersionMax="45" xr10:uidLastSave="{00000000-0000-0000-0000-000000000000}"/>
  <bookViews>
    <workbookView xWindow="-110" yWindow="-110" windowWidth="25820" windowHeight="14020" firstSheet="1" activeTab="1" xr2:uid="{00000000-000D-0000-FFFF-FFFF00000000}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金源客户表!$A$1:$AK$1119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91029" concurrentCalc="0"/>
  <pivotCaches>
    <pivotCache cacheId="2" r:id="rId10"/>
  </pivotCaches>
</workbook>
</file>

<file path=xl/calcChain.xml><?xml version="1.0" encoding="utf-8"?>
<calcChain xmlns="http://schemas.openxmlformats.org/spreadsheetml/2006/main">
  <c r="V645" i="7" l="1"/>
  <c r="N136" i="10"/>
  <c r="J136" i="10"/>
  <c r="P136" i="10"/>
  <c r="L136" i="10"/>
  <c r="Q136" i="10"/>
  <c r="R136" i="10"/>
  <c r="W524" i="7"/>
  <c r="W528" i="7"/>
  <c r="W1118" i="7"/>
  <c r="W1092" i="7"/>
  <c r="W1028" i="7"/>
  <c r="W950" i="7"/>
  <c r="W852" i="7"/>
  <c r="W777" i="7"/>
  <c r="W669" i="7"/>
  <c r="W466" i="7"/>
  <c r="W298" i="7"/>
  <c r="W180" i="7"/>
  <c r="W55" i="7"/>
  <c r="V1118" i="7"/>
  <c r="W263" i="7"/>
  <c r="W1117" i="7"/>
  <c r="W1116" i="7"/>
  <c r="W758" i="7"/>
  <c r="W676" i="7"/>
  <c r="W675" i="7"/>
  <c r="W665" i="7"/>
  <c r="W366" i="7"/>
  <c r="W265" i="7"/>
  <c r="W264" i="7"/>
  <c r="W141" i="7"/>
  <c r="W2" i="7"/>
  <c r="W666" i="7"/>
  <c r="W432" i="7"/>
  <c r="W288" i="7"/>
  <c r="W165" i="7"/>
  <c r="W36" i="7"/>
  <c r="W538" i="7"/>
  <c r="H16" i="10"/>
  <c r="G16" i="10"/>
  <c r="W637" i="7"/>
  <c r="H11" i="10"/>
  <c r="G11" i="10"/>
  <c r="W622" i="7"/>
  <c r="W617" i="7"/>
  <c r="W616" i="7"/>
  <c r="W614" i="7"/>
  <c r="W1042" i="7"/>
  <c r="W980" i="7"/>
  <c r="W948" i="7"/>
  <c r="W836" i="7"/>
  <c r="W760" i="7"/>
  <c r="W649" i="7"/>
  <c r="W383" i="7"/>
  <c r="W382" i="7"/>
  <c r="W370" i="7"/>
  <c r="W267" i="7"/>
  <c r="W143" i="7"/>
  <c r="W5" i="7"/>
  <c r="W1048" i="7"/>
  <c r="W1043" i="7"/>
  <c r="W981" i="7"/>
  <c r="W947" i="7"/>
  <c r="W837" i="7"/>
  <c r="W761" i="7"/>
  <c r="W650" i="7"/>
  <c r="U443" i="7"/>
  <c r="W443" i="7"/>
  <c r="W442" i="7"/>
  <c r="W289" i="7"/>
  <c r="W169" i="7"/>
  <c r="W39" i="7"/>
  <c r="U436" i="7"/>
  <c r="W436" i="7"/>
  <c r="T523" i="7"/>
  <c r="W465" i="7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/>
  <c r="W392" i="7"/>
  <c r="W148" i="7"/>
  <c r="W13" i="7"/>
  <c r="W1061" i="7"/>
  <c r="W567" i="7"/>
  <c r="W734" i="7"/>
  <c r="W592" i="7"/>
  <c r="W591" i="7"/>
  <c r="W354" i="7"/>
  <c r="W243" i="7"/>
  <c r="W84" i="7"/>
  <c r="W83" i="7"/>
  <c r="H28" i="10"/>
  <c r="G28" i="10"/>
  <c r="Z59" i="7"/>
  <c r="U59" i="7"/>
  <c r="H33" i="10"/>
  <c r="G33" i="10"/>
  <c r="U642" i="7"/>
  <c r="W572" i="7"/>
  <c r="W539" i="7"/>
  <c r="W1110" i="7"/>
  <c r="Z1110" i="7"/>
  <c r="AB1110" i="7"/>
  <c r="V1110" i="7"/>
  <c r="U542" i="7"/>
  <c r="W542" i="7"/>
  <c r="W1077" i="7"/>
  <c r="W1013" i="7"/>
  <c r="W932" i="7"/>
  <c r="W870" i="7"/>
  <c r="W796" i="7"/>
  <c r="W706" i="7"/>
  <c r="W543" i="7"/>
  <c r="W326" i="7"/>
  <c r="W215" i="7"/>
  <c r="W112" i="7"/>
  <c r="Y1109" i="7"/>
  <c r="AB1109" i="7"/>
  <c r="I94" i="10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/>
  <c r="N11" i="10"/>
  <c r="W957" i="7"/>
  <c r="W964" i="7"/>
  <c r="W960" i="7"/>
  <c r="W945" i="7"/>
  <c r="W946" i="7"/>
  <c r="W949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9" i="7"/>
  <c r="W1030" i="7"/>
  <c r="W906" i="7"/>
  <c r="W904" i="7"/>
  <c r="W903" i="7"/>
  <c r="N133" i="10"/>
  <c r="N134" i="10"/>
  <c r="N135" i="10"/>
  <c r="N131" i="10"/>
  <c r="J130" i="10"/>
  <c r="L130" i="10"/>
  <c r="N120" i="10"/>
  <c r="L123" i="10"/>
  <c r="L124" i="10"/>
  <c r="L125" i="10"/>
  <c r="L126" i="10"/>
  <c r="L127" i="10"/>
  <c r="L128" i="10"/>
  <c r="L129" i="10"/>
  <c r="J131" i="10"/>
  <c r="L131" i="10"/>
  <c r="J132" i="10"/>
  <c r="L132" i="10"/>
  <c r="H135" i="10"/>
  <c r="J135" i="10"/>
  <c r="L135" i="10"/>
  <c r="H134" i="10"/>
  <c r="J134" i="10"/>
  <c r="L134" i="10"/>
  <c r="H133" i="10"/>
  <c r="J133" i="10"/>
  <c r="L133" i="10"/>
  <c r="AB1101" i="7"/>
  <c r="AB1099" i="7"/>
  <c r="AB1098" i="7"/>
  <c r="AB1097" i="7"/>
  <c r="AB1096" i="7"/>
  <c r="AB1095" i="7"/>
  <c r="Z1103" i="7"/>
  <c r="AB1103" i="7"/>
  <c r="Z1104" i="7"/>
  <c r="Z1105" i="7"/>
  <c r="Z1106" i="7"/>
  <c r="Z1107" i="7"/>
  <c r="Z1108" i="7"/>
  <c r="Z1102" i="7"/>
  <c r="AB1102" i="7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/>
  <c r="W1096" i="7"/>
  <c r="N130" i="10"/>
  <c r="W1095" i="7"/>
  <c r="N129" i="10"/>
  <c r="W1094" i="7"/>
  <c r="Y1094" i="7"/>
  <c r="W1093" i="7"/>
  <c r="Y1093" i="7"/>
  <c r="Y1092" i="7"/>
  <c r="W1091" i="7"/>
  <c r="Y1091" i="7"/>
  <c r="W1090" i="7"/>
  <c r="Y1090" i="7"/>
  <c r="W1089" i="7"/>
  <c r="Y1089" i="7"/>
  <c r="W1088" i="7"/>
  <c r="Y1088" i="7"/>
  <c r="W1087" i="7"/>
  <c r="Y1087" i="7"/>
  <c r="W1086" i="7"/>
  <c r="Y1086" i="7"/>
  <c r="W1085" i="7"/>
  <c r="Y1085" i="7"/>
  <c r="W1084" i="7"/>
  <c r="Y1084" i="7"/>
  <c r="W1083" i="7"/>
  <c r="Y1083" i="7"/>
  <c r="W1082" i="7"/>
  <c r="Y1082" i="7"/>
  <c r="W1081" i="7"/>
  <c r="W1080" i="7"/>
  <c r="Y1080" i="7"/>
  <c r="W1079" i="7"/>
  <c r="Y1079" i="7"/>
  <c r="W1078" i="7"/>
  <c r="Y1078" i="7"/>
  <c r="Y1077" i="7"/>
  <c r="W1076" i="7"/>
  <c r="Y1076" i="7"/>
  <c r="W1075" i="7"/>
  <c r="Y1075" i="7"/>
  <c r="W1074" i="7"/>
  <c r="Y1074" i="7"/>
  <c r="W1073" i="7"/>
  <c r="Y1073" i="7"/>
  <c r="W1072" i="7"/>
  <c r="Y1072" i="7"/>
  <c r="W1071" i="7"/>
  <c r="Y1071" i="7"/>
  <c r="W1070" i="7"/>
  <c r="Y1070" i="7"/>
  <c r="W1069" i="7"/>
  <c r="Y1069" i="7"/>
  <c r="W1068" i="7"/>
  <c r="Y1068" i="7"/>
  <c r="W1067" i="7"/>
  <c r="Y1067" i="7"/>
  <c r="W1066" i="7"/>
  <c r="Y1066" i="7"/>
  <c r="W1065" i="7"/>
  <c r="Y1065" i="7"/>
  <c r="W1064" i="7"/>
  <c r="Y1064" i="7"/>
  <c r="W1063" i="7"/>
  <c r="Y1063" i="7"/>
  <c r="W1062" i="7"/>
  <c r="Y1062" i="7"/>
  <c r="W1060" i="7"/>
  <c r="Y1060" i="7"/>
  <c r="W1059" i="7"/>
  <c r="Y1059" i="7"/>
  <c r="Y1058" i="7"/>
  <c r="W1057" i="7"/>
  <c r="Y1057" i="7"/>
  <c r="W1056" i="7"/>
  <c r="Y1056" i="7"/>
  <c r="W1055" i="7"/>
  <c r="Y1055" i="7"/>
  <c r="W1054" i="7"/>
  <c r="Y1054" i="7"/>
  <c r="W1053" i="7"/>
  <c r="Y1053" i="7"/>
  <c r="W1052" i="7"/>
  <c r="Y1052" i="7"/>
  <c r="W1051" i="7"/>
  <c r="Y1051" i="7"/>
  <c r="W1050" i="7"/>
  <c r="Y1050" i="7"/>
  <c r="W1047" i="7"/>
  <c r="W1046" i="7"/>
  <c r="W1045" i="7"/>
  <c r="Y1045" i="7"/>
  <c r="W1044" i="7"/>
  <c r="Y1044" i="7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/>
  <c r="N123" i="10"/>
  <c r="P123" i="10"/>
  <c r="Q123" i="10"/>
  <c r="R123" i="10"/>
  <c r="N124" i="10"/>
  <c r="N127" i="10"/>
  <c r="P127" i="10"/>
  <c r="Q127" i="10"/>
  <c r="R127" i="10"/>
  <c r="N126" i="10"/>
  <c r="P126" i="10"/>
  <c r="Q126" i="10"/>
  <c r="R126" i="10"/>
  <c r="N125" i="10"/>
  <c r="P125" i="10"/>
  <c r="Q125" i="10"/>
  <c r="R125" i="10"/>
  <c r="N128" i="10"/>
  <c r="P128" i="10"/>
  <c r="Q128" i="10"/>
  <c r="R128" i="10"/>
  <c r="Y1096" i="7"/>
  <c r="P130" i="10"/>
  <c r="Q130" i="10"/>
  <c r="R130" i="10"/>
  <c r="Y1081" i="7"/>
  <c r="P131" i="10"/>
  <c r="Q131" i="10"/>
  <c r="R131" i="10"/>
  <c r="P129" i="10"/>
  <c r="Q129" i="10"/>
  <c r="R129" i="10"/>
  <c r="Y1061" i="7"/>
  <c r="Y1048" i="7"/>
  <c r="G124" i="10"/>
  <c r="Y1047" i="7"/>
  <c r="Y1101" i="7"/>
  <c r="P132" i="10"/>
  <c r="Y1095" i="7"/>
  <c r="Y1041" i="7"/>
  <c r="Y1046" i="7"/>
  <c r="P135" i="10"/>
  <c r="Q135" i="10"/>
  <c r="R135" i="10"/>
  <c r="P134" i="10"/>
  <c r="Q134" i="10"/>
  <c r="R134" i="10"/>
  <c r="P133" i="10"/>
  <c r="Q133" i="10"/>
  <c r="R133" i="10"/>
  <c r="Y1043" i="7"/>
  <c r="P124" i="10"/>
  <c r="Q124" i="10"/>
  <c r="R124" i="10"/>
  <c r="Q132" i="10"/>
  <c r="R132" i="10"/>
  <c r="W418" i="7"/>
  <c r="W372" i="7"/>
  <c r="Z1040" i="7"/>
  <c r="AB1040" i="7"/>
  <c r="N114" i="10"/>
  <c r="N112" i="10"/>
  <c r="H122" i="10"/>
  <c r="J122" i="10"/>
  <c r="H121" i="10"/>
  <c r="J121" i="10"/>
  <c r="H120" i="10"/>
  <c r="J120" i="10"/>
  <c r="L120" i="10"/>
  <c r="H119" i="10"/>
  <c r="H118" i="10"/>
  <c r="H117" i="10"/>
  <c r="J116" i="10"/>
  <c r="L116" i="10"/>
  <c r="J115" i="10"/>
  <c r="L115" i="10"/>
  <c r="J114" i="10"/>
  <c r="L114" i="10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/>
  <c r="Z1026" i="7"/>
  <c r="AB1026" i="7"/>
  <c r="Z1025" i="7"/>
  <c r="AB1025" i="7"/>
  <c r="Z1024" i="7"/>
  <c r="Z1023" i="7"/>
  <c r="AB1023" i="7"/>
  <c r="Z1022" i="7"/>
  <c r="Z1021" i="7"/>
  <c r="Z1020" i="7"/>
  <c r="Z1019" i="7"/>
  <c r="AB1019" i="7"/>
  <c r="Z1018" i="7"/>
  <c r="AB1018" i="7"/>
  <c r="Z1017" i="7"/>
  <c r="AB1017" i="7"/>
  <c r="Z1016" i="7"/>
  <c r="Z1015" i="7"/>
  <c r="AB1015" i="7"/>
  <c r="Z1014" i="7"/>
  <c r="Z1013" i="7"/>
  <c r="Z1012" i="7"/>
  <c r="Z1011" i="7"/>
  <c r="AB1011" i="7"/>
  <c r="Z1010" i="7"/>
  <c r="AB1010" i="7"/>
  <c r="Z1009" i="7"/>
  <c r="AB1009" i="7"/>
  <c r="Z1008" i="7"/>
  <c r="Z1007" i="7"/>
  <c r="AB1007" i="7"/>
  <c r="Z1006" i="7"/>
  <c r="Z1005" i="7"/>
  <c r="Z1004" i="7"/>
  <c r="Z1003" i="7"/>
  <c r="AB1003" i="7"/>
  <c r="Z1002" i="7"/>
  <c r="AB1002" i="7"/>
  <c r="Z1001" i="7"/>
  <c r="AB1001" i="7"/>
  <c r="Z1000" i="7"/>
  <c r="Z999" i="7"/>
  <c r="AB999" i="7"/>
  <c r="Z998" i="7"/>
  <c r="Z997" i="7"/>
  <c r="Z996" i="7"/>
  <c r="Z995" i="7"/>
  <c r="AB995" i="7"/>
  <c r="Z994" i="7"/>
  <c r="Z993" i="7"/>
  <c r="AB993" i="7"/>
  <c r="Z992" i="7"/>
  <c r="Z991" i="7"/>
  <c r="AB991" i="7"/>
  <c r="Z990" i="7"/>
  <c r="Z989" i="7"/>
  <c r="Z988" i="7"/>
  <c r="Z987" i="7"/>
  <c r="AB987" i="7"/>
  <c r="Z986" i="7"/>
  <c r="Z985" i="7"/>
  <c r="Z984" i="7"/>
  <c r="AB983" i="7"/>
  <c r="Z982" i="7"/>
  <c r="AB982" i="7"/>
  <c r="Z981" i="7"/>
  <c r="AB981" i="7"/>
  <c r="Z980" i="7"/>
  <c r="AB979" i="7"/>
  <c r="Y979" i="7"/>
  <c r="AB978" i="7"/>
  <c r="Y978" i="7"/>
  <c r="AB977" i="7"/>
  <c r="Y977" i="7"/>
  <c r="AB976" i="7"/>
  <c r="W1035" i="7"/>
  <c r="Y1035" i="7"/>
  <c r="W1034" i="7"/>
  <c r="Y1034" i="7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/>
  <c r="I118" i="10"/>
  <c r="L117" i="10"/>
  <c r="I117" i="10"/>
  <c r="L119" i="10"/>
  <c r="I119" i="10"/>
  <c r="Y1033" i="7"/>
  <c r="Y980" i="7"/>
  <c r="N117" i="10"/>
  <c r="P117" i="10"/>
  <c r="Q117" i="10"/>
  <c r="R117" i="10"/>
  <c r="P120" i="10"/>
  <c r="Q120" i="10"/>
  <c r="R120" i="10"/>
  <c r="L122" i="10"/>
  <c r="P122" i="10"/>
  <c r="Q122" i="10"/>
  <c r="R122" i="10"/>
  <c r="P112" i="10"/>
  <c r="Q112" i="10"/>
  <c r="R112" i="10"/>
  <c r="L121" i="10"/>
  <c r="P121" i="10"/>
  <c r="Q121" i="10"/>
  <c r="R121" i="10"/>
  <c r="P114" i="10"/>
  <c r="Q114" i="10"/>
  <c r="R114" i="10"/>
  <c r="N119" i="10"/>
  <c r="P119" i="10"/>
  <c r="Q119" i="10"/>
  <c r="R119" i="10"/>
  <c r="N116" i="10"/>
  <c r="N113" i="10"/>
  <c r="P113" i="10"/>
  <c r="Q113" i="10"/>
  <c r="R113" i="10"/>
  <c r="N118" i="10"/>
  <c r="P118" i="10"/>
  <c r="Q118" i="10"/>
  <c r="R118" i="10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/>
  <c r="P115" i="10"/>
  <c r="Q115" i="10"/>
  <c r="R115" i="10"/>
  <c r="P116" i="10"/>
  <c r="Q116" i="10"/>
  <c r="R116" i="10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/>
  <c r="N110" i="10"/>
  <c r="J110" i="10"/>
  <c r="P110" i="10"/>
  <c r="L110" i="10"/>
  <c r="J109" i="10"/>
  <c r="L109" i="10"/>
  <c r="J108" i="10"/>
  <c r="L108" i="10"/>
  <c r="N107" i="10"/>
  <c r="J107" i="10"/>
  <c r="L107" i="10"/>
  <c r="J106" i="10"/>
  <c r="L106" i="10"/>
  <c r="J105" i="10"/>
  <c r="L105" i="10"/>
  <c r="N104" i="10"/>
  <c r="J104" i="10"/>
  <c r="P104" i="10"/>
  <c r="L104" i="10"/>
  <c r="N103" i="10"/>
  <c r="P103" i="10"/>
  <c r="Q103" i="10"/>
  <c r="R103" i="10"/>
  <c r="L103" i="10"/>
  <c r="N102" i="10"/>
  <c r="P102" i="10"/>
  <c r="Q102" i="10"/>
  <c r="R102" i="10"/>
  <c r="L102" i="10"/>
  <c r="L101" i="10"/>
  <c r="L100" i="10"/>
  <c r="L99" i="10"/>
  <c r="H99" i="10"/>
  <c r="I99" i="10"/>
  <c r="G99" i="10"/>
  <c r="N98" i="10"/>
  <c r="J98" i="10"/>
  <c r="L98" i="10"/>
  <c r="N97" i="10"/>
  <c r="J97" i="10"/>
  <c r="L97" i="10"/>
  <c r="N96" i="10"/>
  <c r="J96" i="10"/>
  <c r="L96" i="10"/>
  <c r="N95" i="10"/>
  <c r="J95" i="10"/>
  <c r="L95" i="10"/>
  <c r="L94" i="10"/>
  <c r="N93" i="10"/>
  <c r="H93" i="10"/>
  <c r="H92" i="10"/>
  <c r="L91" i="10"/>
  <c r="L90" i="10"/>
  <c r="L89" i="10"/>
  <c r="N88" i="10"/>
  <c r="H88" i="10"/>
  <c r="G88" i="10"/>
  <c r="J88" i="10"/>
  <c r="L88" i="10"/>
  <c r="L87" i="10"/>
  <c r="L86" i="10"/>
  <c r="N85" i="10"/>
  <c r="P85" i="10"/>
  <c r="Q85" i="10"/>
  <c r="R85" i="10"/>
  <c r="L85" i="10"/>
  <c r="J84" i="10"/>
  <c r="L84" i="10"/>
  <c r="J83" i="10"/>
  <c r="L83" i="10"/>
  <c r="N82" i="10"/>
  <c r="J82" i="10"/>
  <c r="L82" i="10"/>
  <c r="L81" i="10"/>
  <c r="L80" i="10"/>
  <c r="L79" i="10"/>
  <c r="L78" i="10"/>
  <c r="L77" i="10"/>
  <c r="L76" i="10"/>
  <c r="N75" i="10"/>
  <c r="N74" i="10"/>
  <c r="N73" i="10"/>
  <c r="P73" i="10"/>
  <c r="Q73" i="10"/>
  <c r="R73" i="10"/>
  <c r="N72" i="10"/>
  <c r="P72" i="10"/>
  <c r="Q72" i="10"/>
  <c r="R72" i="10"/>
  <c r="N71" i="10"/>
  <c r="G71" i="10"/>
  <c r="N70" i="10"/>
  <c r="P70" i="10"/>
  <c r="Q70" i="10"/>
  <c r="R70" i="10"/>
  <c r="N63" i="10"/>
  <c r="H63" i="10"/>
  <c r="J63" i="10"/>
  <c r="L63" i="10"/>
  <c r="N62" i="10"/>
  <c r="H62" i="10"/>
  <c r="J62" i="10"/>
  <c r="N61" i="10"/>
  <c r="J61" i="10"/>
  <c r="L61" i="10"/>
  <c r="L60" i="10"/>
  <c r="H60" i="10"/>
  <c r="G59" i="10"/>
  <c r="H59" i="10"/>
  <c r="L59" i="10"/>
  <c r="H58" i="10"/>
  <c r="L58" i="10"/>
  <c r="G57" i="10"/>
  <c r="H57" i="10"/>
  <c r="L57" i="10"/>
  <c r="H56" i="10"/>
  <c r="L56" i="10"/>
  <c r="L55" i="10"/>
  <c r="H55" i="10"/>
  <c r="H54" i="10"/>
  <c r="L54" i="10"/>
  <c r="H53" i="10"/>
  <c r="L53" i="10"/>
  <c r="H52" i="10"/>
  <c r="L52" i="10"/>
  <c r="N51" i="10"/>
  <c r="J51" i="10"/>
  <c r="L51" i="10"/>
  <c r="N50" i="10"/>
  <c r="J50" i="10"/>
  <c r="L50" i="10"/>
  <c r="N49" i="10"/>
  <c r="J49" i="10"/>
  <c r="P49" i="10"/>
  <c r="L49" i="10"/>
  <c r="N48" i="10"/>
  <c r="J48" i="10"/>
  <c r="L48" i="10"/>
  <c r="N47" i="10"/>
  <c r="J47" i="10"/>
  <c r="L47" i="10"/>
  <c r="N46" i="10"/>
  <c r="J46" i="10"/>
  <c r="L46" i="10"/>
  <c r="N45" i="10"/>
  <c r="P45" i="10"/>
  <c r="Q45" i="10"/>
  <c r="R45" i="10"/>
  <c r="L45" i="10"/>
  <c r="N44" i="10"/>
  <c r="P44" i="10"/>
  <c r="Q44" i="10"/>
  <c r="R44" i="10"/>
  <c r="L44" i="10"/>
  <c r="N43" i="10"/>
  <c r="L43" i="10"/>
  <c r="N42" i="10"/>
  <c r="L42" i="10"/>
  <c r="G42" i="10"/>
  <c r="N41" i="10"/>
  <c r="L41" i="10"/>
  <c r="L40" i="10"/>
  <c r="N39" i="10"/>
  <c r="P39" i="10"/>
  <c r="Q39" i="10"/>
  <c r="R39" i="10"/>
  <c r="L39" i="10"/>
  <c r="N38" i="10"/>
  <c r="P38" i="10"/>
  <c r="Q38" i="10"/>
  <c r="R38" i="10"/>
  <c r="L38" i="10"/>
  <c r="L37" i="10"/>
  <c r="N36" i="10"/>
  <c r="J36" i="10"/>
  <c r="L36" i="10"/>
  <c r="N35" i="10"/>
  <c r="J35" i="10"/>
  <c r="L35" i="10"/>
  <c r="N34" i="10"/>
  <c r="P34" i="10"/>
  <c r="Q34" i="10"/>
  <c r="R34" i="10"/>
  <c r="L34" i="10"/>
  <c r="N33" i="10"/>
  <c r="L33" i="10"/>
  <c r="N32" i="10"/>
  <c r="N31" i="10"/>
  <c r="G31" i="10"/>
  <c r="P31" i="10"/>
  <c r="Q31" i="10"/>
  <c r="R31" i="10"/>
  <c r="L31" i="10"/>
  <c r="N30" i="10"/>
  <c r="J30" i="10"/>
  <c r="N29" i="10"/>
  <c r="L28" i="10"/>
  <c r="N27" i="10"/>
  <c r="P27" i="10"/>
  <c r="Q27" i="10"/>
  <c r="R27" i="10"/>
  <c r="L27" i="10"/>
  <c r="N26" i="10"/>
  <c r="P26" i="10"/>
  <c r="Q26" i="10"/>
  <c r="R26" i="10"/>
  <c r="L26" i="10"/>
  <c r="L25" i="10"/>
  <c r="N24" i="10"/>
  <c r="J24" i="10"/>
  <c r="L24" i="10"/>
  <c r="N23" i="10"/>
  <c r="J23" i="10"/>
  <c r="L23" i="10"/>
  <c r="N22" i="10"/>
  <c r="J22" i="10"/>
  <c r="L22" i="10"/>
  <c r="N21" i="10"/>
  <c r="J21" i="10"/>
  <c r="L21" i="10"/>
  <c r="N20" i="10"/>
  <c r="J20" i="10"/>
  <c r="N19" i="10"/>
  <c r="J19" i="10"/>
  <c r="L19" i="10"/>
  <c r="N18" i="10"/>
  <c r="J18" i="10"/>
  <c r="L18" i="10"/>
  <c r="N17" i="10"/>
  <c r="J17" i="10"/>
  <c r="L17" i="10"/>
  <c r="N16" i="10"/>
  <c r="J16" i="10"/>
  <c r="L16" i="10"/>
  <c r="N15" i="10"/>
  <c r="J15" i="10"/>
  <c r="L15" i="10"/>
  <c r="N14" i="10"/>
  <c r="J14" i="10"/>
  <c r="L14" i="10"/>
  <c r="N13" i="10"/>
  <c r="J13" i="10"/>
  <c r="L13" i="10"/>
  <c r="N12" i="10"/>
  <c r="J12" i="10"/>
  <c r="L12" i="10"/>
  <c r="J11" i="10"/>
  <c r="N10" i="10"/>
  <c r="P10" i="10"/>
  <c r="Q10" i="10"/>
  <c r="R10" i="10"/>
  <c r="L10" i="10"/>
  <c r="N9" i="10"/>
  <c r="P9" i="10"/>
  <c r="Q9" i="10"/>
  <c r="R9" i="10"/>
  <c r="L9" i="10"/>
  <c r="N8" i="10"/>
  <c r="L8" i="10"/>
  <c r="N7" i="10"/>
  <c r="P7" i="10"/>
  <c r="Q7" i="10"/>
  <c r="R7" i="10"/>
  <c r="L7" i="10"/>
  <c r="L6" i="10"/>
  <c r="L5" i="10"/>
  <c r="N4" i="10"/>
  <c r="L4" i="10"/>
  <c r="N3" i="10"/>
  <c r="P3" i="10"/>
  <c r="Q3" i="10"/>
  <c r="R3" i="10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/>
  <c r="V905" i="7"/>
  <c r="AA904" i="7"/>
  <c r="Z904" i="7"/>
  <c r="Y904" i="7"/>
  <c r="V904" i="7"/>
  <c r="AA903" i="7"/>
  <c r="Z903" i="7"/>
  <c r="V903" i="7"/>
  <c r="U902" i="7"/>
  <c r="Z902" i="7"/>
  <c r="U901" i="7"/>
  <c r="U900" i="7"/>
  <c r="U899" i="7"/>
  <c r="Y899" i="7"/>
  <c r="U898" i="7"/>
  <c r="AB897" i="7"/>
  <c r="Y897" i="7"/>
  <c r="V897" i="7"/>
  <c r="AB896" i="7"/>
  <c r="Y896" i="7"/>
  <c r="V896" i="7"/>
  <c r="AB895" i="7"/>
  <c r="Y895" i="7"/>
  <c r="AB894" i="7"/>
  <c r="W894" i="7"/>
  <c r="Y894" i="7"/>
  <c r="AB893" i="7"/>
  <c r="W893" i="7"/>
  <c r="Y893" i="7"/>
  <c r="AB892" i="7"/>
  <c r="W892" i="7"/>
  <c r="AA891" i="7"/>
  <c r="Z891" i="7"/>
  <c r="W891" i="7"/>
  <c r="Y891" i="7"/>
  <c r="V891" i="7"/>
  <c r="AA890" i="7"/>
  <c r="Z890" i="7"/>
  <c r="W890" i="7"/>
  <c r="Y890" i="7"/>
  <c r="V890" i="7"/>
  <c r="AA889" i="7"/>
  <c r="Z889" i="7"/>
  <c r="W889" i="7"/>
  <c r="Y889" i="7"/>
  <c r="V889" i="7"/>
  <c r="AA888" i="7"/>
  <c r="Z888" i="7"/>
  <c r="W888" i="7"/>
  <c r="Y888" i="7"/>
  <c r="V888" i="7"/>
  <c r="AA887" i="7"/>
  <c r="Z887" i="7"/>
  <c r="W887" i="7"/>
  <c r="Y887" i="7"/>
  <c r="V887" i="7"/>
  <c r="AA886" i="7"/>
  <c r="Z886" i="7"/>
  <c r="W886" i="7"/>
  <c r="Y886" i="7"/>
  <c r="V886" i="7"/>
  <c r="AA885" i="7"/>
  <c r="Z885" i="7"/>
  <c r="W885" i="7"/>
  <c r="Y885" i="7"/>
  <c r="V885" i="7"/>
  <c r="AA884" i="7"/>
  <c r="Z884" i="7"/>
  <c r="W884" i="7"/>
  <c r="Y884" i="7"/>
  <c r="V884" i="7"/>
  <c r="AA883" i="7"/>
  <c r="Z883" i="7"/>
  <c r="W883" i="7"/>
  <c r="Y883" i="7"/>
  <c r="V883" i="7"/>
  <c r="AA882" i="7"/>
  <c r="Z882" i="7"/>
  <c r="W882" i="7"/>
  <c r="Y882" i="7"/>
  <c r="V882" i="7"/>
  <c r="AA881" i="7"/>
  <c r="Z881" i="7"/>
  <c r="W881" i="7"/>
  <c r="Y881" i="7"/>
  <c r="V881" i="7"/>
  <c r="AA880" i="7"/>
  <c r="Z880" i="7"/>
  <c r="W880" i="7"/>
  <c r="Y880" i="7"/>
  <c r="V880" i="7"/>
  <c r="AA879" i="7"/>
  <c r="Z879" i="7"/>
  <c r="W879" i="7"/>
  <c r="Y879" i="7"/>
  <c r="V879" i="7"/>
  <c r="AA878" i="7"/>
  <c r="Z878" i="7"/>
  <c r="W878" i="7"/>
  <c r="Y878" i="7"/>
  <c r="V878" i="7"/>
  <c r="AA877" i="7"/>
  <c r="Z877" i="7"/>
  <c r="W877" i="7"/>
  <c r="Y877" i="7"/>
  <c r="V877" i="7"/>
  <c r="AA876" i="7"/>
  <c r="Z876" i="7"/>
  <c r="W876" i="7"/>
  <c r="Y876" i="7"/>
  <c r="V876" i="7"/>
  <c r="AA875" i="7"/>
  <c r="Z875" i="7"/>
  <c r="W875" i="7"/>
  <c r="Y875" i="7"/>
  <c r="V875" i="7"/>
  <c r="AA874" i="7"/>
  <c r="Z874" i="7"/>
  <c r="W874" i="7"/>
  <c r="Y874" i="7"/>
  <c r="V874" i="7"/>
  <c r="AA873" i="7"/>
  <c r="Z873" i="7"/>
  <c r="W873" i="7"/>
  <c r="Y873" i="7"/>
  <c r="V873" i="7"/>
  <c r="AA872" i="7"/>
  <c r="Z872" i="7"/>
  <c r="W872" i="7"/>
  <c r="Y872" i="7"/>
  <c r="V872" i="7"/>
  <c r="AA871" i="7"/>
  <c r="Z871" i="7"/>
  <c r="W871" i="7"/>
  <c r="Y871" i="7"/>
  <c r="V871" i="7"/>
  <c r="AA870" i="7"/>
  <c r="Z870" i="7"/>
  <c r="Y870" i="7"/>
  <c r="V870" i="7"/>
  <c r="AA869" i="7"/>
  <c r="Z869" i="7"/>
  <c r="W869" i="7"/>
  <c r="Y869" i="7"/>
  <c r="V869" i="7"/>
  <c r="AA868" i="7"/>
  <c r="Z868" i="7"/>
  <c r="W868" i="7"/>
  <c r="Y868" i="7"/>
  <c r="V868" i="7"/>
  <c r="AA867" i="7"/>
  <c r="Z867" i="7"/>
  <c r="W867" i="7"/>
  <c r="Y867" i="7"/>
  <c r="V867" i="7"/>
  <c r="AA866" i="7"/>
  <c r="Z866" i="7"/>
  <c r="W866" i="7"/>
  <c r="Y866" i="7"/>
  <c r="V866" i="7"/>
  <c r="AA865" i="7"/>
  <c r="Z865" i="7"/>
  <c r="W865" i="7"/>
  <c r="Y865" i="7"/>
  <c r="V865" i="7"/>
  <c r="AA864" i="7"/>
  <c r="Z864" i="7"/>
  <c r="W864" i="7"/>
  <c r="Y864" i="7"/>
  <c r="V864" i="7"/>
  <c r="AA863" i="7"/>
  <c r="Z863" i="7"/>
  <c r="W863" i="7"/>
  <c r="Y863" i="7"/>
  <c r="V863" i="7"/>
  <c r="AA862" i="7"/>
  <c r="Z862" i="7"/>
  <c r="W862" i="7"/>
  <c r="Y862" i="7"/>
  <c r="V862" i="7"/>
  <c r="AA861" i="7"/>
  <c r="Z861" i="7"/>
  <c r="W861" i="7"/>
  <c r="Y861" i="7"/>
  <c r="V861" i="7"/>
  <c r="AA860" i="7"/>
  <c r="Z860" i="7"/>
  <c r="W860" i="7"/>
  <c r="Y860" i="7"/>
  <c r="V860" i="7"/>
  <c r="AA859" i="7"/>
  <c r="Z859" i="7"/>
  <c r="W859" i="7"/>
  <c r="Y859" i="7"/>
  <c r="V859" i="7"/>
  <c r="AA858" i="7"/>
  <c r="Z858" i="7"/>
  <c r="W858" i="7"/>
  <c r="Y858" i="7"/>
  <c r="V858" i="7"/>
  <c r="AA857" i="7"/>
  <c r="Z857" i="7"/>
  <c r="W857" i="7"/>
  <c r="Y857" i="7"/>
  <c r="V857" i="7"/>
  <c r="AA856" i="7"/>
  <c r="Z856" i="7"/>
  <c r="Y856" i="7"/>
  <c r="V856" i="7"/>
  <c r="AA855" i="7"/>
  <c r="Z855" i="7"/>
  <c r="W855" i="7"/>
  <c r="Y855" i="7"/>
  <c r="V855" i="7"/>
  <c r="AA854" i="7"/>
  <c r="Z854" i="7"/>
  <c r="W854" i="7"/>
  <c r="Y854" i="7"/>
  <c r="V854" i="7"/>
  <c r="AA853" i="7"/>
  <c r="Z853" i="7"/>
  <c r="W853" i="7"/>
  <c r="Y853" i="7"/>
  <c r="V853" i="7"/>
  <c r="AA852" i="7"/>
  <c r="Z852" i="7"/>
  <c r="Y852" i="7"/>
  <c r="V852" i="7"/>
  <c r="AA851" i="7"/>
  <c r="Z851" i="7"/>
  <c r="W851" i="7"/>
  <c r="Y851" i="7"/>
  <c r="V851" i="7"/>
  <c r="AA850" i="7"/>
  <c r="Z850" i="7"/>
  <c r="W850" i="7"/>
  <c r="Y850" i="7"/>
  <c r="V850" i="7"/>
  <c r="AA849" i="7"/>
  <c r="Z849" i="7"/>
  <c r="W849" i="7"/>
  <c r="Y849" i="7"/>
  <c r="V849" i="7"/>
  <c r="AA848" i="7"/>
  <c r="Z848" i="7"/>
  <c r="W848" i="7"/>
  <c r="Y848" i="7"/>
  <c r="V848" i="7"/>
  <c r="AA847" i="7"/>
  <c r="Z847" i="7"/>
  <c r="W847" i="7"/>
  <c r="Y847" i="7"/>
  <c r="V847" i="7"/>
  <c r="AA846" i="7"/>
  <c r="Z846" i="7"/>
  <c r="W846" i="7"/>
  <c r="Y846" i="7"/>
  <c r="V846" i="7"/>
  <c r="AA845" i="7"/>
  <c r="Z845" i="7"/>
  <c r="W845" i="7"/>
  <c r="Y845" i="7"/>
  <c r="V845" i="7"/>
  <c r="AA844" i="7"/>
  <c r="Z844" i="7"/>
  <c r="W844" i="7"/>
  <c r="Y844" i="7"/>
  <c r="V844" i="7"/>
  <c r="AA843" i="7"/>
  <c r="Z843" i="7"/>
  <c r="W843" i="7"/>
  <c r="Y843" i="7"/>
  <c r="V843" i="7"/>
  <c r="AA842" i="7"/>
  <c r="Z842" i="7"/>
  <c r="W842" i="7"/>
  <c r="Y842" i="7"/>
  <c r="AA841" i="7"/>
  <c r="AB841" i="7"/>
  <c r="AA840" i="7"/>
  <c r="Z840" i="7"/>
  <c r="W840" i="7"/>
  <c r="Y840" i="7"/>
  <c r="V840" i="7"/>
  <c r="AA839" i="7"/>
  <c r="Z839" i="7"/>
  <c r="W839" i="7"/>
  <c r="Y839" i="7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/>
  <c r="V833" i="7"/>
  <c r="W832" i="7"/>
  <c r="V832" i="7"/>
  <c r="Z831" i="7"/>
  <c r="U831" i="7"/>
  <c r="V831" i="7"/>
  <c r="Z830" i="7"/>
  <c r="U830" i="7"/>
  <c r="V830" i="7"/>
  <c r="Z829" i="7"/>
  <c r="U829" i="7"/>
  <c r="V829" i="7"/>
  <c r="AB828" i="7"/>
  <c r="AB825" i="7"/>
  <c r="Y825" i="7"/>
  <c r="V825" i="7"/>
  <c r="AB824" i="7"/>
  <c r="W824" i="7"/>
  <c r="N87" i="10"/>
  <c r="P87" i="10"/>
  <c r="Q87" i="10"/>
  <c r="R87" i="10"/>
  <c r="V824" i="7"/>
  <c r="AB823" i="7"/>
  <c r="W823" i="7"/>
  <c r="Y823" i="7"/>
  <c r="V823" i="7"/>
  <c r="AB822" i="7"/>
  <c r="W822" i="7"/>
  <c r="Y822" i="7"/>
  <c r="V822" i="7"/>
  <c r="AB821" i="7"/>
  <c r="W821" i="7"/>
  <c r="Y821" i="7"/>
  <c r="V821" i="7"/>
  <c r="AB820" i="7"/>
  <c r="Y820" i="7"/>
  <c r="V820" i="7"/>
  <c r="AB819" i="7"/>
  <c r="Y819" i="7"/>
  <c r="V819" i="7"/>
  <c r="AB818" i="7"/>
  <c r="W818" i="7"/>
  <c r="V818" i="7"/>
  <c r="Z817" i="7"/>
  <c r="AB817" i="7"/>
  <c r="W817" i="7"/>
  <c r="Y817" i="7"/>
  <c r="V817" i="7"/>
  <c r="Z816" i="7"/>
  <c r="AB816" i="7"/>
  <c r="W816" i="7"/>
  <c r="Y816" i="7"/>
  <c r="V816" i="7"/>
  <c r="Z815" i="7"/>
  <c r="AB815" i="7"/>
  <c r="W815" i="7"/>
  <c r="Y815" i="7"/>
  <c r="V815" i="7"/>
  <c r="Z814" i="7"/>
  <c r="AB814" i="7"/>
  <c r="W814" i="7"/>
  <c r="Y814" i="7"/>
  <c r="V814" i="7"/>
  <c r="Z813" i="7"/>
  <c r="AB813" i="7"/>
  <c r="W813" i="7"/>
  <c r="Y813" i="7"/>
  <c r="V813" i="7"/>
  <c r="Z812" i="7"/>
  <c r="AB812" i="7"/>
  <c r="W812" i="7"/>
  <c r="Y812" i="7"/>
  <c r="V812" i="7"/>
  <c r="Z811" i="7"/>
  <c r="AB811" i="7"/>
  <c r="W811" i="7"/>
  <c r="Y811" i="7"/>
  <c r="V811" i="7"/>
  <c r="Z810" i="7"/>
  <c r="AB810" i="7"/>
  <c r="W810" i="7"/>
  <c r="Y810" i="7"/>
  <c r="V810" i="7"/>
  <c r="Z809" i="7"/>
  <c r="AB809" i="7"/>
  <c r="W809" i="7"/>
  <c r="Y809" i="7"/>
  <c r="V809" i="7"/>
  <c r="Z808" i="7"/>
  <c r="AB808" i="7"/>
  <c r="W808" i="7"/>
  <c r="Y808" i="7"/>
  <c r="V808" i="7"/>
  <c r="Z807" i="7"/>
  <c r="AB807" i="7"/>
  <c r="W807" i="7"/>
  <c r="Y807" i="7"/>
  <c r="V807" i="7"/>
  <c r="Z806" i="7"/>
  <c r="AB806" i="7"/>
  <c r="W806" i="7"/>
  <c r="Y806" i="7"/>
  <c r="V806" i="7"/>
  <c r="Z805" i="7"/>
  <c r="AB805" i="7"/>
  <c r="W805" i="7"/>
  <c r="Y805" i="7"/>
  <c r="V805" i="7"/>
  <c r="Z804" i="7"/>
  <c r="AB804" i="7"/>
  <c r="W804" i="7"/>
  <c r="Y804" i="7"/>
  <c r="V804" i="7"/>
  <c r="Z803" i="7"/>
  <c r="AB803" i="7"/>
  <c r="W803" i="7"/>
  <c r="Y803" i="7"/>
  <c r="V803" i="7"/>
  <c r="Z802" i="7"/>
  <c r="AB802" i="7"/>
  <c r="W802" i="7"/>
  <c r="Y802" i="7"/>
  <c r="V802" i="7"/>
  <c r="Z801" i="7"/>
  <c r="AB801" i="7"/>
  <c r="W801" i="7"/>
  <c r="Y801" i="7"/>
  <c r="V801" i="7"/>
  <c r="Z800" i="7"/>
  <c r="AB800" i="7"/>
  <c r="W800" i="7"/>
  <c r="Y800" i="7"/>
  <c r="V800" i="7"/>
  <c r="Z799" i="7"/>
  <c r="AB799" i="7"/>
  <c r="W799" i="7"/>
  <c r="Y799" i="7"/>
  <c r="V799" i="7"/>
  <c r="Z798" i="7"/>
  <c r="AB798" i="7"/>
  <c r="W798" i="7"/>
  <c r="Y798" i="7"/>
  <c r="V798" i="7"/>
  <c r="Z797" i="7"/>
  <c r="AB797" i="7"/>
  <c r="W797" i="7"/>
  <c r="Y797" i="7"/>
  <c r="V797" i="7"/>
  <c r="Z796" i="7"/>
  <c r="AB796" i="7"/>
  <c r="Y796" i="7"/>
  <c r="V796" i="7"/>
  <c r="Z795" i="7"/>
  <c r="AB795" i="7"/>
  <c r="W795" i="7"/>
  <c r="Y795" i="7"/>
  <c r="V795" i="7"/>
  <c r="Z794" i="7"/>
  <c r="AB794" i="7"/>
  <c r="W794" i="7"/>
  <c r="Y794" i="7"/>
  <c r="V794" i="7"/>
  <c r="Z793" i="7"/>
  <c r="AB793" i="7"/>
  <c r="W793" i="7"/>
  <c r="Y793" i="7"/>
  <c r="V793" i="7"/>
  <c r="Z792" i="7"/>
  <c r="AB792" i="7"/>
  <c r="W792" i="7"/>
  <c r="Y792" i="7"/>
  <c r="V792" i="7"/>
  <c r="Z791" i="7"/>
  <c r="AB791" i="7"/>
  <c r="W791" i="7"/>
  <c r="Y791" i="7"/>
  <c r="V791" i="7"/>
  <c r="Z790" i="7"/>
  <c r="AB790" i="7"/>
  <c r="W790" i="7"/>
  <c r="Y790" i="7"/>
  <c r="V790" i="7"/>
  <c r="Z789" i="7"/>
  <c r="AB789" i="7"/>
  <c r="W789" i="7"/>
  <c r="Y789" i="7"/>
  <c r="V789" i="7"/>
  <c r="Z788" i="7"/>
  <c r="AB788" i="7"/>
  <c r="W788" i="7"/>
  <c r="Y788" i="7"/>
  <c r="V788" i="7"/>
  <c r="Z787" i="7"/>
  <c r="AB787" i="7"/>
  <c r="W787" i="7"/>
  <c r="Y787" i="7"/>
  <c r="V787" i="7"/>
  <c r="Z786" i="7"/>
  <c r="AB786" i="7"/>
  <c r="W786" i="7"/>
  <c r="Y786" i="7"/>
  <c r="V786" i="7"/>
  <c r="Z785" i="7"/>
  <c r="AB785" i="7"/>
  <c r="W785" i="7"/>
  <c r="Y785" i="7"/>
  <c r="V785" i="7"/>
  <c r="Z784" i="7"/>
  <c r="AB784" i="7"/>
  <c r="W784" i="7"/>
  <c r="Y784" i="7"/>
  <c r="V784" i="7"/>
  <c r="Z783" i="7"/>
  <c r="AB783" i="7"/>
  <c r="W783" i="7"/>
  <c r="Y783" i="7"/>
  <c r="V783" i="7"/>
  <c r="Z782" i="7"/>
  <c r="AB782" i="7"/>
  <c r="Y782" i="7"/>
  <c r="V782" i="7"/>
  <c r="Z781" i="7"/>
  <c r="AB781" i="7"/>
  <c r="W781" i="7"/>
  <c r="Y781" i="7"/>
  <c r="V781" i="7"/>
  <c r="Z780" i="7"/>
  <c r="AB780" i="7"/>
  <c r="W780" i="7"/>
  <c r="Y780" i="7"/>
  <c r="V780" i="7"/>
  <c r="Z779" i="7"/>
  <c r="AB779" i="7"/>
  <c r="W779" i="7"/>
  <c r="Y779" i="7"/>
  <c r="V779" i="7"/>
  <c r="Z778" i="7"/>
  <c r="AB778" i="7"/>
  <c r="W778" i="7"/>
  <c r="Y778" i="7"/>
  <c r="V778" i="7"/>
  <c r="Z777" i="7"/>
  <c r="AB777" i="7"/>
  <c r="Y777" i="7"/>
  <c r="V777" i="7"/>
  <c r="Z776" i="7"/>
  <c r="AB776" i="7"/>
  <c r="W776" i="7"/>
  <c r="Y776" i="7"/>
  <c r="V776" i="7"/>
  <c r="Z775" i="7"/>
  <c r="AB775" i="7"/>
  <c r="W775" i="7"/>
  <c r="Y775" i="7"/>
  <c r="V775" i="7"/>
  <c r="Z774" i="7"/>
  <c r="AB774" i="7"/>
  <c r="W774" i="7"/>
  <c r="Y774" i="7"/>
  <c r="V774" i="7"/>
  <c r="Z773" i="7"/>
  <c r="AB773" i="7"/>
  <c r="W773" i="7"/>
  <c r="Y773" i="7"/>
  <c r="V773" i="7"/>
  <c r="Z772" i="7"/>
  <c r="AB772" i="7"/>
  <c r="W772" i="7"/>
  <c r="V772" i="7"/>
  <c r="Z771" i="7"/>
  <c r="AB771" i="7"/>
  <c r="W771" i="7"/>
  <c r="Y771" i="7"/>
  <c r="V771" i="7"/>
  <c r="Z770" i="7"/>
  <c r="AB770" i="7"/>
  <c r="W770" i="7"/>
  <c r="Y770" i="7"/>
  <c r="V770" i="7"/>
  <c r="Z769" i="7"/>
  <c r="AB769" i="7"/>
  <c r="W769" i="7"/>
  <c r="Y769" i="7"/>
  <c r="V769" i="7"/>
  <c r="Z768" i="7"/>
  <c r="AB768" i="7"/>
  <c r="W768" i="7"/>
  <c r="Y768" i="7"/>
  <c r="V768" i="7"/>
  <c r="Z767" i="7"/>
  <c r="AB767" i="7"/>
  <c r="W767" i="7"/>
  <c r="V767" i="7"/>
  <c r="Z766" i="7"/>
  <c r="AB766" i="7"/>
  <c r="W766" i="7"/>
  <c r="Y766" i="7"/>
  <c r="V766" i="7"/>
  <c r="Z765" i="7"/>
  <c r="AB765" i="7"/>
  <c r="W765" i="7"/>
  <c r="Y765" i="7"/>
  <c r="V765" i="7"/>
  <c r="AB764" i="7"/>
  <c r="V764" i="7"/>
  <c r="Z763" i="7"/>
  <c r="AB763" i="7"/>
  <c r="W763" i="7"/>
  <c r="Y763" i="7"/>
  <c r="V763" i="7"/>
  <c r="Z762" i="7"/>
  <c r="AB762" i="7"/>
  <c r="W762" i="7"/>
  <c r="V762" i="7"/>
  <c r="Z761" i="7"/>
  <c r="AB761" i="7"/>
  <c r="V761" i="7"/>
  <c r="Z760" i="7"/>
  <c r="AB760" i="7"/>
  <c r="Y760" i="7"/>
  <c r="V760" i="7"/>
  <c r="Z759" i="7"/>
  <c r="AB759" i="7"/>
  <c r="W759" i="7"/>
  <c r="V759" i="7"/>
  <c r="AA758" i="7"/>
  <c r="Z758" i="7"/>
  <c r="Y758" i="7"/>
  <c r="AB757" i="7"/>
  <c r="Y757" i="7"/>
  <c r="V757" i="7"/>
  <c r="AB756" i="7"/>
  <c r="Y756" i="7"/>
  <c r="V756" i="7"/>
  <c r="AB755" i="7"/>
  <c r="Y755" i="7"/>
  <c r="V755" i="7"/>
  <c r="AA744" i="7"/>
  <c r="AB744" i="7"/>
  <c r="W744" i="7"/>
  <c r="Y744" i="7"/>
  <c r="V744" i="7"/>
  <c r="AA743" i="7"/>
  <c r="AB743" i="7"/>
  <c r="W743" i="7"/>
  <c r="Y743" i="7"/>
  <c r="V743" i="7"/>
  <c r="AA742" i="7"/>
  <c r="AB742" i="7"/>
  <c r="W742" i="7"/>
  <c r="Y742" i="7"/>
  <c r="V742" i="7"/>
  <c r="AA741" i="7"/>
  <c r="AB741" i="7"/>
  <c r="W741" i="7"/>
  <c r="Y741" i="7"/>
  <c r="V741" i="7"/>
  <c r="AA740" i="7"/>
  <c r="AB740" i="7"/>
  <c r="W740" i="7"/>
  <c r="Y740" i="7"/>
  <c r="V740" i="7"/>
  <c r="AA739" i="7"/>
  <c r="AB739" i="7"/>
  <c r="W739" i="7"/>
  <c r="Y739" i="7"/>
  <c r="V739" i="7"/>
  <c r="AA738" i="7"/>
  <c r="AB738" i="7"/>
  <c r="W738" i="7"/>
  <c r="Y738" i="7"/>
  <c r="V738" i="7"/>
  <c r="AA737" i="7"/>
  <c r="AB737" i="7"/>
  <c r="W737" i="7"/>
  <c r="Y737" i="7"/>
  <c r="V737" i="7"/>
  <c r="AA736" i="7"/>
  <c r="AB736" i="7"/>
  <c r="W736" i="7"/>
  <c r="Y736" i="7"/>
  <c r="V736" i="7"/>
  <c r="AA735" i="7"/>
  <c r="AB735" i="7"/>
  <c r="W735" i="7"/>
  <c r="Y735" i="7"/>
  <c r="V735" i="7"/>
  <c r="AA734" i="7"/>
  <c r="AB734" i="7"/>
  <c r="Y734" i="7"/>
  <c r="V734" i="7"/>
  <c r="AA733" i="7"/>
  <c r="AB733" i="7"/>
  <c r="W733" i="7"/>
  <c r="Y733" i="7"/>
  <c r="V733" i="7"/>
  <c r="AA732" i="7"/>
  <c r="AB732" i="7"/>
  <c r="W732" i="7"/>
  <c r="Y732" i="7"/>
  <c r="V732" i="7"/>
  <c r="AA731" i="7"/>
  <c r="AB731" i="7"/>
  <c r="W731" i="7"/>
  <c r="Y731" i="7"/>
  <c r="V731" i="7"/>
  <c r="AA730" i="7"/>
  <c r="AB730" i="7"/>
  <c r="W730" i="7"/>
  <c r="Y730" i="7"/>
  <c r="V730" i="7"/>
  <c r="AA729" i="7"/>
  <c r="AB729" i="7"/>
  <c r="W729" i="7"/>
  <c r="Y729" i="7"/>
  <c r="V729" i="7"/>
  <c r="AA728" i="7"/>
  <c r="AB728" i="7"/>
  <c r="W728" i="7"/>
  <c r="Y728" i="7"/>
  <c r="V728" i="7"/>
  <c r="AA727" i="7"/>
  <c r="AB727" i="7"/>
  <c r="W727" i="7"/>
  <c r="Y727" i="7"/>
  <c r="V727" i="7"/>
  <c r="AA726" i="7"/>
  <c r="AB726" i="7"/>
  <c r="W726" i="7"/>
  <c r="Y726" i="7"/>
  <c r="V726" i="7"/>
  <c r="AA725" i="7"/>
  <c r="AB725" i="7"/>
  <c r="W725" i="7"/>
  <c r="Y725" i="7"/>
  <c r="V725" i="7"/>
  <c r="AA724" i="7"/>
  <c r="AB724" i="7"/>
  <c r="W724" i="7"/>
  <c r="Y724" i="7"/>
  <c r="V724" i="7"/>
  <c r="AA723" i="7"/>
  <c r="AB723" i="7"/>
  <c r="W723" i="7"/>
  <c r="Y723" i="7"/>
  <c r="V723" i="7"/>
  <c r="AA722" i="7"/>
  <c r="AB722" i="7"/>
  <c r="W722" i="7"/>
  <c r="Y722" i="7"/>
  <c r="V722" i="7"/>
  <c r="AA721" i="7"/>
  <c r="AB721" i="7"/>
  <c r="W721" i="7"/>
  <c r="Y721" i="7"/>
  <c r="V721" i="7"/>
  <c r="AA720" i="7"/>
  <c r="AB720" i="7"/>
  <c r="W720" i="7"/>
  <c r="Y720" i="7"/>
  <c r="V720" i="7"/>
  <c r="AA719" i="7"/>
  <c r="AB719" i="7"/>
  <c r="W719" i="7"/>
  <c r="Y719" i="7"/>
  <c r="V719" i="7"/>
  <c r="AA718" i="7"/>
  <c r="AB718" i="7"/>
  <c r="W718" i="7"/>
  <c r="Y718" i="7"/>
  <c r="V718" i="7"/>
  <c r="AA717" i="7"/>
  <c r="AB717" i="7"/>
  <c r="W717" i="7"/>
  <c r="Y717" i="7"/>
  <c r="V717" i="7"/>
  <c r="AA716" i="7"/>
  <c r="AB716" i="7"/>
  <c r="W716" i="7"/>
  <c r="Y716" i="7"/>
  <c r="V716" i="7"/>
  <c r="AA715" i="7"/>
  <c r="AB715" i="7"/>
  <c r="W715" i="7"/>
  <c r="Y715" i="7"/>
  <c r="V715" i="7"/>
  <c r="AA714" i="7"/>
  <c r="AB714" i="7"/>
  <c r="W714" i="7"/>
  <c r="Y714" i="7"/>
  <c r="V714" i="7"/>
  <c r="AA713" i="7"/>
  <c r="AB713" i="7"/>
  <c r="W713" i="7"/>
  <c r="Y713" i="7"/>
  <c r="V713" i="7"/>
  <c r="AA712" i="7"/>
  <c r="AB712" i="7"/>
  <c r="W712" i="7"/>
  <c r="Y712" i="7"/>
  <c r="V712" i="7"/>
  <c r="AA711" i="7"/>
  <c r="AB711" i="7"/>
  <c r="W711" i="7"/>
  <c r="Y711" i="7"/>
  <c r="V711" i="7"/>
  <c r="AA710" i="7"/>
  <c r="AB710" i="7"/>
  <c r="W710" i="7"/>
  <c r="Y710" i="7"/>
  <c r="V710" i="7"/>
  <c r="AA709" i="7"/>
  <c r="AB709" i="7"/>
  <c r="W709" i="7"/>
  <c r="Y709" i="7"/>
  <c r="V709" i="7"/>
  <c r="AA708" i="7"/>
  <c r="AB708" i="7"/>
  <c r="W708" i="7"/>
  <c r="Y708" i="7"/>
  <c r="V708" i="7"/>
  <c r="AA707" i="7"/>
  <c r="AB707" i="7"/>
  <c r="W707" i="7"/>
  <c r="Y707" i="7"/>
  <c r="V707" i="7"/>
  <c r="AA706" i="7"/>
  <c r="AB706" i="7"/>
  <c r="Y706" i="7"/>
  <c r="V706" i="7"/>
  <c r="AA705" i="7"/>
  <c r="AB705" i="7"/>
  <c r="W705" i="7"/>
  <c r="Y705" i="7"/>
  <c r="V705" i="7"/>
  <c r="AA704" i="7"/>
  <c r="AB704" i="7"/>
  <c r="W704" i="7"/>
  <c r="Y704" i="7"/>
  <c r="V704" i="7"/>
  <c r="AA703" i="7"/>
  <c r="AB703" i="7"/>
  <c r="W703" i="7"/>
  <c r="Y703" i="7"/>
  <c r="V703" i="7"/>
  <c r="AA702" i="7"/>
  <c r="AB702" i="7"/>
  <c r="W702" i="7"/>
  <c r="Y702" i="7"/>
  <c r="V702" i="7"/>
  <c r="AA701" i="7"/>
  <c r="AB701" i="7"/>
  <c r="W701" i="7"/>
  <c r="Y701" i="7"/>
  <c r="V701" i="7"/>
  <c r="AA700" i="7"/>
  <c r="AB700" i="7"/>
  <c r="W700" i="7"/>
  <c r="Y700" i="7"/>
  <c r="V700" i="7"/>
  <c r="AA699" i="7"/>
  <c r="AB699" i="7"/>
  <c r="W699" i="7"/>
  <c r="Y699" i="7"/>
  <c r="V699" i="7"/>
  <c r="AA698" i="7"/>
  <c r="AB698" i="7"/>
  <c r="W698" i="7"/>
  <c r="Y698" i="7"/>
  <c r="V698" i="7"/>
  <c r="AA697" i="7"/>
  <c r="AB697" i="7"/>
  <c r="W697" i="7"/>
  <c r="Y697" i="7"/>
  <c r="V697" i="7"/>
  <c r="AA696" i="7"/>
  <c r="AB696" i="7"/>
  <c r="W696" i="7"/>
  <c r="Y696" i="7"/>
  <c r="V696" i="7"/>
  <c r="AA695" i="7"/>
  <c r="AB695" i="7"/>
  <c r="W695" i="7"/>
  <c r="Y695" i="7"/>
  <c r="V695" i="7"/>
  <c r="AA694" i="7"/>
  <c r="AB694" i="7"/>
  <c r="W694" i="7"/>
  <c r="Y694" i="7"/>
  <c r="V694" i="7"/>
  <c r="AA693" i="7"/>
  <c r="AB693" i="7"/>
  <c r="W693" i="7"/>
  <c r="Y693" i="7"/>
  <c r="V693" i="7"/>
  <c r="AA692" i="7"/>
  <c r="AB692" i="7"/>
  <c r="W692" i="7"/>
  <c r="Y692" i="7"/>
  <c r="V692" i="7"/>
  <c r="AA691" i="7"/>
  <c r="AB691" i="7"/>
  <c r="W691" i="7"/>
  <c r="Y691" i="7"/>
  <c r="V691" i="7"/>
  <c r="AA690" i="7"/>
  <c r="AB690" i="7"/>
  <c r="W690" i="7"/>
  <c r="Y690" i="7"/>
  <c r="V690" i="7"/>
  <c r="AA689" i="7"/>
  <c r="AB689" i="7"/>
  <c r="W689" i="7"/>
  <c r="Y689" i="7"/>
  <c r="V689" i="7"/>
  <c r="AA688" i="7"/>
  <c r="AB688" i="7"/>
  <c r="W688" i="7"/>
  <c r="Y688" i="7"/>
  <c r="V688" i="7"/>
  <c r="AA687" i="7"/>
  <c r="AB687" i="7"/>
  <c r="W687" i="7"/>
  <c r="Y687" i="7"/>
  <c r="AA686" i="7"/>
  <c r="AB686" i="7"/>
  <c r="Y686" i="7"/>
  <c r="V686" i="7"/>
  <c r="AA685" i="7"/>
  <c r="AB685" i="7"/>
  <c r="W685" i="7"/>
  <c r="Y685" i="7"/>
  <c r="V685" i="7"/>
  <c r="AA684" i="7"/>
  <c r="AB684" i="7"/>
  <c r="W684" i="7"/>
  <c r="Y684" i="7"/>
  <c r="V684" i="7"/>
  <c r="AA683" i="7"/>
  <c r="AB683" i="7"/>
  <c r="W683" i="7"/>
  <c r="Y683" i="7"/>
  <c r="V683" i="7"/>
  <c r="AA682" i="7"/>
  <c r="AB682" i="7"/>
  <c r="W682" i="7"/>
  <c r="Y682" i="7"/>
  <c r="V682" i="7"/>
  <c r="AA681" i="7"/>
  <c r="AB681" i="7"/>
  <c r="W681" i="7"/>
  <c r="Y681" i="7"/>
  <c r="V681" i="7"/>
  <c r="AA680" i="7"/>
  <c r="AB680" i="7"/>
  <c r="W680" i="7"/>
  <c r="Y680" i="7"/>
  <c r="V680" i="7"/>
  <c r="AA679" i="7"/>
  <c r="AB679" i="7"/>
  <c r="W679" i="7"/>
  <c r="Y679" i="7"/>
  <c r="V679" i="7"/>
  <c r="AA678" i="7"/>
  <c r="AB678" i="7"/>
  <c r="W678" i="7"/>
  <c r="Y678" i="7"/>
  <c r="V678" i="7"/>
  <c r="AA677" i="7"/>
  <c r="AB677" i="7"/>
  <c r="W677" i="7"/>
  <c r="Y677" i="7"/>
  <c r="V677" i="7"/>
  <c r="AA676" i="7"/>
  <c r="Z676" i="7"/>
  <c r="Y676" i="7"/>
  <c r="AA675" i="7"/>
  <c r="Z675" i="7"/>
  <c r="Y675" i="7"/>
  <c r="AA674" i="7"/>
  <c r="AB674" i="7"/>
  <c r="Y674" i="7"/>
  <c r="AA673" i="7"/>
  <c r="AB673" i="7"/>
  <c r="W673" i="7"/>
  <c r="Y673" i="7"/>
  <c r="AA672" i="7"/>
  <c r="AB672" i="7"/>
  <c r="W672" i="7"/>
  <c r="Y672" i="7"/>
  <c r="AA671" i="7"/>
  <c r="Z671" i="7"/>
  <c r="W671" i="7"/>
  <c r="Y671" i="7"/>
  <c r="V671" i="7"/>
  <c r="AA670" i="7"/>
  <c r="Z670" i="7"/>
  <c r="W670" i="7"/>
  <c r="Y670" i="7"/>
  <c r="S670" i="7"/>
  <c r="AA669" i="7"/>
  <c r="Z669" i="7"/>
  <c r="Y669" i="7"/>
  <c r="S669" i="7"/>
  <c r="AA668" i="7"/>
  <c r="Z668" i="7"/>
  <c r="W668" i="7"/>
  <c r="V668" i="7"/>
  <c r="AA667" i="7"/>
  <c r="Z667" i="7"/>
  <c r="W667" i="7"/>
  <c r="Y667" i="7"/>
  <c r="V667" i="7"/>
  <c r="AA666" i="7"/>
  <c r="Z666" i="7"/>
  <c r="Y666" i="7"/>
  <c r="AA665" i="7"/>
  <c r="Z665" i="7"/>
  <c r="Y665" i="7"/>
  <c r="AA664" i="7"/>
  <c r="Z664" i="7"/>
  <c r="W664" i="7"/>
  <c r="Y664" i="7"/>
  <c r="S664" i="7"/>
  <c r="AA663" i="7"/>
  <c r="Z663" i="7"/>
  <c r="W663" i="7"/>
  <c r="Y663" i="7"/>
  <c r="S663" i="7"/>
  <c r="AA662" i="7"/>
  <c r="Z662" i="7"/>
  <c r="W662" i="7"/>
  <c r="Y662" i="7"/>
  <c r="V662" i="7"/>
  <c r="AA661" i="7"/>
  <c r="Z661" i="7"/>
  <c r="W661" i="7"/>
  <c r="Y661" i="7"/>
  <c r="S661" i="7"/>
  <c r="AA660" i="7"/>
  <c r="Z660" i="7"/>
  <c r="W660" i="7"/>
  <c r="Y660" i="7"/>
  <c r="S660" i="7"/>
  <c r="AA659" i="7"/>
  <c r="Z659" i="7"/>
  <c r="W659" i="7"/>
  <c r="Y659" i="7"/>
  <c r="AA658" i="7"/>
  <c r="Z658" i="7"/>
  <c r="W658" i="7"/>
  <c r="Y658" i="7"/>
  <c r="V658" i="7"/>
  <c r="AA657" i="7"/>
  <c r="Z657" i="7"/>
  <c r="W657" i="7"/>
  <c r="Y657" i="7"/>
  <c r="V657" i="7"/>
  <c r="AA656" i="7"/>
  <c r="Z656" i="7"/>
  <c r="W656" i="7"/>
  <c r="Y656" i="7"/>
  <c r="S656" i="7"/>
  <c r="AA655" i="7"/>
  <c r="Z655" i="7"/>
  <c r="W655" i="7"/>
  <c r="AA654" i="7"/>
  <c r="Z654" i="7"/>
  <c r="W654" i="7"/>
  <c r="Y654" i="7"/>
  <c r="AA653" i="7"/>
  <c r="AB653" i="7"/>
  <c r="W653" i="7"/>
  <c r="V653" i="7"/>
  <c r="AA652" i="7"/>
  <c r="Z652" i="7"/>
  <c r="W652" i="7"/>
  <c r="Y652" i="7"/>
  <c r="AA651" i="7"/>
  <c r="AB651" i="7"/>
  <c r="S651" i="7"/>
  <c r="AA650" i="7"/>
  <c r="Z650" i="7"/>
  <c r="V650" i="7"/>
  <c r="AA649" i="7"/>
  <c r="Z649" i="7"/>
  <c r="Y649" i="7"/>
  <c r="V649" i="7"/>
  <c r="AA648" i="7"/>
  <c r="Z648" i="7"/>
  <c r="W648" i="7"/>
  <c r="Y648" i="7"/>
  <c r="S648" i="7"/>
  <c r="AA647" i="7"/>
  <c r="Z647" i="7"/>
  <c r="W647" i="7"/>
  <c r="Y647" i="7"/>
  <c r="S647" i="7"/>
  <c r="AA646" i="7"/>
  <c r="Z646" i="7"/>
  <c r="W646" i="7"/>
  <c r="V646" i="7"/>
  <c r="AA645" i="7"/>
  <c r="Z645" i="7"/>
  <c r="W645" i="7"/>
  <c r="Y645" i="7"/>
  <c r="U644" i="7"/>
  <c r="Z644" i="7"/>
  <c r="U643" i="7"/>
  <c r="V642" i="7"/>
  <c r="U641" i="7"/>
  <c r="U640" i="7"/>
  <c r="V640" i="7"/>
  <c r="U639" i="7"/>
  <c r="U638" i="7"/>
  <c r="U637" i="7"/>
  <c r="Z637" i="7"/>
  <c r="AB637" i="7"/>
  <c r="AB636" i="7"/>
  <c r="V636" i="7"/>
  <c r="AB635" i="7"/>
  <c r="V635" i="7"/>
  <c r="U634" i="7"/>
  <c r="U633" i="7"/>
  <c r="U632" i="7"/>
  <c r="U631" i="7"/>
  <c r="U630" i="7"/>
  <c r="U629" i="7"/>
  <c r="U628" i="7"/>
  <c r="Z628" i="7"/>
  <c r="AB628" i="7"/>
  <c r="U627" i="7"/>
  <c r="U626" i="7"/>
  <c r="Z626" i="7"/>
  <c r="AB626" i="7"/>
  <c r="U625" i="7"/>
  <c r="V625" i="7"/>
  <c r="U624" i="7"/>
  <c r="V624" i="7"/>
  <c r="U623" i="7"/>
  <c r="Z623" i="7"/>
  <c r="AB623" i="7"/>
  <c r="V622" i="7"/>
  <c r="U621" i="7"/>
  <c r="U620" i="7"/>
  <c r="V620" i="7"/>
  <c r="U619" i="7"/>
  <c r="Z619" i="7"/>
  <c r="AB619" i="7"/>
  <c r="U618" i="7"/>
  <c r="V618" i="7"/>
  <c r="Z617" i="7"/>
  <c r="AB617" i="7"/>
  <c r="V616" i="7"/>
  <c r="U615" i="7"/>
  <c r="V615" i="7"/>
  <c r="U613" i="7"/>
  <c r="Z613" i="7"/>
  <c r="AB613" i="7"/>
  <c r="Z612" i="7"/>
  <c r="AB612" i="7"/>
  <c r="W612" i="7"/>
  <c r="V612" i="7"/>
  <c r="Z611" i="7"/>
  <c r="AB611" i="7"/>
  <c r="W611" i="7"/>
  <c r="V611" i="7"/>
  <c r="Z610" i="7"/>
  <c r="AB610" i="7"/>
  <c r="V610" i="7"/>
  <c r="Z609" i="7"/>
  <c r="AB609" i="7"/>
  <c r="V609" i="7"/>
  <c r="Z608" i="7"/>
  <c r="AB608" i="7"/>
  <c r="V608" i="7"/>
  <c r="Z607" i="7"/>
  <c r="AB607" i="7"/>
  <c r="V607" i="7"/>
  <c r="Z606" i="7"/>
  <c r="AB606" i="7"/>
  <c r="V606" i="7"/>
  <c r="Z605" i="7"/>
  <c r="AB605" i="7"/>
  <c r="V605" i="7"/>
  <c r="AB604" i="7"/>
  <c r="V604" i="7"/>
  <c r="Z603" i="7"/>
  <c r="AB603" i="7"/>
  <c r="V603" i="7"/>
  <c r="Z602" i="7"/>
  <c r="AB602" i="7"/>
  <c r="V602" i="7"/>
  <c r="Z601" i="7"/>
  <c r="AB601" i="7"/>
  <c r="V601" i="7"/>
  <c r="Z600" i="7"/>
  <c r="AB600" i="7"/>
  <c r="V600" i="7"/>
  <c r="Z599" i="7"/>
  <c r="AB599" i="7"/>
  <c r="V599" i="7"/>
  <c r="Z598" i="7"/>
  <c r="AB598" i="7"/>
  <c r="V598" i="7"/>
  <c r="Z597" i="7"/>
  <c r="AB597" i="7"/>
  <c r="V597" i="7"/>
  <c r="Z596" i="7"/>
  <c r="AB596" i="7"/>
  <c r="V596" i="7"/>
  <c r="Z595" i="7"/>
  <c r="AB595" i="7"/>
  <c r="V595" i="7"/>
  <c r="Z594" i="7"/>
  <c r="AB594" i="7"/>
  <c r="V594" i="7"/>
  <c r="Z593" i="7"/>
  <c r="AB593" i="7"/>
  <c r="V593" i="7"/>
  <c r="Z592" i="7"/>
  <c r="AB592" i="7"/>
  <c r="V592" i="7"/>
  <c r="Z591" i="7"/>
  <c r="AB591" i="7"/>
  <c r="V591" i="7"/>
  <c r="Z590" i="7"/>
  <c r="AB590" i="7"/>
  <c r="V590" i="7"/>
  <c r="Z589" i="7"/>
  <c r="AB589" i="7"/>
  <c r="V589" i="7"/>
  <c r="Z588" i="7"/>
  <c r="AB588" i="7"/>
  <c r="V588" i="7"/>
  <c r="Z587" i="7"/>
  <c r="AB587" i="7"/>
  <c r="V587" i="7"/>
  <c r="Z586" i="7"/>
  <c r="AB586" i="7"/>
  <c r="V586" i="7"/>
  <c r="Z585" i="7"/>
  <c r="AB585" i="7"/>
  <c r="V585" i="7"/>
  <c r="Z584" i="7"/>
  <c r="AB584" i="7"/>
  <c r="V584" i="7"/>
  <c r="Z583" i="7"/>
  <c r="AB583" i="7"/>
  <c r="V583" i="7"/>
  <c r="Z582" i="7"/>
  <c r="AB582" i="7"/>
  <c r="V582" i="7"/>
  <c r="Z581" i="7"/>
  <c r="AB581" i="7"/>
  <c r="V581" i="7"/>
  <c r="Z580" i="7"/>
  <c r="AB580" i="7"/>
  <c r="V580" i="7"/>
  <c r="Z579" i="7"/>
  <c r="AB579" i="7"/>
  <c r="V579" i="7"/>
  <c r="Z578" i="7"/>
  <c r="AB578" i="7"/>
  <c r="V578" i="7"/>
  <c r="Z577" i="7"/>
  <c r="AB577" i="7"/>
  <c r="V577" i="7"/>
  <c r="Z576" i="7"/>
  <c r="AB576" i="7"/>
  <c r="V576" i="7"/>
  <c r="Z575" i="7"/>
  <c r="AB575" i="7"/>
  <c r="V575" i="7"/>
  <c r="Z574" i="7"/>
  <c r="AB574" i="7"/>
  <c r="V574" i="7"/>
  <c r="Z573" i="7"/>
  <c r="AB573" i="7"/>
  <c r="V573" i="7"/>
  <c r="Z572" i="7"/>
  <c r="AB572" i="7"/>
  <c r="V572" i="7"/>
  <c r="Z571" i="7"/>
  <c r="AB571" i="7"/>
  <c r="V571" i="7"/>
  <c r="Z570" i="7"/>
  <c r="AB570" i="7"/>
  <c r="V570" i="7"/>
  <c r="Z569" i="7"/>
  <c r="AB569" i="7"/>
  <c r="V569" i="7"/>
  <c r="Z568" i="7"/>
  <c r="AB568" i="7"/>
  <c r="V568" i="7"/>
  <c r="Z567" i="7"/>
  <c r="AB567" i="7"/>
  <c r="V567" i="7"/>
  <c r="Z566" i="7"/>
  <c r="AB566" i="7"/>
  <c r="V566" i="7"/>
  <c r="Z565" i="7"/>
  <c r="AB565" i="7"/>
  <c r="V565" i="7"/>
  <c r="Z564" i="7"/>
  <c r="AB564" i="7"/>
  <c r="V564" i="7"/>
  <c r="Z563" i="7"/>
  <c r="AB563" i="7"/>
  <c r="V563" i="7"/>
  <c r="Z562" i="7"/>
  <c r="AB562" i="7"/>
  <c r="V562" i="7"/>
  <c r="Z561" i="7"/>
  <c r="AB561" i="7"/>
  <c r="V561" i="7"/>
  <c r="Z560" i="7"/>
  <c r="AB560" i="7"/>
  <c r="V560" i="7"/>
  <c r="Z559" i="7"/>
  <c r="AB559" i="7"/>
  <c r="V559" i="7"/>
  <c r="Z558" i="7"/>
  <c r="AB558" i="7"/>
  <c r="V558" i="7"/>
  <c r="Z557" i="7"/>
  <c r="AB557" i="7"/>
  <c r="V557" i="7"/>
  <c r="Z556" i="7"/>
  <c r="AB556" i="7"/>
  <c r="V556" i="7"/>
  <c r="Z555" i="7"/>
  <c r="AB555" i="7"/>
  <c r="V555" i="7"/>
  <c r="Z554" i="7"/>
  <c r="AB554" i="7"/>
  <c r="V554" i="7"/>
  <c r="Z553" i="7"/>
  <c r="AB553" i="7"/>
  <c r="V553" i="7"/>
  <c r="Z552" i="7"/>
  <c r="AB552" i="7"/>
  <c r="V552" i="7"/>
  <c r="Z551" i="7"/>
  <c r="AB551" i="7"/>
  <c r="V551" i="7"/>
  <c r="Z550" i="7"/>
  <c r="AB550" i="7"/>
  <c r="V550" i="7"/>
  <c r="Z549" i="7"/>
  <c r="AB549" i="7"/>
  <c r="V549" i="7"/>
  <c r="Z548" i="7"/>
  <c r="AB548" i="7"/>
  <c r="V548" i="7"/>
  <c r="Z547" i="7"/>
  <c r="AB547" i="7"/>
  <c r="V547" i="7"/>
  <c r="Z546" i="7"/>
  <c r="AB546" i="7"/>
  <c r="V546" i="7"/>
  <c r="Z545" i="7"/>
  <c r="AB545" i="7"/>
  <c r="V545" i="7"/>
  <c r="Z544" i="7"/>
  <c r="AB544" i="7"/>
  <c r="V544" i="7"/>
  <c r="Z543" i="7"/>
  <c r="AB543" i="7"/>
  <c r="V543" i="7"/>
  <c r="Z542" i="7"/>
  <c r="AB542" i="7"/>
  <c r="V542" i="7"/>
  <c r="Z541" i="7"/>
  <c r="AB541" i="7"/>
  <c r="V541" i="7"/>
  <c r="Z540" i="7"/>
  <c r="AB540" i="7"/>
  <c r="V540" i="7"/>
  <c r="Z539" i="7"/>
  <c r="AB539" i="7"/>
  <c r="V539" i="7"/>
  <c r="Z538" i="7"/>
  <c r="AB538" i="7"/>
  <c r="V538" i="7"/>
  <c r="Z537" i="7"/>
  <c r="AB537" i="7"/>
  <c r="V537" i="7"/>
  <c r="Z536" i="7"/>
  <c r="AB536" i="7"/>
  <c r="V536" i="7"/>
  <c r="Z535" i="7"/>
  <c r="AB535" i="7"/>
  <c r="V535" i="7"/>
  <c r="Z534" i="7"/>
  <c r="AB534" i="7"/>
  <c r="V534" i="7"/>
  <c r="Z533" i="7"/>
  <c r="AB533" i="7"/>
  <c r="V533" i="7"/>
  <c r="Z532" i="7"/>
  <c r="AB532" i="7"/>
  <c r="V532" i="7"/>
  <c r="Z531" i="7"/>
  <c r="AB531" i="7"/>
  <c r="V531" i="7"/>
  <c r="Z530" i="7"/>
  <c r="AB530" i="7"/>
  <c r="V530" i="7"/>
  <c r="Z529" i="7"/>
  <c r="AB529" i="7"/>
  <c r="V529" i="7"/>
  <c r="Z528" i="7"/>
  <c r="AB528" i="7"/>
  <c r="V528" i="7"/>
  <c r="Z527" i="7"/>
  <c r="AB527" i="7"/>
  <c r="W527" i="7"/>
  <c r="V527" i="7"/>
  <c r="Z526" i="7"/>
  <c r="AB526" i="7"/>
  <c r="V526" i="7"/>
  <c r="Z525" i="7"/>
  <c r="AB525" i="7"/>
  <c r="V525" i="7"/>
  <c r="Z524" i="7"/>
  <c r="AB524" i="7"/>
  <c r="V524" i="7"/>
  <c r="Z523" i="7"/>
  <c r="AB523" i="7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/>
  <c r="AB492" i="7"/>
  <c r="U492" i="7"/>
  <c r="V492" i="7"/>
  <c r="AB491" i="7"/>
  <c r="U491" i="7"/>
  <c r="V491" i="7"/>
  <c r="AB490" i="7"/>
  <c r="V490" i="7"/>
  <c r="AB489" i="7"/>
  <c r="U489" i="7"/>
  <c r="AB488" i="7"/>
  <c r="U488" i="7"/>
  <c r="AB487" i="7"/>
  <c r="U487" i="7"/>
  <c r="V487" i="7"/>
  <c r="AB486" i="7"/>
  <c r="U486" i="7"/>
  <c r="V486" i="7"/>
  <c r="AB485" i="7"/>
  <c r="U485" i="7"/>
  <c r="AB484" i="7"/>
  <c r="U484" i="7"/>
  <c r="W484" i="7"/>
  <c r="AB483" i="7"/>
  <c r="U483" i="7"/>
  <c r="V483" i="7"/>
  <c r="AB482" i="7"/>
  <c r="U482" i="7"/>
  <c r="AB481" i="7"/>
  <c r="V481" i="7"/>
  <c r="AB480" i="7"/>
  <c r="U480" i="7"/>
  <c r="V480" i="7"/>
  <c r="AB479" i="7"/>
  <c r="U479" i="7"/>
  <c r="AB478" i="7"/>
  <c r="U478" i="7"/>
  <c r="V478" i="7"/>
  <c r="AB477" i="7"/>
  <c r="U477" i="7"/>
  <c r="V477" i="7"/>
  <c r="AB476" i="7"/>
  <c r="U476" i="7"/>
  <c r="V476" i="7"/>
  <c r="AB475" i="7"/>
  <c r="U475" i="7"/>
  <c r="AB474" i="7"/>
  <c r="U474" i="7"/>
  <c r="V474" i="7"/>
  <c r="AB473" i="7"/>
  <c r="V473" i="7"/>
  <c r="AB472" i="7"/>
  <c r="U472" i="7"/>
  <c r="AB471" i="7"/>
  <c r="U471" i="7"/>
  <c r="V471" i="7"/>
  <c r="AB470" i="7"/>
  <c r="U470" i="7"/>
  <c r="AB469" i="7"/>
  <c r="U469" i="7"/>
  <c r="AB468" i="7"/>
  <c r="U468" i="7"/>
  <c r="V468" i="7"/>
  <c r="Z467" i="7"/>
  <c r="AB467" i="7"/>
  <c r="V467" i="7"/>
  <c r="Z466" i="7"/>
  <c r="AB466" i="7"/>
  <c r="V466" i="7"/>
  <c r="Z465" i="7"/>
  <c r="AB465" i="7"/>
  <c r="V465" i="7"/>
  <c r="Z464" i="7"/>
  <c r="AB464" i="7"/>
  <c r="V464" i="7"/>
  <c r="Z463" i="7"/>
  <c r="AB463" i="7"/>
  <c r="V463" i="7"/>
  <c r="Z462" i="7"/>
  <c r="AB462" i="7"/>
  <c r="V462" i="7"/>
  <c r="Z461" i="7"/>
  <c r="AB461" i="7"/>
  <c r="V461" i="7"/>
  <c r="Z460" i="7"/>
  <c r="AB460" i="7"/>
  <c r="V460" i="7"/>
  <c r="Z459" i="7"/>
  <c r="AB459" i="7"/>
  <c r="V459" i="7"/>
  <c r="Z458" i="7"/>
  <c r="AB458" i="7"/>
  <c r="V458" i="7"/>
  <c r="Z457" i="7"/>
  <c r="AB457" i="7"/>
  <c r="V457" i="7"/>
  <c r="Z456" i="7"/>
  <c r="AB456" i="7"/>
  <c r="V456" i="7"/>
  <c r="Z455" i="7"/>
  <c r="AB455" i="7"/>
  <c r="V455" i="7"/>
  <c r="Z454" i="7"/>
  <c r="AB454" i="7"/>
  <c r="V454" i="7"/>
  <c r="Z453" i="7"/>
  <c r="AB453" i="7"/>
  <c r="V453" i="7"/>
  <c r="Z452" i="7"/>
  <c r="AB452" i="7"/>
  <c r="V452" i="7"/>
  <c r="Z451" i="7"/>
  <c r="AB451" i="7"/>
  <c r="V451" i="7"/>
  <c r="Z450" i="7"/>
  <c r="AB450" i="7"/>
  <c r="V450" i="7"/>
  <c r="Z449" i="7"/>
  <c r="AB449" i="7"/>
  <c r="V449" i="7"/>
  <c r="Z448" i="7"/>
  <c r="AB448" i="7"/>
  <c r="V448" i="7"/>
  <c r="Z447" i="7"/>
  <c r="AB447" i="7"/>
  <c r="V447" i="7"/>
  <c r="Z446" i="7"/>
  <c r="AB446" i="7"/>
  <c r="V446" i="7"/>
  <c r="Z445" i="7"/>
  <c r="AB445" i="7"/>
  <c r="V445" i="7"/>
  <c r="Z444" i="7"/>
  <c r="AB444" i="7"/>
  <c r="V444" i="7"/>
  <c r="Z443" i="7"/>
  <c r="AB443" i="7"/>
  <c r="V443" i="7"/>
  <c r="Z442" i="7"/>
  <c r="AB442" i="7"/>
  <c r="V442" i="7"/>
  <c r="Z441" i="7"/>
  <c r="AB441" i="7"/>
  <c r="V441" i="7"/>
  <c r="Z440" i="7"/>
  <c r="AB440" i="7"/>
  <c r="V440" i="7"/>
  <c r="Z439" i="7"/>
  <c r="AB439" i="7"/>
  <c r="V439" i="7"/>
  <c r="Z438" i="7"/>
  <c r="AB438" i="7"/>
  <c r="V438" i="7"/>
  <c r="Z437" i="7"/>
  <c r="AB437" i="7"/>
  <c r="V437" i="7"/>
  <c r="Z436" i="7"/>
  <c r="AB436" i="7"/>
  <c r="V436" i="7"/>
  <c r="Z435" i="7"/>
  <c r="AB435" i="7"/>
  <c r="V435" i="7"/>
  <c r="Z434" i="7"/>
  <c r="AB434" i="7"/>
  <c r="V434" i="7"/>
  <c r="Z433" i="7"/>
  <c r="AB433" i="7"/>
  <c r="V433" i="7"/>
  <c r="Z432" i="7"/>
  <c r="AB432" i="7"/>
  <c r="V432" i="7"/>
  <c r="Z431" i="7"/>
  <c r="AB431" i="7"/>
  <c r="V431" i="7"/>
  <c r="Z430" i="7"/>
  <c r="AB430" i="7"/>
  <c r="W430" i="7"/>
  <c r="S430" i="7"/>
  <c r="V430" i="7"/>
  <c r="Z429" i="7"/>
  <c r="AB429" i="7"/>
  <c r="W429" i="7"/>
  <c r="V429" i="7"/>
  <c r="Z428" i="7"/>
  <c r="AB428" i="7"/>
  <c r="W428" i="7"/>
  <c r="V428" i="7"/>
  <c r="Z427" i="7"/>
  <c r="AB427" i="7"/>
  <c r="V427" i="7"/>
  <c r="AB426" i="7"/>
  <c r="V426" i="7"/>
  <c r="Z425" i="7"/>
  <c r="AB425" i="7"/>
  <c r="V425" i="7"/>
  <c r="Z424" i="7"/>
  <c r="AB424" i="7"/>
  <c r="V424" i="7"/>
  <c r="Z423" i="7"/>
  <c r="AB423" i="7"/>
  <c r="V423" i="7"/>
  <c r="Z422" i="7"/>
  <c r="AB422" i="7"/>
  <c r="V422" i="7"/>
  <c r="Z421" i="7"/>
  <c r="AB421" i="7"/>
  <c r="V421" i="7"/>
  <c r="Z420" i="7"/>
  <c r="AB420" i="7"/>
  <c r="V420" i="7"/>
  <c r="Z419" i="7"/>
  <c r="AB419" i="7"/>
  <c r="V419" i="7"/>
  <c r="Z418" i="7"/>
  <c r="AB418" i="7"/>
  <c r="V418" i="7"/>
  <c r="Z417" i="7"/>
  <c r="AB417" i="7"/>
  <c r="V417" i="7"/>
  <c r="Z416" i="7"/>
  <c r="AB416" i="7"/>
  <c r="W416" i="7"/>
  <c r="V416" i="7"/>
  <c r="Z415" i="7"/>
  <c r="AB415" i="7"/>
  <c r="V415" i="7"/>
  <c r="Z414" i="7"/>
  <c r="AB414" i="7"/>
  <c r="V414" i="7"/>
  <c r="Z413" i="7"/>
  <c r="AB413" i="7"/>
  <c r="V413" i="7"/>
  <c r="Z412" i="7"/>
  <c r="AB412" i="7"/>
  <c r="V412" i="7"/>
  <c r="Z411" i="7"/>
  <c r="AB411" i="7"/>
  <c r="V411" i="7"/>
  <c r="Z410" i="7"/>
  <c r="AB410" i="7"/>
  <c r="V410" i="7"/>
  <c r="Z409" i="7"/>
  <c r="AB409" i="7"/>
  <c r="V409" i="7"/>
  <c r="Z408" i="7"/>
  <c r="AB408" i="7"/>
  <c r="V408" i="7"/>
  <c r="Z407" i="7"/>
  <c r="AB407" i="7"/>
  <c r="V407" i="7"/>
  <c r="Z406" i="7"/>
  <c r="AB406" i="7"/>
  <c r="V406" i="7"/>
  <c r="AB405" i="7"/>
  <c r="V405" i="7"/>
  <c r="Z404" i="7"/>
  <c r="AB404" i="7"/>
  <c r="V404" i="7"/>
  <c r="Z403" i="7"/>
  <c r="AB403" i="7"/>
  <c r="V403" i="7"/>
  <c r="Z402" i="7"/>
  <c r="AB402" i="7"/>
  <c r="V402" i="7"/>
  <c r="Z401" i="7"/>
  <c r="AB401" i="7"/>
  <c r="V401" i="7"/>
  <c r="Z400" i="7"/>
  <c r="AB400" i="7"/>
  <c r="V400" i="7"/>
  <c r="Z399" i="7"/>
  <c r="AB399" i="7"/>
  <c r="V399" i="7"/>
  <c r="Z398" i="7"/>
  <c r="AB398" i="7"/>
  <c r="V398" i="7"/>
  <c r="Z397" i="7"/>
  <c r="AB397" i="7"/>
  <c r="V397" i="7"/>
  <c r="Z396" i="7"/>
  <c r="AB396" i="7"/>
  <c r="V396" i="7"/>
  <c r="Z395" i="7"/>
  <c r="AB395" i="7"/>
  <c r="V395" i="7"/>
  <c r="Z394" i="7"/>
  <c r="AB394" i="7"/>
  <c r="V394" i="7"/>
  <c r="Z393" i="7"/>
  <c r="AB393" i="7"/>
  <c r="V393" i="7"/>
  <c r="Z392" i="7"/>
  <c r="AB392" i="7"/>
  <c r="V392" i="7"/>
  <c r="Z391" i="7"/>
  <c r="AB391" i="7"/>
  <c r="V391" i="7"/>
  <c r="Z390" i="7"/>
  <c r="AB390" i="7"/>
  <c r="V390" i="7"/>
  <c r="Z389" i="7"/>
  <c r="AB389" i="7"/>
  <c r="V389" i="7"/>
  <c r="Z388" i="7"/>
  <c r="AB388" i="7"/>
  <c r="V388" i="7"/>
  <c r="Z387" i="7"/>
  <c r="AB387" i="7"/>
  <c r="V387" i="7"/>
  <c r="Z386" i="7"/>
  <c r="AB386" i="7"/>
  <c r="V386" i="7"/>
  <c r="Z385" i="7"/>
  <c r="AB385" i="7"/>
  <c r="S385" i="7"/>
  <c r="V385" i="7"/>
  <c r="Z384" i="7"/>
  <c r="AB384" i="7"/>
  <c r="V384" i="7"/>
  <c r="Z383" i="7"/>
  <c r="AB383" i="7"/>
  <c r="V383" i="7"/>
  <c r="Z382" i="7"/>
  <c r="AB382" i="7"/>
  <c r="V382" i="7"/>
  <c r="Z381" i="7"/>
  <c r="AB381" i="7"/>
  <c r="V381" i="7"/>
  <c r="Z380" i="7"/>
  <c r="AB380" i="7"/>
  <c r="V380" i="7"/>
  <c r="Z379" i="7"/>
  <c r="AB379" i="7"/>
  <c r="V379" i="7"/>
  <c r="Z378" i="7"/>
  <c r="AB378" i="7"/>
  <c r="V378" i="7"/>
  <c r="Z377" i="7"/>
  <c r="AB377" i="7"/>
  <c r="V377" i="7"/>
  <c r="Z376" i="7"/>
  <c r="AB376" i="7"/>
  <c r="V376" i="7"/>
  <c r="Z375" i="7"/>
  <c r="AB375" i="7"/>
  <c r="V375" i="7"/>
  <c r="Z374" i="7"/>
  <c r="AB374" i="7"/>
  <c r="V374" i="7"/>
  <c r="Z373" i="7"/>
  <c r="AB373" i="7"/>
  <c r="V373" i="7"/>
  <c r="Z372" i="7"/>
  <c r="AB372" i="7"/>
  <c r="V372" i="7"/>
  <c r="Z371" i="7"/>
  <c r="AB371" i="7"/>
  <c r="V371" i="7"/>
  <c r="Z370" i="7"/>
  <c r="AB370" i="7"/>
  <c r="V370" i="7"/>
  <c r="Z369" i="7"/>
  <c r="AB369" i="7"/>
  <c r="V369" i="7"/>
  <c r="Z368" i="7"/>
  <c r="AB368" i="7"/>
  <c r="V368" i="7"/>
  <c r="Z367" i="7"/>
  <c r="AB367" i="7"/>
  <c r="V367" i="7"/>
  <c r="Z366" i="7"/>
  <c r="AB366" i="7"/>
  <c r="V366" i="7"/>
  <c r="AB365" i="7"/>
  <c r="AB364" i="7"/>
  <c r="AB363" i="7"/>
  <c r="Z362" i="7"/>
  <c r="AB362" i="7"/>
  <c r="W362" i="7"/>
  <c r="Y362" i="7"/>
  <c r="V362" i="7"/>
  <c r="Z361" i="7"/>
  <c r="AB361" i="7"/>
  <c r="W361" i="7"/>
  <c r="Y361" i="7"/>
  <c r="V361" i="7"/>
  <c r="Z360" i="7"/>
  <c r="AB360" i="7"/>
  <c r="W360" i="7"/>
  <c r="Y360" i="7"/>
  <c r="V360" i="7"/>
  <c r="Z359" i="7"/>
  <c r="AB359" i="7"/>
  <c r="W359" i="7"/>
  <c r="Y359" i="7"/>
  <c r="V359" i="7"/>
  <c r="Z358" i="7"/>
  <c r="AB358" i="7"/>
  <c r="W358" i="7"/>
  <c r="Y358" i="7"/>
  <c r="V358" i="7"/>
  <c r="Z357" i="7"/>
  <c r="AB357" i="7"/>
  <c r="W357" i="7"/>
  <c r="Y357" i="7"/>
  <c r="V357" i="7"/>
  <c r="Z356" i="7"/>
  <c r="AB356" i="7"/>
  <c r="W356" i="7"/>
  <c r="Y356" i="7"/>
  <c r="V356" i="7"/>
  <c r="Z355" i="7"/>
  <c r="AB355" i="7"/>
  <c r="W355" i="7"/>
  <c r="Y355" i="7"/>
  <c r="V355" i="7"/>
  <c r="Z354" i="7"/>
  <c r="AB354" i="7"/>
  <c r="Y354" i="7"/>
  <c r="V354" i="7"/>
  <c r="Z353" i="7"/>
  <c r="AB353" i="7"/>
  <c r="W353" i="7"/>
  <c r="Y353" i="7"/>
  <c r="V353" i="7"/>
  <c r="Z352" i="7"/>
  <c r="AB352" i="7"/>
  <c r="W352" i="7"/>
  <c r="Y352" i="7"/>
  <c r="V352" i="7"/>
  <c r="Z351" i="7"/>
  <c r="AB351" i="7"/>
  <c r="W351" i="7"/>
  <c r="Y351" i="7"/>
  <c r="V351" i="7"/>
  <c r="Z350" i="7"/>
  <c r="AB350" i="7"/>
  <c r="W350" i="7"/>
  <c r="Y350" i="7"/>
  <c r="V350" i="7"/>
  <c r="Z349" i="7"/>
  <c r="AB349" i="7"/>
  <c r="W349" i="7"/>
  <c r="Y349" i="7"/>
  <c r="V349" i="7"/>
  <c r="Z348" i="7"/>
  <c r="AB348" i="7"/>
  <c r="W348" i="7"/>
  <c r="Y348" i="7"/>
  <c r="V348" i="7"/>
  <c r="Z347" i="7"/>
  <c r="AB347" i="7"/>
  <c r="W347" i="7"/>
  <c r="Y347" i="7"/>
  <c r="V347" i="7"/>
  <c r="Z346" i="7"/>
  <c r="AB346" i="7"/>
  <c r="W346" i="7"/>
  <c r="Y346" i="7"/>
  <c r="V346" i="7"/>
  <c r="Z345" i="7"/>
  <c r="AB345" i="7"/>
  <c r="W345" i="7"/>
  <c r="Y345" i="7"/>
  <c r="V345" i="7"/>
  <c r="Z344" i="7"/>
  <c r="AB344" i="7"/>
  <c r="W344" i="7"/>
  <c r="Y344" i="7"/>
  <c r="V344" i="7"/>
  <c r="Z343" i="7"/>
  <c r="AB343" i="7"/>
  <c r="W343" i="7"/>
  <c r="Y343" i="7"/>
  <c r="V343" i="7"/>
  <c r="Z342" i="7"/>
  <c r="AB342" i="7"/>
  <c r="W342" i="7"/>
  <c r="Y342" i="7"/>
  <c r="V342" i="7"/>
  <c r="Z341" i="7"/>
  <c r="AB341" i="7"/>
  <c r="W341" i="7"/>
  <c r="Y341" i="7"/>
  <c r="V341" i="7"/>
  <c r="Z340" i="7"/>
  <c r="AB340" i="7"/>
  <c r="W340" i="7"/>
  <c r="Y340" i="7"/>
  <c r="V340" i="7"/>
  <c r="Z339" i="7"/>
  <c r="AB339" i="7"/>
  <c r="W339" i="7"/>
  <c r="Y339" i="7"/>
  <c r="V339" i="7"/>
  <c r="Z338" i="7"/>
  <c r="AB338" i="7"/>
  <c r="W338" i="7"/>
  <c r="Y338" i="7"/>
  <c r="V338" i="7"/>
  <c r="Z337" i="7"/>
  <c r="AB337" i="7"/>
  <c r="W337" i="7"/>
  <c r="Y337" i="7"/>
  <c r="V337" i="7"/>
  <c r="Z336" i="7"/>
  <c r="AB336" i="7"/>
  <c r="W336" i="7"/>
  <c r="Y336" i="7"/>
  <c r="V336" i="7"/>
  <c r="Z335" i="7"/>
  <c r="AB335" i="7"/>
  <c r="W335" i="7"/>
  <c r="Y335" i="7"/>
  <c r="V335" i="7"/>
  <c r="Z334" i="7"/>
  <c r="AB334" i="7"/>
  <c r="W334" i="7"/>
  <c r="Y334" i="7"/>
  <c r="V334" i="7"/>
  <c r="Z333" i="7"/>
  <c r="AB333" i="7"/>
  <c r="W333" i="7"/>
  <c r="Y333" i="7"/>
  <c r="V333" i="7"/>
  <c r="Z332" i="7"/>
  <c r="AB332" i="7"/>
  <c r="W332" i="7"/>
  <c r="Y332" i="7"/>
  <c r="V332" i="7"/>
  <c r="Z331" i="7"/>
  <c r="AB331" i="7"/>
  <c r="W331" i="7"/>
  <c r="Y331" i="7"/>
  <c r="V331" i="7"/>
  <c r="Z330" i="7"/>
  <c r="AB330" i="7"/>
  <c r="W330" i="7"/>
  <c r="Y330" i="7"/>
  <c r="V330" i="7"/>
  <c r="Z329" i="7"/>
  <c r="AB329" i="7"/>
  <c r="W329" i="7"/>
  <c r="Y329" i="7"/>
  <c r="V329" i="7"/>
  <c r="Z328" i="7"/>
  <c r="AB328" i="7"/>
  <c r="W328" i="7"/>
  <c r="Y328" i="7"/>
  <c r="V328" i="7"/>
  <c r="Z327" i="7"/>
  <c r="AB327" i="7"/>
  <c r="W327" i="7"/>
  <c r="Y327" i="7"/>
  <c r="V327" i="7"/>
  <c r="Z326" i="7"/>
  <c r="AB326" i="7"/>
  <c r="Y326" i="7"/>
  <c r="V326" i="7"/>
  <c r="Z325" i="7"/>
  <c r="AB325" i="7"/>
  <c r="W325" i="7"/>
  <c r="Y325" i="7"/>
  <c r="V325" i="7"/>
  <c r="Z324" i="7"/>
  <c r="AB324" i="7"/>
  <c r="W324" i="7"/>
  <c r="Y324" i="7"/>
  <c r="V324" i="7"/>
  <c r="Z323" i="7"/>
  <c r="AB323" i="7"/>
  <c r="W323" i="7"/>
  <c r="Y323" i="7"/>
  <c r="V323" i="7"/>
  <c r="Z322" i="7"/>
  <c r="AB322" i="7"/>
  <c r="W322" i="7"/>
  <c r="Y322" i="7"/>
  <c r="V322" i="7"/>
  <c r="Z321" i="7"/>
  <c r="AB321" i="7"/>
  <c r="W321" i="7"/>
  <c r="Y321" i="7"/>
  <c r="V321" i="7"/>
  <c r="Z320" i="7"/>
  <c r="AB320" i="7"/>
  <c r="W320" i="7"/>
  <c r="Y320" i="7"/>
  <c r="V320" i="7"/>
  <c r="Z319" i="7"/>
  <c r="AB319" i="7"/>
  <c r="W319" i="7"/>
  <c r="Y319" i="7"/>
  <c r="V319" i="7"/>
  <c r="Z318" i="7"/>
  <c r="AB318" i="7"/>
  <c r="W318" i="7"/>
  <c r="Y318" i="7"/>
  <c r="V318" i="7"/>
  <c r="Z317" i="7"/>
  <c r="AB317" i="7"/>
  <c r="W317" i="7"/>
  <c r="Y317" i="7"/>
  <c r="V317" i="7"/>
  <c r="Z316" i="7"/>
  <c r="AB316" i="7"/>
  <c r="W316" i="7"/>
  <c r="Y316" i="7"/>
  <c r="V316" i="7"/>
  <c r="Z315" i="7"/>
  <c r="AB315" i="7"/>
  <c r="W315" i="7"/>
  <c r="Y315" i="7"/>
  <c r="V315" i="7"/>
  <c r="Z314" i="7"/>
  <c r="AB314" i="7"/>
  <c r="W314" i="7"/>
  <c r="Y314" i="7"/>
  <c r="V314" i="7"/>
  <c r="Z313" i="7"/>
  <c r="AB313" i="7"/>
  <c r="W313" i="7"/>
  <c r="Y313" i="7"/>
  <c r="V313" i="7"/>
  <c r="Z312" i="7"/>
  <c r="AB312" i="7"/>
  <c r="W312" i="7"/>
  <c r="Y312" i="7"/>
  <c r="V312" i="7"/>
  <c r="Z311" i="7"/>
  <c r="AB311" i="7"/>
  <c r="W311" i="7"/>
  <c r="Y311" i="7"/>
  <c r="V311" i="7"/>
  <c r="Z310" i="7"/>
  <c r="AB310" i="7"/>
  <c r="W310" i="7"/>
  <c r="V310" i="7"/>
  <c r="Z309" i="7"/>
  <c r="AB309" i="7"/>
  <c r="W309" i="7"/>
  <c r="Y309" i="7"/>
  <c r="V309" i="7"/>
  <c r="Z308" i="7"/>
  <c r="AB308" i="7"/>
  <c r="V308" i="7"/>
  <c r="AB307" i="7"/>
  <c r="W307" i="7"/>
  <c r="N55" i="10"/>
  <c r="P55" i="10"/>
  <c r="Q55" i="10"/>
  <c r="R55" i="10"/>
  <c r="AB306" i="7"/>
  <c r="U306" i="7"/>
  <c r="AB305" i="7"/>
  <c r="U305" i="7"/>
  <c r="AB304" i="7"/>
  <c r="U304" i="7"/>
  <c r="AB303" i="7"/>
  <c r="U303" i="7"/>
  <c r="Z302" i="7"/>
  <c r="AB302" i="7"/>
  <c r="W302" i="7"/>
  <c r="Y302" i="7"/>
  <c r="V302" i="7"/>
  <c r="Z301" i="7"/>
  <c r="AB301" i="7"/>
  <c r="W301" i="7"/>
  <c r="Y301" i="7"/>
  <c r="V301" i="7"/>
  <c r="Z300" i="7"/>
  <c r="AB300" i="7"/>
  <c r="W300" i="7"/>
  <c r="Y300" i="7"/>
  <c r="V300" i="7"/>
  <c r="Z299" i="7"/>
  <c r="AB299" i="7"/>
  <c r="W299" i="7"/>
  <c r="Y299" i="7"/>
  <c r="V299" i="7"/>
  <c r="Z298" i="7"/>
  <c r="AB298" i="7"/>
  <c r="Y298" i="7"/>
  <c r="V298" i="7"/>
  <c r="Z297" i="7"/>
  <c r="AB297" i="7"/>
  <c r="W297" i="7"/>
  <c r="Y297" i="7"/>
  <c r="V297" i="7"/>
  <c r="Z296" i="7"/>
  <c r="AB296" i="7"/>
  <c r="W296" i="7"/>
  <c r="Y296" i="7"/>
  <c r="V296" i="7"/>
  <c r="Z295" i="7"/>
  <c r="AB295" i="7"/>
  <c r="W295" i="7"/>
  <c r="Y295" i="7"/>
  <c r="V295" i="7"/>
  <c r="Z294" i="7"/>
  <c r="AB294" i="7"/>
  <c r="W294" i="7"/>
  <c r="Y294" i="7"/>
  <c r="V294" i="7"/>
  <c r="Z293" i="7"/>
  <c r="AB293" i="7"/>
  <c r="W293" i="7"/>
  <c r="Y293" i="7"/>
  <c r="V293" i="7"/>
  <c r="Z292" i="7"/>
  <c r="AB292" i="7"/>
  <c r="W292" i="7"/>
  <c r="Y292" i="7"/>
  <c r="V292" i="7"/>
  <c r="Z291" i="7"/>
  <c r="AB291" i="7"/>
  <c r="W291" i="7"/>
  <c r="Y291" i="7"/>
  <c r="V291" i="7"/>
  <c r="Z290" i="7"/>
  <c r="AB290" i="7"/>
  <c r="W290" i="7"/>
  <c r="V290" i="7"/>
  <c r="Z289" i="7"/>
  <c r="AB289" i="7"/>
  <c r="Y289" i="7"/>
  <c r="V289" i="7"/>
  <c r="Z288" i="7"/>
  <c r="AB288" i="7"/>
  <c r="Y288" i="7"/>
  <c r="V288" i="7"/>
  <c r="Z287" i="7"/>
  <c r="AB287" i="7"/>
  <c r="Y287" i="7"/>
  <c r="V287" i="7"/>
  <c r="Z286" i="7"/>
  <c r="AB286" i="7"/>
  <c r="W286" i="7"/>
  <c r="Y286" i="7"/>
  <c r="V286" i="7"/>
  <c r="Z285" i="7"/>
  <c r="AB285" i="7"/>
  <c r="W285" i="7"/>
  <c r="Y285" i="7"/>
  <c r="V285" i="7"/>
  <c r="Z284" i="7"/>
  <c r="AB284" i="7"/>
  <c r="W284" i="7"/>
  <c r="Y284" i="7"/>
  <c r="V284" i="7"/>
  <c r="Z283" i="7"/>
  <c r="AB283" i="7"/>
  <c r="W283" i="7"/>
  <c r="Y283" i="7"/>
  <c r="V283" i="7"/>
  <c r="Z282" i="7"/>
  <c r="AB282" i="7"/>
  <c r="W282" i="7"/>
  <c r="Y282" i="7"/>
  <c r="V282" i="7"/>
  <c r="Z281" i="7"/>
  <c r="AB281" i="7"/>
  <c r="W281" i="7"/>
  <c r="Y281" i="7"/>
  <c r="V281" i="7"/>
  <c r="Z280" i="7"/>
  <c r="AB280" i="7"/>
  <c r="W280" i="7"/>
  <c r="Y280" i="7"/>
  <c r="V280" i="7"/>
  <c r="Z279" i="7"/>
  <c r="AB279" i="7"/>
  <c r="Y279" i="7"/>
  <c r="V279" i="7"/>
  <c r="Z278" i="7"/>
  <c r="AB278" i="7"/>
  <c r="W278" i="7"/>
  <c r="Y278" i="7"/>
  <c r="V278" i="7"/>
  <c r="Z277" i="7"/>
  <c r="AB277" i="7"/>
  <c r="W277" i="7"/>
  <c r="Y277" i="7"/>
  <c r="V277" i="7"/>
  <c r="Z276" i="7"/>
  <c r="AB276" i="7"/>
  <c r="W276" i="7"/>
  <c r="Y276" i="7"/>
  <c r="V276" i="7"/>
  <c r="Z275" i="7"/>
  <c r="AB275" i="7"/>
  <c r="W275" i="7"/>
  <c r="Y275" i="7"/>
  <c r="V275" i="7"/>
  <c r="Z274" i="7"/>
  <c r="AB274" i="7"/>
  <c r="W274" i="7"/>
  <c r="Y274" i="7"/>
  <c r="V274" i="7"/>
  <c r="Z273" i="7"/>
  <c r="AB273" i="7"/>
  <c r="W273" i="7"/>
  <c r="Y273" i="7"/>
  <c r="V273" i="7"/>
  <c r="Z272" i="7"/>
  <c r="AB272" i="7"/>
  <c r="W272" i="7"/>
  <c r="Y272" i="7"/>
  <c r="V272" i="7"/>
  <c r="Z271" i="7"/>
  <c r="AB271" i="7"/>
  <c r="Y271" i="7"/>
  <c r="V271" i="7"/>
  <c r="AB270" i="7"/>
  <c r="V270" i="7"/>
  <c r="Z269" i="7"/>
  <c r="AB269" i="7"/>
  <c r="W269" i="7"/>
  <c r="Y269" i="7"/>
  <c r="V269" i="7"/>
  <c r="Z268" i="7"/>
  <c r="AB268" i="7"/>
  <c r="W268" i="7"/>
  <c r="Y268" i="7"/>
  <c r="V268" i="7"/>
  <c r="Z267" i="7"/>
  <c r="AB267" i="7"/>
  <c r="Y267" i="7"/>
  <c r="V267" i="7"/>
  <c r="Z266" i="7"/>
  <c r="AB266" i="7"/>
  <c r="W266" i="7"/>
  <c r="Y266" i="7"/>
  <c r="V266" i="7"/>
  <c r="Z265" i="7"/>
  <c r="AB265" i="7"/>
  <c r="Y265" i="7"/>
  <c r="V265" i="7"/>
  <c r="Z264" i="7"/>
  <c r="AB264" i="7"/>
  <c r="Y264" i="7"/>
  <c r="V264" i="7"/>
  <c r="Z263" i="7"/>
  <c r="AB263" i="7"/>
  <c r="Y263" i="7"/>
  <c r="V263" i="7"/>
  <c r="Z262" i="7"/>
  <c r="AB262" i="7"/>
  <c r="W262" i="7"/>
  <c r="Y262" i="7"/>
  <c r="V262" i="7"/>
  <c r="Z261" i="7"/>
  <c r="AB261" i="7"/>
  <c r="W261" i="7"/>
  <c r="Y261" i="7"/>
  <c r="V261" i="7"/>
  <c r="Z260" i="7"/>
  <c r="AB260" i="7"/>
  <c r="W260" i="7"/>
  <c r="Y260" i="7"/>
  <c r="V260" i="7"/>
  <c r="Z259" i="7"/>
  <c r="AB259" i="7"/>
  <c r="V259" i="7"/>
  <c r="U258" i="7"/>
  <c r="V258" i="7"/>
  <c r="U257" i="7"/>
  <c r="V257" i="7"/>
  <c r="Z256" i="7"/>
  <c r="AB256" i="7"/>
  <c r="V256" i="7"/>
  <c r="U255" i="7"/>
  <c r="Z255" i="7"/>
  <c r="AB255" i="7"/>
  <c r="U254" i="7"/>
  <c r="Z254" i="7"/>
  <c r="AB254" i="7"/>
  <c r="AB253" i="7"/>
  <c r="V253" i="7"/>
  <c r="Z252" i="7"/>
  <c r="AB252" i="7"/>
  <c r="V252" i="7"/>
  <c r="Z251" i="7"/>
  <c r="AB251" i="7"/>
  <c r="V251" i="7"/>
  <c r="Z250" i="7"/>
  <c r="AB250" i="7"/>
  <c r="V250" i="7"/>
  <c r="Z249" i="7"/>
  <c r="AB249" i="7"/>
  <c r="V249" i="7"/>
  <c r="Z248" i="7"/>
  <c r="AB248" i="7"/>
  <c r="V248" i="7"/>
  <c r="Z247" i="7"/>
  <c r="AB247" i="7"/>
  <c r="V247" i="7"/>
  <c r="Z246" i="7"/>
  <c r="AB246" i="7"/>
  <c r="V246" i="7"/>
  <c r="Z245" i="7"/>
  <c r="AB245" i="7"/>
  <c r="V245" i="7"/>
  <c r="Z244" i="7"/>
  <c r="AB244" i="7"/>
  <c r="V244" i="7"/>
  <c r="Z243" i="7"/>
  <c r="AB243" i="7"/>
  <c r="V243" i="7"/>
  <c r="Z242" i="7"/>
  <c r="AB242" i="7"/>
  <c r="V242" i="7"/>
  <c r="Z241" i="7"/>
  <c r="AB241" i="7"/>
  <c r="V241" i="7"/>
  <c r="Z240" i="7"/>
  <c r="AB240" i="7"/>
  <c r="V240" i="7"/>
  <c r="Z239" i="7"/>
  <c r="AB239" i="7"/>
  <c r="V239" i="7"/>
  <c r="Z238" i="7"/>
  <c r="AB238" i="7"/>
  <c r="V238" i="7"/>
  <c r="Z237" i="7"/>
  <c r="AB237" i="7"/>
  <c r="V237" i="7"/>
  <c r="Z236" i="7"/>
  <c r="AB236" i="7"/>
  <c r="V236" i="7"/>
  <c r="Z235" i="7"/>
  <c r="AB235" i="7"/>
  <c r="V235" i="7"/>
  <c r="Z234" i="7"/>
  <c r="AB234" i="7"/>
  <c r="V234" i="7"/>
  <c r="Z233" i="7"/>
  <c r="AB233" i="7"/>
  <c r="V233" i="7"/>
  <c r="Z232" i="7"/>
  <c r="AB232" i="7"/>
  <c r="V232" i="7"/>
  <c r="Z231" i="7"/>
  <c r="AB231" i="7"/>
  <c r="V231" i="7"/>
  <c r="Z230" i="7"/>
  <c r="AB230" i="7"/>
  <c r="V230" i="7"/>
  <c r="Z229" i="7"/>
  <c r="AB229" i="7"/>
  <c r="V229" i="7"/>
  <c r="Z228" i="7"/>
  <c r="AB228" i="7"/>
  <c r="V228" i="7"/>
  <c r="Z227" i="7"/>
  <c r="AB227" i="7"/>
  <c r="V227" i="7"/>
  <c r="Z226" i="7"/>
  <c r="AB226" i="7"/>
  <c r="V226" i="7"/>
  <c r="Z225" i="7"/>
  <c r="AB225" i="7"/>
  <c r="V225" i="7"/>
  <c r="Z224" i="7"/>
  <c r="AB224" i="7"/>
  <c r="V224" i="7"/>
  <c r="Z223" i="7"/>
  <c r="AB223" i="7"/>
  <c r="V223" i="7"/>
  <c r="Z222" i="7"/>
  <c r="AB222" i="7"/>
  <c r="V222" i="7"/>
  <c r="Z221" i="7"/>
  <c r="AB221" i="7"/>
  <c r="V221" i="7"/>
  <c r="Z220" i="7"/>
  <c r="AB220" i="7"/>
  <c r="V220" i="7"/>
  <c r="Z219" i="7"/>
  <c r="AB219" i="7"/>
  <c r="V219" i="7"/>
  <c r="Z218" i="7"/>
  <c r="AB218" i="7"/>
  <c r="V218" i="7"/>
  <c r="Z217" i="7"/>
  <c r="AB217" i="7"/>
  <c r="V217" i="7"/>
  <c r="Z216" i="7"/>
  <c r="AB216" i="7"/>
  <c r="V216" i="7"/>
  <c r="Z215" i="7"/>
  <c r="AB215" i="7"/>
  <c r="V215" i="7"/>
  <c r="Z214" i="7"/>
  <c r="AB214" i="7"/>
  <c r="V214" i="7"/>
  <c r="Z213" i="7"/>
  <c r="AB213" i="7"/>
  <c r="V213" i="7"/>
  <c r="Z212" i="7"/>
  <c r="AB212" i="7"/>
  <c r="V212" i="7"/>
  <c r="Z211" i="7"/>
  <c r="AB211" i="7"/>
  <c r="V211" i="7"/>
  <c r="Z210" i="7"/>
  <c r="AB210" i="7"/>
  <c r="V210" i="7"/>
  <c r="Z209" i="7"/>
  <c r="AB209" i="7"/>
  <c r="V209" i="7"/>
  <c r="Z208" i="7"/>
  <c r="AB208" i="7"/>
  <c r="V208" i="7"/>
  <c r="Z207" i="7"/>
  <c r="AB207" i="7"/>
  <c r="V207" i="7"/>
  <c r="Z206" i="7"/>
  <c r="AB206" i="7"/>
  <c r="V206" i="7"/>
  <c r="Z205" i="7"/>
  <c r="AB205" i="7"/>
  <c r="V205" i="7"/>
  <c r="Z204" i="7"/>
  <c r="AB204" i="7"/>
  <c r="V204" i="7"/>
  <c r="Z203" i="7"/>
  <c r="AB203" i="7"/>
  <c r="V203" i="7"/>
  <c r="Z202" i="7"/>
  <c r="AB202" i="7"/>
  <c r="V202" i="7"/>
  <c r="Z201" i="7"/>
  <c r="AB201" i="7"/>
  <c r="V201" i="7"/>
  <c r="Z200" i="7"/>
  <c r="AB200" i="7"/>
  <c r="V200" i="7"/>
  <c r="Z199" i="7"/>
  <c r="AB199" i="7"/>
  <c r="V199" i="7"/>
  <c r="Z198" i="7"/>
  <c r="AB198" i="7"/>
  <c r="V198" i="7"/>
  <c r="Z197" i="7"/>
  <c r="AB197" i="7"/>
  <c r="V197" i="7"/>
  <c r="Z196" i="7"/>
  <c r="AB196" i="7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/>
  <c r="AB187" i="7"/>
  <c r="U187" i="7"/>
  <c r="V187" i="7"/>
  <c r="AB186" i="7"/>
  <c r="U186" i="7"/>
  <c r="V186" i="7"/>
  <c r="AB185" i="7"/>
  <c r="U185" i="7"/>
  <c r="W185" i="7"/>
  <c r="AB184" i="7"/>
  <c r="U184" i="7"/>
  <c r="V184" i="7"/>
  <c r="AB183" i="7"/>
  <c r="U183" i="7"/>
  <c r="W183" i="7"/>
  <c r="Z182" i="7"/>
  <c r="AB182" i="7"/>
  <c r="V182" i="7"/>
  <c r="Z181" i="7"/>
  <c r="AB181" i="7"/>
  <c r="V181" i="7"/>
  <c r="Z180" i="7"/>
  <c r="AB180" i="7"/>
  <c r="V180" i="7"/>
  <c r="Z179" i="7"/>
  <c r="AB179" i="7"/>
  <c r="V179" i="7"/>
  <c r="Z178" i="7"/>
  <c r="AB178" i="7"/>
  <c r="V178" i="7"/>
  <c r="Z177" i="7"/>
  <c r="AB177" i="7"/>
  <c r="V177" i="7"/>
  <c r="Z176" i="7"/>
  <c r="AB176" i="7"/>
  <c r="V176" i="7"/>
  <c r="Z175" i="7"/>
  <c r="AB175" i="7"/>
  <c r="V175" i="7"/>
  <c r="Z174" i="7"/>
  <c r="AB174" i="7"/>
  <c r="V174" i="7"/>
  <c r="Z173" i="7"/>
  <c r="AB173" i="7"/>
  <c r="V173" i="7"/>
  <c r="Z172" i="7"/>
  <c r="AB172" i="7"/>
  <c r="V172" i="7"/>
  <c r="Z171" i="7"/>
  <c r="AB171" i="7"/>
  <c r="V171" i="7"/>
  <c r="Z170" i="7"/>
  <c r="AB170" i="7"/>
  <c r="V170" i="7"/>
  <c r="Z169" i="7"/>
  <c r="AB169" i="7"/>
  <c r="V169" i="7"/>
  <c r="Z168" i="7"/>
  <c r="AB168" i="7"/>
  <c r="V168" i="7"/>
  <c r="Z167" i="7"/>
  <c r="AB167" i="7"/>
  <c r="V167" i="7"/>
  <c r="Z166" i="7"/>
  <c r="AB166" i="7"/>
  <c r="V166" i="7"/>
  <c r="Z165" i="7"/>
  <c r="AB165" i="7"/>
  <c r="V165" i="7"/>
  <c r="Z164" i="7"/>
  <c r="AB164" i="7"/>
  <c r="Z163" i="7"/>
  <c r="AB163" i="7"/>
  <c r="Z162" i="7"/>
  <c r="AB162" i="7"/>
  <c r="W162" i="7"/>
  <c r="N37" i="10"/>
  <c r="P37" i="10"/>
  <c r="Q37" i="10"/>
  <c r="R37" i="10"/>
  <c r="V162" i="7"/>
  <c r="AB161" i="7"/>
  <c r="V161" i="7"/>
  <c r="Z160" i="7"/>
  <c r="AB160" i="7"/>
  <c r="V160" i="7"/>
  <c r="Z159" i="7"/>
  <c r="AB159" i="7"/>
  <c r="V159" i="7"/>
  <c r="Z158" i="7"/>
  <c r="AB158" i="7"/>
  <c r="V158" i="7"/>
  <c r="Z157" i="7"/>
  <c r="AB157" i="7"/>
  <c r="V157" i="7"/>
  <c r="Z156" i="7"/>
  <c r="AB156" i="7"/>
  <c r="V156" i="7"/>
  <c r="Z155" i="7"/>
  <c r="AB155" i="7"/>
  <c r="V155" i="7"/>
  <c r="Z154" i="7"/>
  <c r="AB154" i="7"/>
  <c r="V154" i="7"/>
  <c r="Z153" i="7"/>
  <c r="AB153" i="7"/>
  <c r="V153" i="7"/>
  <c r="Z152" i="7"/>
  <c r="AB152" i="7"/>
  <c r="V152" i="7"/>
  <c r="Z151" i="7"/>
  <c r="AB151" i="7"/>
  <c r="V151" i="7"/>
  <c r="Z150" i="7"/>
  <c r="AB150" i="7"/>
  <c r="V150" i="7"/>
  <c r="Z149" i="7"/>
  <c r="AB149" i="7"/>
  <c r="V149" i="7"/>
  <c r="Z148" i="7"/>
  <c r="AB148" i="7"/>
  <c r="V148" i="7"/>
  <c r="Z147" i="7"/>
  <c r="AB147" i="7"/>
  <c r="V147" i="7"/>
  <c r="Z146" i="7"/>
  <c r="AB146" i="7"/>
  <c r="V146" i="7"/>
  <c r="Z145" i="7"/>
  <c r="AB145" i="7"/>
  <c r="V145" i="7"/>
  <c r="Z144" i="7"/>
  <c r="AB144" i="7"/>
  <c r="V144" i="7"/>
  <c r="Z143" i="7"/>
  <c r="AB143" i="7"/>
  <c r="V143" i="7"/>
  <c r="Z142" i="7"/>
  <c r="AB142" i="7"/>
  <c r="V142" i="7"/>
  <c r="Z141" i="7"/>
  <c r="AB141" i="7"/>
  <c r="V141" i="7"/>
  <c r="U140" i="7"/>
  <c r="Z140" i="7"/>
  <c r="AB140" i="7"/>
  <c r="U139" i="7"/>
  <c r="V139" i="7"/>
  <c r="U138" i="7"/>
  <c r="V138" i="7"/>
  <c r="Z137" i="7"/>
  <c r="AB137" i="7"/>
  <c r="V137" i="7"/>
  <c r="Z136" i="7"/>
  <c r="AB136" i="7"/>
  <c r="V136" i="7"/>
  <c r="Z135" i="7"/>
  <c r="AB135" i="7"/>
  <c r="V135" i="7"/>
  <c r="Z134" i="7"/>
  <c r="AB134" i="7"/>
  <c r="V134" i="7"/>
  <c r="Z133" i="7"/>
  <c r="AB133" i="7"/>
  <c r="V133" i="7"/>
  <c r="AB132" i="7"/>
  <c r="V132" i="7"/>
  <c r="Z131" i="7"/>
  <c r="AB131" i="7"/>
  <c r="V131" i="7"/>
  <c r="Z130" i="7"/>
  <c r="AB130" i="7"/>
  <c r="V130" i="7"/>
  <c r="Z129" i="7"/>
  <c r="AB129" i="7"/>
  <c r="V129" i="7"/>
  <c r="Z128" i="7"/>
  <c r="AB128" i="7"/>
  <c r="V128" i="7"/>
  <c r="Z127" i="7"/>
  <c r="AB127" i="7"/>
  <c r="V127" i="7"/>
  <c r="Z126" i="7"/>
  <c r="AB126" i="7"/>
  <c r="V126" i="7"/>
  <c r="Z125" i="7"/>
  <c r="AB125" i="7"/>
  <c r="V125" i="7"/>
  <c r="Z124" i="7"/>
  <c r="AB124" i="7"/>
  <c r="V124" i="7"/>
  <c r="Z123" i="7"/>
  <c r="AB123" i="7"/>
  <c r="V123" i="7"/>
  <c r="Z122" i="7"/>
  <c r="AB122" i="7"/>
  <c r="V122" i="7"/>
  <c r="Z121" i="7"/>
  <c r="AB121" i="7"/>
  <c r="V121" i="7"/>
  <c r="Z120" i="7"/>
  <c r="AB120" i="7"/>
  <c r="V120" i="7"/>
  <c r="Z119" i="7"/>
  <c r="AB119" i="7"/>
  <c r="V119" i="7"/>
  <c r="Z118" i="7"/>
  <c r="AB118" i="7"/>
  <c r="V118" i="7"/>
  <c r="Z117" i="7"/>
  <c r="AB117" i="7"/>
  <c r="V117" i="7"/>
  <c r="Z116" i="7"/>
  <c r="AB116" i="7"/>
  <c r="V116" i="7"/>
  <c r="Z115" i="7"/>
  <c r="AB115" i="7"/>
  <c r="V115" i="7"/>
  <c r="Z114" i="7"/>
  <c r="AB114" i="7"/>
  <c r="V114" i="7"/>
  <c r="Z113" i="7"/>
  <c r="AB113" i="7"/>
  <c r="V113" i="7"/>
  <c r="Z112" i="7"/>
  <c r="AB112" i="7"/>
  <c r="V112" i="7"/>
  <c r="Z111" i="7"/>
  <c r="AB111" i="7"/>
  <c r="V111" i="7"/>
  <c r="Z110" i="7"/>
  <c r="AB110" i="7"/>
  <c r="V110" i="7"/>
  <c r="Z109" i="7"/>
  <c r="AB109" i="7"/>
  <c r="V109" i="7"/>
  <c r="Z108" i="7"/>
  <c r="AB108" i="7"/>
  <c r="V108" i="7"/>
  <c r="Z107" i="7"/>
  <c r="AB107" i="7"/>
  <c r="V107" i="7"/>
  <c r="Z106" i="7"/>
  <c r="AB106" i="7"/>
  <c r="V106" i="7"/>
  <c r="Z105" i="7"/>
  <c r="AB105" i="7"/>
  <c r="V105" i="7"/>
  <c r="Z104" i="7"/>
  <c r="AB104" i="7"/>
  <c r="V104" i="7"/>
  <c r="Z103" i="7"/>
  <c r="AB103" i="7"/>
  <c r="V103" i="7"/>
  <c r="Z102" i="7"/>
  <c r="AB102" i="7"/>
  <c r="V102" i="7"/>
  <c r="Z101" i="7"/>
  <c r="AB101" i="7"/>
  <c r="V101" i="7"/>
  <c r="Z100" i="7"/>
  <c r="AB100" i="7"/>
  <c r="V100" i="7"/>
  <c r="Z99" i="7"/>
  <c r="AB99" i="7"/>
  <c r="V99" i="7"/>
  <c r="Z98" i="7"/>
  <c r="AB98" i="7"/>
  <c r="V98" i="7"/>
  <c r="Z97" i="7"/>
  <c r="AB97" i="7"/>
  <c r="V97" i="7"/>
  <c r="Z96" i="7"/>
  <c r="AB96" i="7"/>
  <c r="V96" i="7"/>
  <c r="Z95" i="7"/>
  <c r="AB95" i="7"/>
  <c r="V95" i="7"/>
  <c r="Z94" i="7"/>
  <c r="AB94" i="7"/>
  <c r="V94" i="7"/>
  <c r="Z93" i="7"/>
  <c r="AB93" i="7"/>
  <c r="V93" i="7"/>
  <c r="Z92" i="7"/>
  <c r="AB92" i="7"/>
  <c r="Z91" i="7"/>
  <c r="AB91" i="7"/>
  <c r="V91" i="7"/>
  <c r="Z90" i="7"/>
  <c r="AB90" i="7"/>
  <c r="V90" i="7"/>
  <c r="Z89" i="7"/>
  <c r="AB89" i="7"/>
  <c r="V89" i="7"/>
  <c r="Z88" i="7"/>
  <c r="AB88" i="7"/>
  <c r="V88" i="7"/>
  <c r="Z87" i="7"/>
  <c r="AB87" i="7"/>
  <c r="V87" i="7"/>
  <c r="Z86" i="7"/>
  <c r="AB86" i="7"/>
  <c r="V86" i="7"/>
  <c r="Z85" i="7"/>
  <c r="AB85" i="7"/>
  <c r="V85" i="7"/>
  <c r="Z84" i="7"/>
  <c r="AB84" i="7"/>
  <c r="V84" i="7"/>
  <c r="Z83" i="7"/>
  <c r="AB83" i="7"/>
  <c r="V83" i="7"/>
  <c r="Z82" i="7"/>
  <c r="AB82" i="7"/>
  <c r="V82" i="7"/>
  <c r="Z81" i="7"/>
  <c r="AB81" i="7"/>
  <c r="V81" i="7"/>
  <c r="Z80" i="7"/>
  <c r="AB80" i="7"/>
  <c r="V80" i="7"/>
  <c r="Z79" i="7"/>
  <c r="AB79" i="7"/>
  <c r="V79" i="7"/>
  <c r="Z78" i="7"/>
  <c r="AB78" i="7"/>
  <c r="V78" i="7"/>
  <c r="Z77" i="7"/>
  <c r="AB77" i="7"/>
  <c r="V77" i="7"/>
  <c r="Z76" i="7"/>
  <c r="AB76" i="7"/>
  <c r="V76" i="7"/>
  <c r="Z75" i="7"/>
  <c r="AB75" i="7"/>
  <c r="V75" i="7"/>
  <c r="Z74" i="7"/>
  <c r="AB74" i="7"/>
  <c r="V74" i="7"/>
  <c r="Z73" i="7"/>
  <c r="AB73" i="7"/>
  <c r="V73" i="7"/>
  <c r="Z72" i="7"/>
  <c r="AB72" i="7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/>
  <c r="AB63" i="7"/>
  <c r="V63" i="7"/>
  <c r="AB62" i="7"/>
  <c r="U62" i="7"/>
  <c r="W62" i="7"/>
  <c r="AB61" i="7"/>
  <c r="U61" i="7"/>
  <c r="W61" i="7"/>
  <c r="AB60" i="7"/>
  <c r="U60" i="7"/>
  <c r="W60" i="7"/>
  <c r="AB59" i="7"/>
  <c r="W59" i="7"/>
  <c r="AB58" i="7"/>
  <c r="U58" i="7"/>
  <c r="W58" i="7"/>
  <c r="Z57" i="7"/>
  <c r="AB57" i="7"/>
  <c r="V57" i="7"/>
  <c r="Z56" i="7"/>
  <c r="AB56" i="7"/>
  <c r="V56" i="7"/>
  <c r="Z55" i="7"/>
  <c r="AB55" i="7"/>
  <c r="V55" i="7"/>
  <c r="Z54" i="7"/>
  <c r="AB54" i="7"/>
  <c r="V54" i="7"/>
  <c r="Z53" i="7"/>
  <c r="AB53" i="7"/>
  <c r="V53" i="7"/>
  <c r="Z52" i="7"/>
  <c r="AB52" i="7"/>
  <c r="V52" i="7"/>
  <c r="Z51" i="7"/>
  <c r="AB51" i="7"/>
  <c r="V51" i="7"/>
  <c r="Z50" i="7"/>
  <c r="AB50" i="7"/>
  <c r="V50" i="7"/>
  <c r="Z49" i="7"/>
  <c r="AB49" i="7"/>
  <c r="V49" i="7"/>
  <c r="Z48" i="7"/>
  <c r="AB48" i="7"/>
  <c r="V48" i="7"/>
  <c r="Z47" i="7"/>
  <c r="AB47" i="7"/>
  <c r="V47" i="7"/>
  <c r="Z46" i="7"/>
  <c r="AB46" i="7"/>
  <c r="V46" i="7"/>
  <c r="Z45" i="7"/>
  <c r="AB45" i="7"/>
  <c r="V45" i="7"/>
  <c r="Z44" i="7"/>
  <c r="AB44" i="7"/>
  <c r="V44" i="7"/>
  <c r="Z43" i="7"/>
  <c r="AB43" i="7"/>
  <c r="V43" i="7"/>
  <c r="Z42" i="7"/>
  <c r="AB42" i="7"/>
  <c r="V42" i="7"/>
  <c r="Z41" i="7"/>
  <c r="AB41" i="7"/>
  <c r="V41" i="7"/>
  <c r="Z40" i="7"/>
  <c r="AB40" i="7"/>
  <c r="V40" i="7"/>
  <c r="Z39" i="7"/>
  <c r="AB39" i="7"/>
  <c r="V39" i="7"/>
  <c r="Z38" i="7"/>
  <c r="AB38" i="7"/>
  <c r="V38" i="7"/>
  <c r="Z37" i="7"/>
  <c r="AB37" i="7"/>
  <c r="V37" i="7"/>
  <c r="Z36" i="7"/>
  <c r="AB36" i="7"/>
  <c r="V36" i="7"/>
  <c r="AB35" i="7"/>
  <c r="AB34" i="7"/>
  <c r="Z33" i="7"/>
  <c r="AB33" i="7"/>
  <c r="W33" i="7"/>
  <c r="N25" i="10"/>
  <c r="P25" i="10"/>
  <c r="Q25" i="10"/>
  <c r="R25" i="10"/>
  <c r="V33" i="7"/>
  <c r="AB32" i="7"/>
  <c r="V32" i="7"/>
  <c r="Z31" i="7"/>
  <c r="AB31" i="7"/>
  <c r="V31" i="7"/>
  <c r="Z30" i="7"/>
  <c r="AB30" i="7"/>
  <c r="V30" i="7"/>
  <c r="Z29" i="7"/>
  <c r="AB29" i="7"/>
  <c r="V29" i="7"/>
  <c r="Z28" i="7"/>
  <c r="AB28" i="7"/>
  <c r="V28" i="7"/>
  <c r="Z27" i="7"/>
  <c r="AB27" i="7"/>
  <c r="V27" i="7"/>
  <c r="Z26" i="7"/>
  <c r="AB26" i="7"/>
  <c r="V26" i="7"/>
  <c r="Z25" i="7"/>
  <c r="AB25" i="7"/>
  <c r="V25" i="7"/>
  <c r="Z24" i="7"/>
  <c r="AB24" i="7"/>
  <c r="V24" i="7"/>
  <c r="Z23" i="7"/>
  <c r="AB23" i="7"/>
  <c r="V23" i="7"/>
  <c r="Z22" i="7"/>
  <c r="AB22" i="7"/>
  <c r="V22" i="7"/>
  <c r="Z21" i="7"/>
  <c r="AB21" i="7"/>
  <c r="V21" i="7"/>
  <c r="Z20" i="7"/>
  <c r="AB20" i="7"/>
  <c r="V20" i="7"/>
  <c r="Z19" i="7"/>
  <c r="AB19" i="7"/>
  <c r="V19" i="7"/>
  <c r="Z18" i="7"/>
  <c r="AB18" i="7"/>
  <c r="V18" i="7"/>
  <c r="Z17" i="7"/>
  <c r="AB17" i="7"/>
  <c r="V17" i="7"/>
  <c r="Z16" i="7"/>
  <c r="AB16" i="7"/>
  <c r="V16" i="7"/>
  <c r="Z15" i="7"/>
  <c r="AB15" i="7"/>
  <c r="V15" i="7"/>
  <c r="Z14" i="7"/>
  <c r="AB14" i="7"/>
  <c r="V14" i="7"/>
  <c r="Z13" i="7"/>
  <c r="AB13" i="7"/>
  <c r="V13" i="7"/>
  <c r="Z12" i="7"/>
  <c r="AB12" i="7"/>
  <c r="V12" i="7"/>
  <c r="Z11" i="7"/>
  <c r="AB11" i="7"/>
  <c r="V11" i="7"/>
  <c r="Z10" i="7"/>
  <c r="AB10" i="7"/>
  <c r="V10" i="7"/>
  <c r="Z9" i="7"/>
  <c r="AB9" i="7"/>
  <c r="V9" i="7"/>
  <c r="Z8" i="7"/>
  <c r="AB8" i="7"/>
  <c r="V8" i="7"/>
  <c r="Z7" i="7"/>
  <c r="AB7" i="7"/>
  <c r="V7" i="7"/>
  <c r="Z6" i="7"/>
  <c r="AB6" i="7"/>
  <c r="V6" i="7"/>
  <c r="Z5" i="7"/>
  <c r="AB5" i="7"/>
  <c r="V5" i="7"/>
  <c r="Z4" i="7"/>
  <c r="AB4" i="7"/>
  <c r="V4" i="7"/>
  <c r="Z3" i="7"/>
  <c r="AB3" i="7"/>
  <c r="V3" i="7"/>
  <c r="Z2" i="7"/>
  <c r="AB2" i="7"/>
  <c r="V2" i="7"/>
  <c r="P17" i="10"/>
  <c r="L11" i="10"/>
  <c r="P11" i="10"/>
  <c r="Q11" i="10"/>
  <c r="R11" i="10"/>
  <c r="L92" i="10"/>
  <c r="I92" i="10"/>
  <c r="L93" i="10"/>
  <c r="I93" i="10"/>
  <c r="P51" i="10"/>
  <c r="Q51" i="10"/>
  <c r="R51" i="10"/>
  <c r="P15" i="10"/>
  <c r="Q15" i="10"/>
  <c r="R15" i="10"/>
  <c r="P23" i="10"/>
  <c r="P107" i="10"/>
  <c r="Q107" i="10"/>
  <c r="R107" i="10"/>
  <c r="P48" i="10"/>
  <c r="Q48" i="10"/>
  <c r="R48" i="10"/>
  <c r="P111" i="10"/>
  <c r="Q111" i="10"/>
  <c r="R111" i="10"/>
  <c r="P16" i="10"/>
  <c r="Q16" i="10"/>
  <c r="R16" i="10"/>
  <c r="P24" i="10"/>
  <c r="Q24" i="10"/>
  <c r="R24" i="10"/>
  <c r="P36" i="10"/>
  <c r="Q36" i="10"/>
  <c r="R36" i="10"/>
  <c r="P62" i="10"/>
  <c r="Q62" i="10"/>
  <c r="R62" i="10"/>
  <c r="P74" i="10"/>
  <c r="Q74" i="10"/>
  <c r="R74" i="10"/>
  <c r="P18" i="10"/>
  <c r="Q18" i="10"/>
  <c r="R18" i="10"/>
  <c r="P75" i="10"/>
  <c r="Q75" i="10"/>
  <c r="R75" i="10"/>
  <c r="P61" i="10"/>
  <c r="Q61" i="10"/>
  <c r="R61" i="10"/>
  <c r="P63" i="10"/>
  <c r="Q63" i="10"/>
  <c r="R63" i="10"/>
  <c r="P22" i="10"/>
  <c r="Q22" i="10"/>
  <c r="R22" i="10"/>
  <c r="Q104" i="10"/>
  <c r="R104" i="10"/>
  <c r="AB931" i="7"/>
  <c r="AB933" i="7"/>
  <c r="AB652" i="7"/>
  <c r="W64" i="7"/>
  <c r="N28" i="10"/>
  <c r="P28" i="10"/>
  <c r="Q28" i="10"/>
  <c r="R28" i="10"/>
  <c r="V254" i="7"/>
  <c r="Z640" i="7"/>
  <c r="AB640" i="7"/>
  <c r="AB658" i="7"/>
  <c r="AB758" i="7"/>
  <c r="AB843" i="7"/>
  <c r="AB845" i="7"/>
  <c r="AB848" i="7"/>
  <c r="AB857" i="7"/>
  <c r="N64" i="10"/>
  <c r="P64" i="10"/>
  <c r="Q64" i="10"/>
  <c r="R64" i="10"/>
  <c r="N54" i="10"/>
  <c r="P54" i="10"/>
  <c r="Q54" i="10"/>
  <c r="R54" i="10"/>
  <c r="Z257" i="7"/>
  <c r="AB257" i="7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/>
  <c r="Q56" i="10"/>
  <c r="R56" i="10"/>
  <c r="W471" i="7"/>
  <c r="W476" i="7"/>
  <c r="V484" i="7"/>
  <c r="AB837" i="7"/>
  <c r="AB838" i="7"/>
  <c r="AB891" i="7"/>
  <c r="AB928" i="7"/>
  <c r="V470" i="7"/>
  <c r="W470" i="7"/>
  <c r="Z833" i="7"/>
  <c r="Z641" i="7"/>
  <c r="AB641" i="7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/>
  <c r="V613" i="7"/>
  <c r="Z615" i="7"/>
  <c r="AB615" i="7"/>
  <c r="Z622" i="7"/>
  <c r="AB622" i="7"/>
  <c r="Z625" i="7"/>
  <c r="AB625" i="7"/>
  <c r="V629" i="7"/>
  <c r="Z629" i="7"/>
  <c r="AB629" i="7"/>
  <c r="Z632" i="7"/>
  <c r="AB632" i="7"/>
  <c r="V632" i="7"/>
  <c r="V644" i="7"/>
  <c r="AB660" i="7"/>
  <c r="AB671" i="7"/>
  <c r="AB858" i="7"/>
  <c r="AB917" i="7"/>
  <c r="V479" i="7"/>
  <c r="W479" i="7"/>
  <c r="Z634" i="7"/>
  <c r="AB634" i="7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/>
  <c r="V630" i="7"/>
  <c r="Z630" i="7"/>
  <c r="AB630" i="7"/>
  <c r="AB645" i="7"/>
  <c r="Y655" i="7"/>
  <c r="AB906" i="7"/>
  <c r="N53" i="10"/>
  <c r="P53" i="10"/>
  <c r="Q53" i="10"/>
  <c r="R53" i="10"/>
  <c r="V482" i="7"/>
  <c r="W482" i="7"/>
  <c r="V631" i="7"/>
  <c r="Z631" i="7"/>
  <c r="AB631" i="7"/>
  <c r="V638" i="7"/>
  <c r="Z638" i="7"/>
  <c r="AB638" i="7"/>
  <c r="Y900" i="7"/>
  <c r="Z900" i="7"/>
  <c r="N77" i="10"/>
  <c r="P77" i="10"/>
  <c r="Q77" i="10"/>
  <c r="R77" i="10"/>
  <c r="AB846" i="7"/>
  <c r="AB860" i="7"/>
  <c r="AB935" i="7"/>
  <c r="AB938" i="7"/>
  <c r="AB940" i="7"/>
  <c r="AB941" i="7"/>
  <c r="Z643" i="7"/>
  <c r="V643" i="7"/>
  <c r="AB675" i="7"/>
  <c r="AB676" i="7"/>
  <c r="N78" i="10"/>
  <c r="P78" i="10"/>
  <c r="Q78" i="10"/>
  <c r="R78" i="10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/>
  <c r="Q90" i="10"/>
  <c r="R90" i="10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/>
  <c r="R97" i="10"/>
  <c r="P30" i="10"/>
  <c r="Q30" i="10"/>
  <c r="R30" i="10"/>
  <c r="P50" i="10"/>
  <c r="Q50" i="10"/>
  <c r="R50" i="10"/>
  <c r="Q110" i="10"/>
  <c r="R110" i="10"/>
  <c r="P20" i="10"/>
  <c r="Q20" i="10"/>
  <c r="R20" i="10"/>
  <c r="P19" i="10"/>
  <c r="Q19" i="10"/>
  <c r="R19" i="10"/>
  <c r="Q49" i="10"/>
  <c r="R49" i="10"/>
  <c r="P96" i="10"/>
  <c r="Q96" i="10"/>
  <c r="R96" i="10"/>
  <c r="P12" i="10"/>
  <c r="Q12" i="10"/>
  <c r="R12" i="10"/>
  <c r="P46" i="10"/>
  <c r="Q46" i="10"/>
  <c r="R46" i="10"/>
  <c r="Q17" i="10"/>
  <c r="R17" i="10"/>
  <c r="P14" i="10"/>
  <c r="Q14" i="10"/>
  <c r="R14" i="10"/>
  <c r="P47" i="10"/>
  <c r="Q47" i="10"/>
  <c r="R47" i="10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/>
  <c r="R82" i="10"/>
  <c r="P8" i="10"/>
  <c r="Q8" i="10"/>
  <c r="R8" i="10"/>
  <c r="Q23" i="10"/>
  <c r="R23" i="10"/>
  <c r="L30" i="10"/>
  <c r="P13" i="10"/>
  <c r="Q13" i="10"/>
  <c r="R13" i="10"/>
  <c r="P21" i="10"/>
  <c r="Q21" i="10"/>
  <c r="R21" i="10"/>
  <c r="P95" i="10"/>
  <c r="Q95" i="10"/>
  <c r="R95" i="10"/>
  <c r="P98" i="10"/>
  <c r="Q98" i="10"/>
  <c r="R98" i="10"/>
  <c r="L3" i="10"/>
  <c r="L20" i="10"/>
  <c r="P33" i="10"/>
  <c r="Q33" i="10"/>
  <c r="R33" i="10"/>
  <c r="P71" i="10"/>
  <c r="Q71" i="10"/>
  <c r="R71" i="10"/>
  <c r="P4" i="10"/>
  <c r="Q4" i="10"/>
  <c r="R4" i="10"/>
  <c r="P29" i="10"/>
  <c r="Q29" i="10"/>
  <c r="R29" i="10"/>
  <c r="P88" i="10"/>
  <c r="Q88" i="10"/>
  <c r="R88" i="10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/>
  <c r="Q67" i="10"/>
  <c r="R67" i="10"/>
  <c r="Y650" i="7"/>
  <c r="W184" i="7"/>
  <c r="W305" i="7"/>
  <c r="Y305" i="7"/>
  <c r="V472" i="7"/>
  <c r="W472" i="7"/>
  <c r="V623" i="7"/>
  <c r="Z639" i="7"/>
  <c r="AB639" i="7"/>
  <c r="V639" i="7"/>
  <c r="AB650" i="7"/>
  <c r="Y762" i="7"/>
  <c r="Z139" i="7"/>
  <c r="AB139" i="7"/>
  <c r="W188" i="7"/>
  <c r="N57" i="10"/>
  <c r="P57" i="10"/>
  <c r="Q57" i="10"/>
  <c r="R57" i="10"/>
  <c r="W303" i="7"/>
  <c r="V614" i="7"/>
  <c r="Z614" i="7"/>
  <c r="AB614" i="7"/>
  <c r="Z620" i="7"/>
  <c r="AB620" i="7"/>
  <c r="N66" i="10"/>
  <c r="P66" i="10"/>
  <c r="Q66" i="10"/>
  <c r="R66" i="10"/>
  <c r="Y653" i="7"/>
  <c r="N58" i="10"/>
  <c r="P58" i="10"/>
  <c r="Q58" i="10"/>
  <c r="R58" i="10"/>
  <c r="Y310" i="7"/>
  <c r="V58" i="7"/>
  <c r="V60" i="7"/>
  <c r="V62" i="7"/>
  <c r="Z138" i="7"/>
  <c r="AB138" i="7"/>
  <c r="V185" i="7"/>
  <c r="W187" i="7"/>
  <c r="Z258" i="7"/>
  <c r="AB258" i="7"/>
  <c r="W306" i="7"/>
  <c r="Y306" i="7"/>
  <c r="Y308" i="7"/>
  <c r="W487" i="7"/>
  <c r="Z618" i="7"/>
  <c r="AB618" i="7"/>
  <c r="Z621" i="7"/>
  <c r="AB621" i="7"/>
  <c r="V633" i="7"/>
  <c r="Z633" i="7"/>
  <c r="AB633" i="7"/>
  <c r="AB654" i="7"/>
  <c r="W488" i="7"/>
  <c r="V488" i="7"/>
  <c r="W483" i="7"/>
  <c r="Z616" i="7"/>
  <c r="AB616" i="7"/>
  <c r="N76" i="10"/>
  <c r="P76" i="10"/>
  <c r="Q76" i="10"/>
  <c r="R76" i="10"/>
  <c r="Y772" i="7"/>
  <c r="N60" i="10"/>
  <c r="P60" i="10"/>
  <c r="Q60" i="10"/>
  <c r="R60" i="10"/>
  <c r="N65" i="10"/>
  <c r="P65" i="10"/>
  <c r="Q65" i="10"/>
  <c r="R65" i="10"/>
  <c r="Y646" i="7"/>
  <c r="Y767" i="7"/>
  <c r="AB913" i="7"/>
  <c r="N2" i="10"/>
  <c r="P2" i="10"/>
  <c r="Q2" i="10"/>
  <c r="R2" i="10"/>
  <c r="N69" i="10"/>
  <c r="P69" i="10"/>
  <c r="Q69" i="10"/>
  <c r="R69" i="10"/>
  <c r="Y668" i="7"/>
  <c r="N80" i="10"/>
  <c r="P80" i="10"/>
  <c r="Q80" i="10"/>
  <c r="R80" i="10"/>
  <c r="Y759" i="7"/>
  <c r="AB887" i="7"/>
  <c r="N101" i="10"/>
  <c r="P101" i="10"/>
  <c r="Q101" i="10"/>
  <c r="R101" i="10"/>
  <c r="Y903" i="7"/>
  <c r="N52" i="10"/>
  <c r="P52" i="10"/>
  <c r="Q52" i="10"/>
  <c r="R52" i="10"/>
  <c r="Z624" i="7"/>
  <c r="AB624" i="7"/>
  <c r="Z642" i="7"/>
  <c r="N83" i="10"/>
  <c r="Z832" i="7"/>
  <c r="AB667" i="7"/>
  <c r="AB844" i="7"/>
  <c r="AB851" i="7"/>
  <c r="AB890" i="7"/>
  <c r="N91" i="10"/>
  <c r="P91" i="10"/>
  <c r="Q91" i="10"/>
  <c r="R91" i="10"/>
  <c r="Y892" i="7"/>
  <c r="AB927" i="7"/>
  <c r="N6" i="10"/>
  <c r="P6" i="10"/>
  <c r="Q6" i="10"/>
  <c r="R6" i="10"/>
  <c r="N84" i="10"/>
  <c r="Z834" i="7"/>
  <c r="Y898" i="7"/>
  <c r="Z898" i="7"/>
  <c r="N100" i="10"/>
  <c r="P100" i="10"/>
  <c r="Q100" i="10"/>
  <c r="R100" i="10"/>
  <c r="Y907" i="7"/>
  <c r="AB943" i="7"/>
  <c r="P32" i="10"/>
  <c r="Q32" i="10"/>
  <c r="R32" i="10"/>
  <c r="L32" i="10"/>
  <c r="N81" i="10"/>
  <c r="P81" i="10"/>
  <c r="Q81" i="10"/>
  <c r="R81" i="10"/>
  <c r="AB868" i="7"/>
  <c r="AB886" i="7"/>
  <c r="AB907" i="7"/>
  <c r="AB937" i="7"/>
  <c r="N89" i="10"/>
  <c r="P89" i="10"/>
  <c r="Q89" i="10"/>
  <c r="R89" i="10"/>
  <c r="N94" i="10"/>
  <c r="P94" i="10"/>
  <c r="Q94" i="10"/>
  <c r="R94" i="10"/>
  <c r="Y902" i="7"/>
  <c r="N79" i="10"/>
  <c r="P79" i="10"/>
  <c r="Q79" i="10"/>
  <c r="R79" i="10"/>
  <c r="Y835" i="7"/>
  <c r="N92" i="10"/>
  <c r="P92" i="10"/>
  <c r="Q92" i="10"/>
  <c r="R92" i="10"/>
  <c r="Y838" i="7"/>
  <c r="AB879" i="7"/>
  <c r="AB925" i="7"/>
  <c r="N68" i="10"/>
  <c r="P68" i="10"/>
  <c r="Q68" i="10"/>
  <c r="R68" i="10"/>
  <c r="Y761" i="7"/>
  <c r="AB908" i="7"/>
  <c r="AB936" i="7"/>
  <c r="P42" i="10"/>
  <c r="Q42" i="10"/>
  <c r="R42" i="10"/>
  <c r="N86" i="10"/>
  <c r="P86" i="10"/>
  <c r="Q86" i="10"/>
  <c r="R86" i="10"/>
  <c r="L62" i="10"/>
  <c r="Y818" i="7"/>
  <c r="L29" i="10"/>
  <c r="P41" i="10"/>
  <c r="Q41" i="10"/>
  <c r="R41" i="10"/>
  <c r="P43" i="10"/>
  <c r="Q43" i="10"/>
  <c r="R43" i="10"/>
  <c r="N99" i="10"/>
  <c r="P99" i="10"/>
  <c r="Q99" i="10"/>
  <c r="R99" i="10"/>
  <c r="AB911" i="7"/>
  <c r="P35" i="10"/>
  <c r="Q35" i="10"/>
  <c r="R35" i="10"/>
  <c r="P93" i="10"/>
  <c r="Q93" i="10"/>
  <c r="R93" i="10"/>
  <c r="P84" i="10"/>
  <c r="Q84" i="10"/>
  <c r="R84" i="10"/>
  <c r="P83" i="10"/>
  <c r="Q83" i="10"/>
  <c r="R83" i="10"/>
  <c r="N40" i="10"/>
  <c r="P40" i="10"/>
  <c r="Q40" i="10"/>
  <c r="R40" i="10"/>
  <c r="N5" i="10"/>
  <c r="P5" i="10"/>
  <c r="Q5" i="10"/>
  <c r="R5" i="10"/>
  <c r="N59" i="10"/>
  <c r="P59" i="10"/>
  <c r="Q59" i="10"/>
  <c r="R59" i="10"/>
  <c r="Y303" i="7"/>
  <c r="U967" i="7"/>
  <c r="Z967" i="7"/>
  <c r="U966" i="7"/>
  <c r="Z966" i="7"/>
  <c r="N106" i="10"/>
  <c r="P106" i="10"/>
  <c r="Q106" i="10"/>
  <c r="R106" i="10"/>
  <c r="U969" i="7"/>
  <c r="V969" i="7"/>
  <c r="U970" i="7"/>
  <c r="V970" i="7"/>
  <c r="U971" i="7"/>
  <c r="V971" i="7"/>
  <c r="N108" i="10"/>
  <c r="P108" i="10"/>
  <c r="Q108" i="10"/>
  <c r="R108" i="10"/>
  <c r="U968" i="7"/>
  <c r="V968" i="7"/>
  <c r="U965" i="7"/>
  <c r="V965" i="7"/>
  <c r="N105" i="10"/>
  <c r="P105" i="10"/>
  <c r="Q105" i="10"/>
  <c r="R105" i="10"/>
  <c r="U972" i="7"/>
  <c r="V972" i="7"/>
  <c r="N109" i="10"/>
  <c r="P109" i="10"/>
  <c r="Q109" i="10"/>
  <c r="R109" i="10"/>
  <c r="Z970" i="7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Windows User</author>
  </authors>
  <commentList>
    <comment ref="G1" authorId="0" shapeId="0" xr:uid="{00000000-0006-0000-02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 xr:uid="{00000000-0006-0000-0200-000009000000}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 xr:uid="{00000000-0006-0000-0200-00000A000000}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 xr:uid="{00000000-0006-0000-0200-00000C000000}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 xr:uid="{00000000-0006-0000-0200-00000D000000}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<sst xmlns="http://schemas.openxmlformats.org/spreadsheetml/2006/main" count="16812" uniqueCount="772">
  <si>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</si>
  <si>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</si>
  <si>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</si>
  <si>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</si>
  <si>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</si>
  <si>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</si>
  <si>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</si>
  <si>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</si>
  <si>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</si>
  <si>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</si>
  <si>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</si>
  <si>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</si>
  <si>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</si>
  <si>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</si>
  <si>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</si>
  <si>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</si>
  <si>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</si>
  <si>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</si>
  <si>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</si>
  <si>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</si>
  <si>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</si>
  <si>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</si>
  <si>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</si>
  <si>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</si>
  <si>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</si>
  <si>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</si>
  <si>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</si>
  <si>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</si>
  <si>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</si>
  <si>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</si>
  <si>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</si>
  <si>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</si>
  <si>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</si>
  <si>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</si>
  <si>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</si>
  <si>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</si>
  <si>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</si>
  <si>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</si>
  <si>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</si>
  <si>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</si>
  <si>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</si>
  <si>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</si>
  <si>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</si>
  <si>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</si>
  <si>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</si>
  <si>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</si>
  <si>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</si>
  <si>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</si>
  <si>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</si>
  <si>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</si>
  <si>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</si>
  <si>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</si>
  <si>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</si>
  <si>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</si>
  <si>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</si>
  <si>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</si>
  <si>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</si>
  <si>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</si>
  <si>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</si>
  <si>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</si>
  <si>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</si>
  <si>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</si>
  <si>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</si>
  <si>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</si>
  <si>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</si>
  <si>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</si>
  <si>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</si>
  <si>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</si>
  <si>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</si>
  <si>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</si>
  <si>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</si>
  <si>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</si>
  <si>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</si>
  <si>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</si>
  <si>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</si>
  <si>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</si>
  <si>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</si>
  <si>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</si>
  <si>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</si>
  <si>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</si>
  <si>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</si>
  <si>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</si>
  <si>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</si>
  <si>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</si>
  <si>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</si>
  <si>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</si>
  <si>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</si>
  <si>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</si>
  <si>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</si>
  <si>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</si>
  <si>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</si>
  <si>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</si>
  <si>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</si>
  <si>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</si>
  <si>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</si>
  <si>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</si>
  <si>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</si>
  <si>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</si>
  <si>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</si>
  <si>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</si>
  <si>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</si>
  <si>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</si>
  <si>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</si>
  <si>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</si>
  <si>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</si>
  <si>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</si>
  <si>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</si>
  <si>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</si>
  <si>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</si>
  <si>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</si>
  <si>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</si>
  <si>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</si>
  <si>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</si>
  <si>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</si>
  <si>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</si>
  <si>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</si>
  <si>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</si>
  <si>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</si>
  <si>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</si>
  <si>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</si>
  <si>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</si>
  <si>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</si>
  <si>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</si>
  <si>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</si>
  <si>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</si>
  <si>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</si>
  <si>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</si>
  <si>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</si>
  <si>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</si>
  <si>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</si>
  <si>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</si>
  <si>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</si>
  <si>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</si>
  <si>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</si>
  <si>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</si>
  <si>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</si>
  <si>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</si>
  <si>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</si>
  <si>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</si>
  <si>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</si>
  <si>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</si>
  <si>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</si>
  <si>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</si>
  <si>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</si>
  <si>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</si>
  <si>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</si>
  <si>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</si>
  <si>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</si>
  <si>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</si>
  <si>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</si>
  <si>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</si>
  <si>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</si>
  <si>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</si>
  <si>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</si>
  <si>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</si>
  <si>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</si>
  <si>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</si>
  <si>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</si>
  <si>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</si>
  <si>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</si>
  <si>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</si>
  <si>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</si>
  <si>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</si>
  <si>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</si>
  <si>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</si>
  <si>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</si>
  <si>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</si>
  <si>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</si>
  <si>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</si>
  <si>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</si>
  <si>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</si>
  <si>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</si>
  <si>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</si>
  <si>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</si>
  <si>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</si>
  <si>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</si>
  <si>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</si>
  <si>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</si>
  <si>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</si>
  <si>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</si>
  <si>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</si>
  <si>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</si>
  <si>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</si>
  <si>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</si>
  <si>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</si>
  <si>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</si>
  <si>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</si>
  <si>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</si>
  <si>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</si>
  <si>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</si>
  <si>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</si>
  <si>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</si>
  <si>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</si>
  <si>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</si>
  <si>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</si>
  <si>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</si>
  <si>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</si>
  <si>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</si>
  <si>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</si>
  <si>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</si>
  <si>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</si>
  <si>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</si>
  <si>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</si>
  <si>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</si>
  <si>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</si>
  <si>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</si>
  <si>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</si>
  <si>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</si>
  <si>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</si>
  <si>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</si>
  <si>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</si>
  <si>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</si>
  <si>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</si>
  <si>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</si>
  <si>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</si>
  <si>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</si>
  <si>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</si>
  <si>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</si>
  <si>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</si>
  <si>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</si>
  <si>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</si>
  <si>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</si>
  <si>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</si>
  <si>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</si>
  <si>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</si>
  <si>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</si>
  <si>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</si>
  <si>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</si>
  <si>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</si>
  <si>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</si>
  <si>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</si>
  <si>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</si>
  <si>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</si>
  <si>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</si>
  <si>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</si>
  <si>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</si>
  <si>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</si>
  <si>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</si>
  <si>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</si>
  <si>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</si>
  <si>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</si>
  <si>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</si>
  <si>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</si>
  <si>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</si>
  <si>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</si>
  <si>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</si>
  <si>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</si>
  <si>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</si>
  <si>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</si>
  <si>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</si>
  <si>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</si>
  <si>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</si>
  <si>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</si>
  <si>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</si>
  <si>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</si>
  <si>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</si>
  <si>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</si>
  <si>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</si>
  <si>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</si>
  <si>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</si>
  <si>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</si>
  <si>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</si>
  <si>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</si>
  <si>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</si>
  <si>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</si>
  <si>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</si>
  <si>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</si>
  <si>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</si>
  <si>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</si>
  <si>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</si>
  <si>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</si>
  <si>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</si>
  <si>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</si>
  <si>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</si>
  <si>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</si>
  <si>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</si>
  <si>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</si>
  <si>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</si>
  <si>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</si>
  <si>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</si>
  <si>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</si>
  <si>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</si>
  <si>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</si>
  <si>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</si>
  <si>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</si>
  <si>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</si>
  <si>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</si>
  <si>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</si>
  <si>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</si>
  <si>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</si>
  <si>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</si>
  <si>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</si>
  <si>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</si>
  <si>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</si>
  <si>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</si>
  <si>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</si>
  <si>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</si>
  <si>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</si>
  <si>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</si>
  <si>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</si>
  <si>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</si>
  <si>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</si>
  <si>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</si>
  <si>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</si>
  <si>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</si>
  <si>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</si>
  <si>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</si>
  <si>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</si>
  <si>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</si>
  <si>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</si>
  <si>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</si>
  <si>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</si>
  <si>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</si>
  <si>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</si>
  <si>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</si>
  <si>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</si>
  <si>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</si>
  <si>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</si>
  <si>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</si>
  <si>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</si>
  <si>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</si>
  <si>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</si>
  <si>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</si>
  <si>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</si>
  <si>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</si>
  <si>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</si>
  <si>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</si>
  <si>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</si>
  <si>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</si>
  <si>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</si>
  <si>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</si>
  <si>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</si>
  <si>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</si>
  <si>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</si>
  <si>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</si>
  <si>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</si>
  <si>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</si>
  <si>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</si>
  <si>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</si>
  <si>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</si>
  <si>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</si>
  <si>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</si>
  <si>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</si>
  <si>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</si>
  <si>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</si>
  <si>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</si>
  <si>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</si>
  <si>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</si>
  <si>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</si>
  <si>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</si>
  <si>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</si>
  <si>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</si>
  <si>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</si>
  <si>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</si>
  <si>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</si>
  <si>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</si>
  <si>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</si>
  <si>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</si>
  <si>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</si>
  <si>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</si>
  <si>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</si>
  <si>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</si>
  <si>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</si>
  <si>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</si>
  <si>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</si>
  <si>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</si>
  <si>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</si>
  <si>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</si>
  <si>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</si>
  <si>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</si>
  <si>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</si>
  <si>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</si>
  <si>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</si>
  <si>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</si>
  <si>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</si>
  <si>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</si>
  <si>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</si>
  <si>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</si>
  <si>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</si>
  <si>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</si>
  <si>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</si>
  <si>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</si>
  <si>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</si>
  <si>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</si>
  <si>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</si>
  <si>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</si>
  <si>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</si>
  <si>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</si>
  <si>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</si>
  <si>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</si>
  <si>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</si>
  <si>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</si>
  <si>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</si>
  <si>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</si>
  <si>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</si>
  <si>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</si>
  <si>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</si>
  <si>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</si>
  <si>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</si>
  <si>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</si>
  <si>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</si>
  <si>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</si>
  <si>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</si>
  <si>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</si>
  <si>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</si>
  <si>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</si>
  <si>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</si>
  <si>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</si>
  <si>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</si>
  <si>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</si>
  <si>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</si>
  <si>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</si>
  <si>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</si>
  <si>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</si>
  <si>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</si>
  <si>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</si>
  <si>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</si>
  <si>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</si>
  <si>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</si>
  <si>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</si>
  <si>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</si>
  <si>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</si>
  <si>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</si>
  <si>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</si>
  <si>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</si>
  <si>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</si>
  <si>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</si>
  <si>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</si>
  <si>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</si>
  <si>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</si>
  <si>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</si>
  <si>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</si>
  <si>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</si>
  <si>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</si>
  <si>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</si>
  <si>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</si>
  <si>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</si>
  <si>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</si>
  <si>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</si>
  <si>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</si>
  <si>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</si>
  <si>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</si>
  <si>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</si>
  <si>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</si>
  <si>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</si>
  <si>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</si>
  <si>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</si>
  <si>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</si>
  <si>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</si>
  <si>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</si>
  <si>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</si>
  <si>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</si>
  <si>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</si>
  <si>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</si>
  <si>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</si>
  <si>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</si>
  <si>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</si>
  <si>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</si>
  <si>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</si>
  <si>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</si>
  <si>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</si>
  <si>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</si>
  <si>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</si>
  <si>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</si>
  <si>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</si>
  <si>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</si>
  <si>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</si>
  <si>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</si>
  <si>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</si>
  <si>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</si>
  <si>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</si>
  <si>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</si>
  <si>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</si>
  <si>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</si>
  <si>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</si>
  <si>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</si>
  <si>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</si>
  <si>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</si>
  <si>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</si>
  <si>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</si>
  <si>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</si>
  <si>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</si>
  <si>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</si>
  <si>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</si>
  <si>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</si>
  <si>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</si>
  <si>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</si>
  <si>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</si>
  <si>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</si>
  <si>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</si>
  <si>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</si>
  <si>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</si>
  <si>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</si>
  <si>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</si>
  <si>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</si>
  <si>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</si>
  <si>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</si>
  <si>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</si>
  <si>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</si>
  <si>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</si>
  <si>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</si>
  <si>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</si>
  <si>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</si>
  <si>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</si>
  <si>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</si>
  <si>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</si>
  <si>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</si>
  <si>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</si>
  <si>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</si>
  <si>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</si>
  <si>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</si>
  <si>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</si>
  <si>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</si>
  <si>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</si>
  <si>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</si>
  <si>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</si>
  <si>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</si>
  <si>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</si>
  <si>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</si>
  <si>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</si>
  <si>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</si>
  <si>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</si>
  <si>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</si>
  <si>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</si>
  <si>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</si>
  <si>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</si>
  <si>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</si>
  <si>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</si>
  <si>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</si>
  <si>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</si>
  <si>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</si>
  <si>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</si>
  <si>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</si>
  <si>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</si>
  <si>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</si>
  <si>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</si>
  <si>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</si>
  <si>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</si>
  <si>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</si>
  <si>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</si>
  <si>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</si>
  <si>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</si>
  <si>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</si>
  <si>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</si>
  <si>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</si>
  <si>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</si>
  <si>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</si>
  <si>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</si>
  <si>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</si>
  <si>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</si>
  <si>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</si>
  <si>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</si>
  <si>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</si>
  <si>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</si>
  <si>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</si>
  <si>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</si>
  <si>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</si>
  <si>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</si>
  <si>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</si>
  <si>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</si>
  <si>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</si>
  <si>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</si>
  <si>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</si>
  <si>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</si>
  <si>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</si>
  <si>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</si>
  <si>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</si>
  <si>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</si>
  <si>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</si>
  <si>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</si>
  <si>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</si>
  <si>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</si>
  <si>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</si>
  <si>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</si>
  <si>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</si>
  <si>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</si>
  <si>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</si>
  <si>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</si>
  <si>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</si>
  <si>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</si>
  <si>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</si>
  <si>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</si>
  <si>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</si>
  <si>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</si>
  <si>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</si>
  <si>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</si>
  <si>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</si>
  <si>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</si>
  <si>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</si>
  <si>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</si>
  <si>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</si>
  <si>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</si>
  <si>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</si>
  <si>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</si>
  <si>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</si>
  <si>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</si>
  <si>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</si>
  <si>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</si>
  <si>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</si>
  <si>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</si>
  <si>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</si>
  <si>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</si>
  <si>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</si>
  <si>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</si>
  <si>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</si>
  <si>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</si>
  <si>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</si>
  <si>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</si>
  <si>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</si>
  <si>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</si>
  <si>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</si>
  <si>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</si>
  <si>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</si>
  <si>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</si>
  <si>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</si>
  <si>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</si>
  <si>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</si>
  <si>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</si>
  <si>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</si>
  <si>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</si>
  <si>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</si>
  <si>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</si>
  <si>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</si>
  <si>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</si>
  <si>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</si>
  <si>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</si>
  <si>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</si>
  <si>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</si>
  <si>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</si>
  <si>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</si>
  <si>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</si>
  <si>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</si>
  <si>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</si>
  <si>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</si>
  <si>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</si>
  <si>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</si>
  <si>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</si>
  <si>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</si>
  <si>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</si>
  <si>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</si>
  <si>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</si>
  <si>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</si>
  <si>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</si>
  <si>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</si>
  <si>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</si>
  <si>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</si>
  <si>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</si>
  <si>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</si>
  <si>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</si>
  <si>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</si>
  <si>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</si>
  <si>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</si>
  <si>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</si>
  <si>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</si>
  <si>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</si>
  <si>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</si>
  <si>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</si>
  <si>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</si>
  <si>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</si>
  <si>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</si>
  <si>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</si>
  <si>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</si>
  <si>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</si>
  <si>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</si>
  <si>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</si>
  <si>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</si>
  <si>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</si>
  <si>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</si>
  <si>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</si>
  <si>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</si>
  <si>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</si>
  <si>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</si>
  <si>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</si>
  <si>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</si>
  <si>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</si>
  <si>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</si>
  <si>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</si>
  <si>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</si>
  <si>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</si>
  <si>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</si>
  <si>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</si>
  <si>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</si>
  <si>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</si>
  <si>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</si>
  <si>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</si>
  <si>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</si>
  <si>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</si>
  <si>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</si>
  <si>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</si>
  <si>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</si>
  <si>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</si>
  <si>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</si>
  <si>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</si>
  <si>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</si>
  <si>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</si>
  <si>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</si>
  <si>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</si>
  <si>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</si>
  <si>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</si>
  <si>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</si>
  <si>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</si>
  <si>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</si>
  <si>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</si>
  <si>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</si>
  <si>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</si>
  <si>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</si>
  <si>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</si>
  <si>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</si>
  <si>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</si>
  <si>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</si>
  <si>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</si>
  <si>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</si>
  <si>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</si>
  <si>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</si>
  <si>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</si>
  <si>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</si>
  <si>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</si>
  <si>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</si>
  <si>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</si>
  <si>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</si>
  <si>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</si>
  <si>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</si>
  <si>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</si>
  <si>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</si>
  <si>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</si>
  <si>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</si>
  <si>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</si>
  <si>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</si>
  <si>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</si>
  <si>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</si>
  <si>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</si>
  <si>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</si>
  <si>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</si>
  <si>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</si>
  <si>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</si>
  <si>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</si>
  <si>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</si>
  <si>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</si>
  <si>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</si>
  <si>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</si>
  <si>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</si>
  <si>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</si>
  <si>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</si>
  <si>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</si>
  <si>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</si>
  <si>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</si>
  <si>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</si>
  <si>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</si>
  <si>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</si>
  <si>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</si>
  <si>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</si>
  <si>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</si>
  <si>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</si>
  <si>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</si>
  <si>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</si>
  <si>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</si>
  <si>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</si>
  <si>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</si>
  <si>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</si>
  <si>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</si>
  <si>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</si>
  <si>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</si>
  <si>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</si>
  <si>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</si>
  <si>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</si>
  <si>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</si>
  <si>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乐视控股（北京）有限公司</t>
  </si>
  <si>
    <t>无</t>
    <phoneticPr fontId="13" type="noConversion"/>
  </si>
  <si>
    <t>北京多彩互动广告有限公司-OPPO-电商金融-金源科技</t>
  </si>
  <si>
    <t>北京齐欣互动科技有限公司</t>
  </si>
  <si>
    <t>胡雅雯（客服）</t>
  </si>
  <si>
    <t>北京多彩-OPPO-电商金融-金源科技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</si>
</sst>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  <xf numFmtId="43" fontId="20" fillId="0" borderId="1" xfId="10" applyFont="1" applyFill="1" applyBorder="1" applyAlignment="1" applyProtection="1">
      <alignment horizontal="center" vertical="center"/>
    </xf>
    <xf numFmtId="43" fontId="20" fillId="0" borderId="2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 xr:uid="{00000000-0005-0000-0000-000001000000}"/>
    <cellStyle name="百分比 2 2" xfId="5" xr:uid="{00000000-0005-0000-0000-000002000000}"/>
    <cellStyle name="百分比 3" xfId="6" xr:uid="{00000000-0005-0000-0000-000003000000}"/>
    <cellStyle name="常规" xfId="0" builtinId="0"/>
    <cellStyle name="常规 2" xfId="7" xr:uid="{00000000-0005-0000-0000-000005000000}"/>
    <cellStyle name="常规 4" xfId="9" xr:uid="{00000000-0005-0000-0000-000006000000}"/>
    <cellStyle name="千位分隔" xfId="1" builtinId="3"/>
    <cellStyle name="千位分隔 2" xfId="8" xr:uid="{00000000-0005-0000-0000-000008000000}"/>
    <cellStyle name="千位分隔 2 2 2" xfId="11" xr:uid="{00000000-0005-0000-0000-000009000000}"/>
    <cellStyle name="千位分隔 3" xfId="10" xr:uid="{00000000-0005-0000-0000-00000A000000}"/>
    <cellStyle name="千位分隔 3 2" xfId="4" xr:uid="{00000000-0005-0000-0000-00000B000000}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651.639652777798" createdVersion="5" refreshedVersion="5" minRefreshableVersion="3" recordCount="538" xr:uid="{00000000-000A-0000-FFFF-FFFF02000000}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B10" sqref="B10"/>
    </sheetView>
  </sheetViews>
  <sheetFormatPr defaultColWidth="9" defaultRowHeight="14" x14ac:dyDescent="0.25"/>
  <cols>
    <col min="1" max="1" width="13.36328125" customWidth="1"/>
    <col min="2" max="2" width="52"/>
    <col min="3" max="3" width="11.36328125"/>
    <col min="4" max="5" width="15.6328125"/>
    <col min="6" max="6" width="21.632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119"/>
  <sheetViews>
    <sheetView showGridLines="0" tabSelected="1" workbookViewId="0">
      <pane ySplit="1" topLeftCell="A1100" activePane="bottomLeft" state="frozen"/>
      <selection pane="bottomLeft" activeCell="G1119" sqref="G1119"/>
    </sheetView>
  </sheetViews>
  <sheetFormatPr defaultColWidth="9" defaultRowHeight="14.5" outlineLevelCol="1" x14ac:dyDescent="0.25"/>
  <cols>
    <col min="1" max="1" width="11.36328125" style="359" customWidth="1"/>
    <col min="2" max="2" width="7.36328125" style="287" customWidth="1" outlineLevel="1" collapsed="1"/>
    <col min="3" max="3" width="7.90625" style="287" customWidth="1" outlineLevel="1"/>
    <col min="4" max="4" width="7" style="287" customWidth="1" outlineLevel="1"/>
    <col min="5" max="5" width="8.08984375" style="287" customWidth="1" outlineLevel="1"/>
    <col min="6" max="6" width="16.36328125" style="284" customWidth="1" outlineLevel="1" collapsed="1"/>
    <col min="7" max="7" width="13.6328125" style="287" customWidth="1"/>
    <col min="8" max="8" width="22.08984375" style="374" customWidth="1"/>
    <col min="9" max="9" width="24.08984375" style="383" customWidth="1"/>
    <col min="10" max="10" width="7.90625" style="383" customWidth="1"/>
    <col min="11" max="11" width="7.26953125" style="287" customWidth="1"/>
    <col min="12" max="12" width="14.08984375" style="287" customWidth="1" outlineLevel="1"/>
    <col min="13" max="13" width="7.6328125" style="287" hidden="1" customWidth="1" outlineLevel="1"/>
    <col min="14" max="14" width="7.36328125" style="299" customWidth="1"/>
    <col min="15" max="15" width="7.08984375" style="299" customWidth="1"/>
    <col min="16" max="16" width="10.36328125" style="287" customWidth="1"/>
    <col min="17" max="17" width="7.7265625" style="64" hidden="1" customWidth="1" outlineLevel="1"/>
    <col min="18" max="18" width="6.36328125" style="287" customWidth="1" collapsed="1"/>
    <col min="19" max="19" width="14.453125" style="287" customWidth="1" outlineLevel="1"/>
    <col min="20" max="20" width="14.08984375" style="287" customWidth="1" outlineLevel="1"/>
    <col min="21" max="21" width="14.6328125" style="287" bestFit="1" customWidth="1"/>
    <col min="22" max="22" width="20.08984375" style="287" bestFit="1" customWidth="1" outlineLevel="1"/>
    <col min="23" max="23" width="16.453125" style="330" bestFit="1" customWidth="1"/>
    <col min="24" max="24" width="13" style="330" hidden="1" customWidth="1"/>
    <col min="25" max="25" width="15.453125" style="330" hidden="1" customWidth="1" outlineLevel="1"/>
    <col min="26" max="26" width="14.453125" style="330" hidden="1" customWidth="1"/>
    <col min="27" max="27" width="13.6328125" style="337" hidden="1" customWidth="1" outlineLevel="1"/>
    <col min="28" max="28" width="14.08984375" style="330" hidden="1" customWidth="1" outlineLevel="1"/>
    <col min="29" max="29" width="13" style="330" hidden="1" customWidth="1" outlineLevel="1"/>
    <col min="30" max="30" width="9.26953125" style="287" hidden="1" customWidth="1" outlineLevel="1"/>
    <col min="31" max="31" width="7.7265625" style="287" hidden="1" customWidth="1" outlineLevel="1"/>
    <col min="32" max="32" width="11.36328125" style="287" hidden="1" customWidth="1" outlineLevel="1"/>
    <col min="33" max="33" width="11.36328125" style="287" customWidth="1" outlineLevel="1"/>
    <col min="34" max="34" width="7.6328125" style="287" hidden="1" customWidth="1" outlineLevel="1"/>
    <col min="35" max="35" width="8.90625" style="287" hidden="1" customWidth="1" outlineLevel="1"/>
    <col min="36" max="36" width="7.6328125" style="287" hidden="1" customWidth="1" outlineLevel="1"/>
    <col min="37" max="37" width="5.453125" style="64" hidden="1" customWidth="1"/>
    <col min="38" max="16384" width="9" style="64"/>
  </cols>
  <sheetData>
    <row r="1" spans="1:37" ht="43.5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210" t="s">
        <v>352</v>
      </c>
      <c r="G2" s="210" t="s">
        <v>353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413">
        <f>U2*(1+AG2)/(1+P2+AG2)</f>
        <v>1318296.5266423358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231">
        <v>0.28999999999999998</v>
      </c>
      <c r="AH2" s="185"/>
      <c r="AI2" s="185"/>
      <c r="AJ2" s="185"/>
      <c r="AK2" s="192"/>
    </row>
    <row r="3" spans="1:37" s="193" customFormat="1" ht="16.5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317917.3900000006</v>
      </c>
      <c r="T7" s="121">
        <v>1206372.55</v>
      </c>
      <c r="U7" s="121">
        <v>1378590.02</v>
      </c>
      <c r="V7" s="121">
        <f t="shared" si="0"/>
        <v>145699.92000000062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766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231">
        <v>0</v>
      </c>
      <c r="AH12" s="194"/>
      <c r="AI12" s="194"/>
      <c r="AJ12" s="194"/>
      <c r="AK12" s="192"/>
    </row>
    <row r="13" spans="1:37" s="193" customFormat="1" ht="16.5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754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f>U36*(1+AG36)/(1+P36+AG36)</f>
        <v>29492.912189781022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231">
        <v>0.28999999999999998</v>
      </c>
      <c r="AH36" s="194"/>
      <c r="AI36" s="194"/>
      <c r="AJ36" s="194"/>
      <c r="AK36" s="192"/>
    </row>
    <row r="37" spans="1:37" s="193" customFormat="1" ht="16.5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5" t="s">
        <v>57</v>
      </c>
      <c r="P55" s="208">
        <v>0</v>
      </c>
      <c r="Q55" s="197"/>
      <c r="R55" s="197"/>
      <c r="S55" s="121">
        <v>16734.02</v>
      </c>
      <c r="T55" s="121">
        <v>50000</v>
      </c>
      <c r="U55" s="121">
        <v>6113.59</v>
      </c>
      <c r="V55" s="121">
        <f t="shared" si="3"/>
        <v>60620.430000000008</v>
      </c>
      <c r="W55" s="121">
        <f>U55/(1+P55)</f>
        <v>6113.59</v>
      </c>
      <c r="X55" s="121"/>
      <c r="Y55" s="121"/>
      <c r="Z55" s="121">
        <f t="shared" si="4"/>
        <v>6113.59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323790</v>
      </c>
      <c r="T56" s="121">
        <v>-323790</v>
      </c>
      <c r="U56" s="121">
        <v>0</v>
      </c>
      <c r="V56" s="121">
        <f t="shared" si="3"/>
        <v>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752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758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0</v>
      </c>
      <c r="T72" s="121">
        <v>420895.52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2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2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2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2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2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2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753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2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2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2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2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760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2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2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2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767</v>
      </c>
      <c r="P89" s="196">
        <v>0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2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2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customHeight="1" x14ac:dyDescent="0.2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2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2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2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2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2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2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2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2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2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2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2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2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2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2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2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2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2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2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2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2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2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2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2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2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2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2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2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2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2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2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2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2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2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2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2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2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2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2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2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2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2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2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2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2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238" t="s">
        <v>587</v>
      </c>
      <c r="G141" s="238" t="s">
        <v>588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413">
        <f>U141*(1+AG141)/(1+P141+AG141)</f>
        <v>1626582.8452554743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231">
        <v>0.28999999999999998</v>
      </c>
      <c r="AH141" s="194"/>
      <c r="AI141" s="194"/>
      <c r="AJ141" s="194"/>
      <c r="AK141" s="192"/>
    </row>
    <row r="142" spans="1:37" s="193" customFormat="1" ht="16.5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145699.91999999876</v>
      </c>
      <c r="T145" s="121">
        <v>-104901.75</v>
      </c>
      <c r="U145" s="121">
        <v>40798.17</v>
      </c>
      <c r="V145" s="121">
        <f t="shared" si="10"/>
        <v>-1.2369127944111824E-9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231">
        <v>0</v>
      </c>
      <c r="AH147" s="194"/>
      <c r="AI147" s="194"/>
      <c r="AJ147" s="194"/>
      <c r="AK147" s="192"/>
    </row>
    <row r="148" spans="1:37" s="193" customFormat="1" ht="16.5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1">
        <f>U165*(1+AG165)/(1+P165+AG165)</f>
        <v>41989.895474452547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231">
        <v>0.28999999999999998</v>
      </c>
      <c r="AH165" s="194"/>
      <c r="AI165" s="194"/>
      <c r="AJ165" s="194"/>
      <c r="AK165" s="192"/>
    </row>
    <row r="166" spans="1:37" s="193" customFormat="1" ht="16.5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5" t="s">
        <v>57</v>
      </c>
      <c r="P180" s="208">
        <v>0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f>U180/(1+P180)</f>
        <v>13607.74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0</v>
      </c>
      <c r="T181" s="121">
        <v>0</v>
      </c>
      <c r="U181" s="121">
        <v>0</v>
      </c>
      <c r="V181" s="121">
        <f t="shared" si="11"/>
        <v>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758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760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0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2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2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767</v>
      </c>
      <c r="P202" s="196">
        <v>0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2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2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2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2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2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2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2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2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customHeight="1" x14ac:dyDescent="0.2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2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2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2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2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2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2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2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2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2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2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2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2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2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2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2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2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2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2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2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2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2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2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2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2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2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2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2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2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2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2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2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2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2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2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2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2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2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2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750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2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2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38" t="s">
        <v>587</v>
      </c>
      <c r="G263" s="238" t="s">
        <v>588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412">
        <v>1022104.6291472884</v>
      </c>
      <c r="V263" s="212">
        <f t="shared" si="20"/>
        <v>371560.80085271155</v>
      </c>
      <c r="W263" s="413">
        <f>U263*(1+AG263)/(1+P263+AG263)+7442.3</f>
        <v>969861.98729927163</v>
      </c>
      <c r="X263" s="123"/>
      <c r="Y263" s="319">
        <f t="shared" si="21"/>
        <v>52242.641848016763</v>
      </c>
      <c r="Z263" s="319">
        <f t="shared" si="18"/>
        <v>1022104.6291472884</v>
      </c>
      <c r="AA263" s="180">
        <v>5.2999999999999999E-2</v>
      </c>
      <c r="AB263" s="195">
        <f t="shared" si="19"/>
        <v>54171.545344806284</v>
      </c>
      <c r="AC263" s="195"/>
      <c r="AD263" s="194"/>
      <c r="AE263" s="194"/>
      <c r="AF263" s="194"/>
      <c r="AG263" s="231">
        <v>0.28999999999999998</v>
      </c>
      <c r="AH263" s="194"/>
      <c r="AI263" s="194"/>
      <c r="AJ263" s="194"/>
      <c r="AK263" s="192"/>
    </row>
    <row r="264" spans="1:37" s="193" customFormat="1" ht="16.5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138692.6899999998</v>
      </c>
      <c r="V264" s="212">
        <f t="shared" si="20"/>
        <v>232976.74000000019</v>
      </c>
      <c r="W264" s="413">
        <f t="shared" ref="W264:W265" si="23">U264*(1+AG264)/(1+P264+AG264)</f>
        <v>130593.84678832098</v>
      </c>
      <c r="X264" s="319"/>
      <c r="Y264" s="319">
        <f t="shared" si="21"/>
        <v>8098.8432116788172</v>
      </c>
      <c r="Z264" s="319">
        <f t="shared" si="18"/>
        <v>138692.6899999998</v>
      </c>
      <c r="AA264" s="180">
        <v>5.2999999999999999E-2</v>
      </c>
      <c r="AB264" s="195">
        <f t="shared" si="19"/>
        <v>7350.7125699999888</v>
      </c>
      <c r="AC264" s="195"/>
      <c r="AD264" s="194"/>
      <c r="AE264" s="194"/>
      <c r="AF264" s="194"/>
      <c r="AG264" s="231">
        <v>0.28999999999999998</v>
      </c>
      <c r="AH264" s="194"/>
      <c r="AI264" s="194"/>
      <c r="AJ264" s="194"/>
      <c r="AK264" s="192"/>
    </row>
    <row r="265" spans="1:37" s="193" customFormat="1" ht="16.5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543426.04085271154</v>
      </c>
      <c r="V265" s="212">
        <f t="shared" si="20"/>
        <v>-12418.290852711536</v>
      </c>
      <c r="W265" s="413">
        <f t="shared" si="23"/>
        <v>511693.13335766271</v>
      </c>
      <c r="X265" s="319"/>
      <c r="Y265" s="319">
        <f t="shared" si="21"/>
        <v>31732.907495048828</v>
      </c>
      <c r="Z265" s="319">
        <f t="shared" si="18"/>
        <v>543426.04085271154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231">
        <v>0.28999999999999998</v>
      </c>
      <c r="AH265" s="194"/>
      <c r="AI265" s="194"/>
      <c r="AJ265" s="194"/>
      <c r="AK265" s="192"/>
    </row>
    <row r="266" spans="1:37" s="193" customFormat="1" ht="16.5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4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4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5">U273*(1+AG273)/(1+AG273+P273)</f>
        <v>35034.47</v>
      </c>
      <c r="X273" s="319"/>
      <c r="Y273" s="319">
        <f t="shared" si="21"/>
        <v>0</v>
      </c>
      <c r="Z273" s="319">
        <f t="shared" si="24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5"/>
        <v>406372.1</v>
      </c>
      <c r="X274" s="319"/>
      <c r="Y274" s="319">
        <f t="shared" si="21"/>
        <v>0</v>
      </c>
      <c r="Z274" s="319">
        <f t="shared" si="24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5"/>
        <v>17902.34</v>
      </c>
      <c r="X275" s="319"/>
      <c r="Y275" s="319">
        <f t="shared" si="21"/>
        <v>0</v>
      </c>
      <c r="Z275" s="319">
        <f t="shared" si="24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231">
        <v>0</v>
      </c>
      <c r="AH275" s="194"/>
      <c r="AI275" s="194"/>
      <c r="AJ275" s="194"/>
      <c r="AK275" s="192"/>
    </row>
    <row r="276" spans="1:37" s="193" customFormat="1" ht="16.5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4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4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5"/>
        <v>0</v>
      </c>
      <c r="X278" s="319"/>
      <c r="Y278" s="319">
        <f t="shared" si="21"/>
        <v>0</v>
      </c>
      <c r="Z278" s="319">
        <f t="shared" si="24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4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5"/>
        <v>0</v>
      </c>
      <c r="X280" s="319"/>
      <c r="Y280" s="319">
        <f t="shared" si="21"/>
        <v>0</v>
      </c>
      <c r="Z280" s="319">
        <f t="shared" si="24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5"/>
        <v>0</v>
      </c>
      <c r="X281" s="319"/>
      <c r="Y281" s="319">
        <f t="shared" si="21"/>
        <v>0</v>
      </c>
      <c r="Z281" s="319">
        <f t="shared" si="24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4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5"/>
        <v>150.25</v>
      </c>
      <c r="X283" s="319"/>
      <c r="Y283" s="319">
        <f t="shared" si="21"/>
        <v>0</v>
      </c>
      <c r="Z283" s="319">
        <f t="shared" si="24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5"/>
        <v>2.96</v>
      </c>
      <c r="X284" s="319"/>
      <c r="Y284" s="319">
        <f t="shared" si="21"/>
        <v>0</v>
      </c>
      <c r="Z284" s="319">
        <f t="shared" si="24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766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5"/>
        <v>0.4</v>
      </c>
      <c r="X285" s="319"/>
      <c r="Y285" s="319">
        <f t="shared" si="21"/>
        <v>0</v>
      </c>
      <c r="Z285" s="319">
        <f t="shared" si="24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4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4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412">
        <v>41696.21</v>
      </c>
      <c r="V288" s="212">
        <f t="shared" si="20"/>
        <v>11404.57</v>
      </c>
      <c r="W288" s="121">
        <f>U288*(1+AG288)/(1+P288+AG288)</f>
        <v>39261.394817518245</v>
      </c>
      <c r="X288" s="123"/>
      <c r="Y288" s="319">
        <f t="shared" si="21"/>
        <v>2434.8151824817542</v>
      </c>
      <c r="Z288" s="319">
        <f t="shared" si="24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231">
        <v>0.28999999999999998</v>
      </c>
      <c r="AH288" s="194"/>
      <c r="AI288" s="194"/>
      <c r="AJ288" s="194"/>
      <c r="AK288" s="192"/>
    </row>
    <row r="289" spans="1:37" s="193" customFormat="1" ht="16.5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4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5"/>
        <v>0</v>
      </c>
      <c r="X290" s="319"/>
      <c r="Y290" s="319">
        <f t="shared" si="21"/>
        <v>0</v>
      </c>
      <c r="Z290" s="319">
        <f t="shared" si="24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5"/>
        <v>2018.05</v>
      </c>
      <c r="X291" s="319"/>
      <c r="Y291" s="319">
        <f t="shared" si="21"/>
        <v>0</v>
      </c>
      <c r="Z291" s="319">
        <f t="shared" si="24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4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5"/>
        <v>0</v>
      </c>
      <c r="X293" s="319"/>
      <c r="Y293" s="319">
        <f t="shared" si="21"/>
        <v>0</v>
      </c>
      <c r="Z293" s="319">
        <f t="shared" si="24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5"/>
        <v>0</v>
      </c>
      <c r="X294" s="319"/>
      <c r="Y294" s="319">
        <f t="shared" si="21"/>
        <v>0</v>
      </c>
      <c r="Z294" s="319">
        <f t="shared" si="24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5"/>
        <v>0</v>
      </c>
      <c r="X295" s="319"/>
      <c r="Y295" s="319">
        <f t="shared" si="21"/>
        <v>0</v>
      </c>
      <c r="Z295" s="319">
        <f t="shared" si="24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5"/>
        <v>0</v>
      </c>
      <c r="X296" s="319"/>
      <c r="Y296" s="319">
        <f t="shared" si="21"/>
        <v>0</v>
      </c>
      <c r="Z296" s="319">
        <f t="shared" si="24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5"/>
        <v>0</v>
      </c>
      <c r="X297" s="319"/>
      <c r="Y297" s="319">
        <f t="shared" si="21"/>
        <v>0</v>
      </c>
      <c r="Z297" s="319">
        <f t="shared" si="24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121">
        <f>U298/(1+P298)</f>
        <v>12458.17</v>
      </c>
      <c r="X298" s="319"/>
      <c r="Y298" s="319">
        <f t="shared" si="21"/>
        <v>0</v>
      </c>
      <c r="Z298" s="319">
        <f t="shared" si="24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4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5"/>
        <v>6783.72</v>
      </c>
      <c r="X300" s="319"/>
      <c r="Y300" s="319">
        <f t="shared" si="21"/>
        <v>0</v>
      </c>
      <c r="Z300" s="319">
        <f t="shared" si="24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0</v>
      </c>
      <c r="T301" s="212"/>
      <c r="U301" s="212">
        <v>0</v>
      </c>
      <c r="V301" s="212">
        <f t="shared" si="20"/>
        <v>0</v>
      </c>
      <c r="W301" s="319">
        <f t="shared" si="25"/>
        <v>0</v>
      </c>
      <c r="X301" s="319"/>
      <c r="Y301" s="319">
        <f t="shared" si="21"/>
        <v>0</v>
      </c>
      <c r="Z301" s="319">
        <f t="shared" si="24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5"/>
        <v>1981.7</v>
      </c>
      <c r="X302" s="319"/>
      <c r="Y302" s="319">
        <f t="shared" si="21"/>
        <v>0</v>
      </c>
      <c r="Z302" s="319">
        <f t="shared" si="24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5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758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5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5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5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5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760</v>
      </c>
      <c r="S308" s="128">
        <v>7595.3300000000017</v>
      </c>
      <c r="T308" s="212"/>
      <c r="U308" s="212">
        <v>7595.33</v>
      </c>
      <c r="V308" s="212">
        <f t="shared" ref="V308:V362" si="26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7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6"/>
        <v>105452.62</v>
      </c>
      <c r="W309" s="319">
        <f t="shared" si="25"/>
        <v>33654.1</v>
      </c>
      <c r="X309" s="319"/>
      <c r="Y309" s="319">
        <f t="shared" si="21"/>
        <v>0</v>
      </c>
      <c r="Z309" s="319">
        <f t="shared" si="27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6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7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2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6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7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2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6"/>
        <v>0.28802816901588801</v>
      </c>
      <c r="W312" s="319">
        <f t="shared" ref="W312:W360" si="28">U312*(1+AG312)/(1+AG312+P312)</f>
        <v>0</v>
      </c>
      <c r="X312" s="319"/>
      <c r="Y312" s="319">
        <f t="shared" si="21"/>
        <v>0</v>
      </c>
      <c r="Z312" s="319">
        <f t="shared" si="27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1" t="s">
        <v>767</v>
      </c>
      <c r="P313" s="196">
        <v>0</v>
      </c>
      <c r="Q313" s="223"/>
      <c r="R313" s="211"/>
      <c r="S313" s="128">
        <v>97530.1</v>
      </c>
      <c r="T313" s="212"/>
      <c r="U313" s="212">
        <v>0</v>
      </c>
      <c r="V313" s="212">
        <f t="shared" si="26"/>
        <v>97530.1</v>
      </c>
      <c r="W313" s="319">
        <f t="shared" si="28"/>
        <v>0</v>
      </c>
      <c r="X313" s="319"/>
      <c r="Y313" s="319">
        <f t="shared" si="21"/>
        <v>0</v>
      </c>
      <c r="Z313" s="319">
        <f t="shared" si="27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2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6"/>
        <v>11055.15</v>
      </c>
      <c r="W314" s="319">
        <f t="shared" si="28"/>
        <v>0</v>
      </c>
      <c r="X314" s="319"/>
      <c r="Y314" s="319">
        <f t="shared" si="21"/>
        <v>0</v>
      </c>
      <c r="Z314" s="319">
        <f t="shared" si="27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2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6"/>
        <v>354.84000000002561</v>
      </c>
      <c r="W315" s="319">
        <f t="shared" si="28"/>
        <v>0</v>
      </c>
      <c r="X315" s="319"/>
      <c r="Y315" s="319">
        <f t="shared" si="21"/>
        <v>0</v>
      </c>
      <c r="Z315" s="319">
        <f t="shared" si="27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2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6"/>
        <v>172.66352112698951</v>
      </c>
      <c r="W316" s="319">
        <f t="shared" si="28"/>
        <v>0</v>
      </c>
      <c r="X316" s="319"/>
      <c r="Y316" s="319">
        <f t="shared" si="21"/>
        <v>0</v>
      </c>
      <c r="Z316" s="319">
        <f t="shared" si="27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2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6"/>
        <v>6504.6216901406997</v>
      </c>
      <c r="W317" s="319">
        <f t="shared" si="28"/>
        <v>0</v>
      </c>
      <c r="X317" s="319"/>
      <c r="Y317" s="319">
        <f t="shared" si="21"/>
        <v>0</v>
      </c>
      <c r="Z317" s="319">
        <f t="shared" si="27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2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6"/>
        <v>136495.19</v>
      </c>
      <c r="W318" s="319">
        <f t="shared" si="28"/>
        <v>0</v>
      </c>
      <c r="X318" s="319"/>
      <c r="Y318" s="319">
        <f t="shared" si="21"/>
        <v>0</v>
      </c>
      <c r="Z318" s="319">
        <f t="shared" si="27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2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6"/>
        <v>18.304366197188799</v>
      </c>
      <c r="W319" s="319">
        <f t="shared" si="28"/>
        <v>0</v>
      </c>
      <c r="X319" s="319"/>
      <c r="Y319" s="319">
        <f t="shared" si="21"/>
        <v>0</v>
      </c>
      <c r="Z319" s="319">
        <f t="shared" si="27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2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6"/>
        <v>0</v>
      </c>
      <c r="W320" s="319">
        <f t="shared" si="28"/>
        <v>0</v>
      </c>
      <c r="X320" s="319"/>
      <c r="Y320" s="319">
        <f t="shared" si="21"/>
        <v>0</v>
      </c>
      <c r="Z320" s="319">
        <f t="shared" si="27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2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6"/>
        <v>2063.5353521120301</v>
      </c>
      <c r="W321" s="319">
        <f t="shared" si="28"/>
        <v>0</v>
      </c>
      <c r="X321" s="319"/>
      <c r="Y321" s="319">
        <f t="shared" si="21"/>
        <v>0</v>
      </c>
      <c r="Z321" s="319">
        <f t="shared" si="27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customHeight="1" x14ac:dyDescent="0.2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6"/>
        <v>8102.9149295775096</v>
      </c>
      <c r="W322" s="319">
        <f t="shared" si="28"/>
        <v>0</v>
      </c>
      <c r="X322" s="319"/>
      <c r="Y322" s="319">
        <f t="shared" si="21"/>
        <v>0</v>
      </c>
      <c r="Z322" s="319">
        <f t="shared" si="27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2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6"/>
        <v>39.474225352198097</v>
      </c>
      <c r="W323" s="319">
        <f t="shared" si="28"/>
        <v>0</v>
      </c>
      <c r="X323" s="319"/>
      <c r="Y323" s="319">
        <f t="shared" si="21"/>
        <v>0</v>
      </c>
      <c r="Z323" s="319">
        <f t="shared" si="27"/>
        <v>0</v>
      </c>
      <c r="AA323" s="180">
        <v>8.5999999999999993E-2</v>
      </c>
      <c r="AB323" s="195">
        <f t="shared" ref="AB323:AB386" si="29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2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6"/>
        <v>655.37999999978604</v>
      </c>
      <c r="W324" s="319">
        <f t="shared" si="28"/>
        <v>0</v>
      </c>
      <c r="X324" s="319"/>
      <c r="Y324" s="319">
        <f t="shared" ref="Y324:Y362" si="30">U324-W324</f>
        <v>0</v>
      </c>
      <c r="Z324" s="319">
        <f t="shared" si="27"/>
        <v>0</v>
      </c>
      <c r="AA324" s="180">
        <v>8.5999999999999993E-2</v>
      </c>
      <c r="AB324" s="195">
        <f t="shared" si="29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2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6"/>
        <v>143.460985915328</v>
      </c>
      <c r="W325" s="319">
        <f t="shared" si="28"/>
        <v>0</v>
      </c>
      <c r="X325" s="319"/>
      <c r="Y325" s="319">
        <f t="shared" si="30"/>
        <v>0</v>
      </c>
      <c r="Z325" s="319">
        <f t="shared" si="27"/>
        <v>0</v>
      </c>
      <c r="AA325" s="180">
        <v>8.5999999999999993E-2</v>
      </c>
      <c r="AB325" s="195">
        <f t="shared" si="29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2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6"/>
        <v>322.47394365991897</v>
      </c>
      <c r="W326" s="121">
        <f>U326*(1+AG326)/(1+P326+AG326)</f>
        <v>0</v>
      </c>
      <c r="X326" s="319"/>
      <c r="Y326" s="319">
        <f t="shared" si="30"/>
        <v>0</v>
      </c>
      <c r="Z326" s="319">
        <f t="shared" si="27"/>
        <v>0</v>
      </c>
      <c r="AA326" s="180">
        <v>0</v>
      </c>
      <c r="AB326" s="195">
        <f t="shared" si="29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6"/>
        <v>59.908873239197398</v>
      </c>
      <c r="W327" s="319">
        <f t="shared" si="28"/>
        <v>0</v>
      </c>
      <c r="X327" s="319"/>
      <c r="Y327" s="319">
        <f t="shared" si="30"/>
        <v>0</v>
      </c>
      <c r="Z327" s="319">
        <f t="shared" si="27"/>
        <v>0</v>
      </c>
      <c r="AA327" s="180">
        <v>0</v>
      </c>
      <c r="AB327" s="195">
        <f t="shared" si="29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2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6"/>
        <v>227.30774647876399</v>
      </c>
      <c r="W328" s="319">
        <f t="shared" si="28"/>
        <v>0</v>
      </c>
      <c r="X328" s="319"/>
      <c r="Y328" s="319">
        <f t="shared" si="30"/>
        <v>0</v>
      </c>
      <c r="Z328" s="319">
        <f t="shared" si="27"/>
        <v>0</v>
      </c>
      <c r="AA328" s="180">
        <v>0</v>
      </c>
      <c r="AB328" s="195">
        <f t="shared" si="29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2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6"/>
        <v>12.7087323940068</v>
      </c>
      <c r="W329" s="319">
        <f t="shared" si="28"/>
        <v>0</v>
      </c>
      <c r="X329" s="319"/>
      <c r="Y329" s="319">
        <f t="shared" si="30"/>
        <v>0</v>
      </c>
      <c r="Z329" s="319">
        <f t="shared" si="27"/>
        <v>0</v>
      </c>
      <c r="AA329" s="180">
        <v>0</v>
      </c>
      <c r="AB329" s="195">
        <f t="shared" si="29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2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6"/>
        <v>1513.0032394366101</v>
      </c>
      <c r="W330" s="319">
        <f t="shared" si="28"/>
        <v>0</v>
      </c>
      <c r="X330" s="319"/>
      <c r="Y330" s="319">
        <f t="shared" si="30"/>
        <v>0</v>
      </c>
      <c r="Z330" s="319">
        <f t="shared" si="27"/>
        <v>0</v>
      </c>
      <c r="AA330" s="180">
        <v>0</v>
      </c>
      <c r="AB330" s="195">
        <f t="shared" si="29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2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6"/>
        <v>127.3395774647</v>
      </c>
      <c r="W331" s="319">
        <f t="shared" si="28"/>
        <v>0</v>
      </c>
      <c r="X331" s="319"/>
      <c r="Y331" s="319">
        <f t="shared" si="30"/>
        <v>0</v>
      </c>
      <c r="Z331" s="319">
        <f t="shared" si="27"/>
        <v>0</v>
      </c>
      <c r="AA331" s="180">
        <v>5.2999999999999999E-2</v>
      </c>
      <c r="AB331" s="195">
        <f t="shared" si="29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2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6"/>
        <v>4215.2245070423196</v>
      </c>
      <c r="W332" s="319">
        <f t="shared" si="28"/>
        <v>0</v>
      </c>
      <c r="X332" s="319"/>
      <c r="Y332" s="319">
        <f t="shared" si="30"/>
        <v>0</v>
      </c>
      <c r="Z332" s="319">
        <f t="shared" si="27"/>
        <v>0</v>
      </c>
      <c r="AA332" s="180">
        <v>5.2999999999999999E-2</v>
      </c>
      <c r="AB332" s="195">
        <f t="shared" si="29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2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6"/>
        <v>152.264929577999</v>
      </c>
      <c r="W333" s="319">
        <f t="shared" si="28"/>
        <v>0</v>
      </c>
      <c r="X333" s="319"/>
      <c r="Y333" s="319">
        <f t="shared" si="30"/>
        <v>0</v>
      </c>
      <c r="Z333" s="319">
        <f t="shared" si="27"/>
        <v>0</v>
      </c>
      <c r="AA333" s="180">
        <v>5.2999999999999999E-2</v>
      </c>
      <c r="AB333" s="195">
        <f t="shared" si="29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2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6"/>
        <v>196.54507042269699</v>
      </c>
      <c r="W334" s="319">
        <f t="shared" si="28"/>
        <v>0</v>
      </c>
      <c r="X334" s="319"/>
      <c r="Y334" s="319">
        <f t="shared" si="30"/>
        <v>0</v>
      </c>
      <c r="Z334" s="319">
        <f t="shared" si="27"/>
        <v>0</v>
      </c>
      <c r="AA334" s="180">
        <v>5.2999999999999999E-2</v>
      </c>
      <c r="AB334" s="195">
        <f t="shared" si="29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2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6"/>
        <v>1402.38690140774</v>
      </c>
      <c r="W335" s="319">
        <f t="shared" si="28"/>
        <v>0</v>
      </c>
      <c r="X335" s="319"/>
      <c r="Y335" s="319">
        <f t="shared" si="30"/>
        <v>0</v>
      </c>
      <c r="Z335" s="319">
        <f t="shared" si="27"/>
        <v>0</v>
      </c>
      <c r="AA335" s="180">
        <v>5.2999999999999999E-2</v>
      </c>
      <c r="AB335" s="195">
        <f t="shared" si="29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2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6"/>
        <v>14157.309295774696</v>
      </c>
      <c r="W336" s="319">
        <f t="shared" si="28"/>
        <v>0</v>
      </c>
      <c r="X336" s="319"/>
      <c r="Y336" s="319">
        <f t="shared" si="30"/>
        <v>0</v>
      </c>
      <c r="Z336" s="319">
        <f t="shared" si="27"/>
        <v>0</v>
      </c>
      <c r="AA336" s="180">
        <v>5.2999999999999999E-2</v>
      </c>
      <c r="AB336" s="195">
        <f t="shared" si="29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2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6"/>
        <v>73.931408450356699</v>
      </c>
      <c r="W337" s="319">
        <f t="shared" si="28"/>
        <v>0</v>
      </c>
      <c r="X337" s="319"/>
      <c r="Y337" s="319">
        <f t="shared" si="30"/>
        <v>0</v>
      </c>
      <c r="Z337" s="319">
        <f t="shared" si="27"/>
        <v>0</v>
      </c>
      <c r="AA337" s="180">
        <v>5.2999999999999999E-2</v>
      </c>
      <c r="AB337" s="195">
        <f t="shared" si="29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2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6"/>
        <v>425.555211267598</v>
      </c>
      <c r="W338" s="319">
        <f t="shared" si="28"/>
        <v>0</v>
      </c>
      <c r="X338" s="319"/>
      <c r="Y338" s="319">
        <f t="shared" si="30"/>
        <v>0</v>
      </c>
      <c r="Z338" s="319">
        <f t="shared" si="27"/>
        <v>0</v>
      </c>
      <c r="AA338" s="180">
        <v>8.5999999999999993E-2</v>
      </c>
      <c r="AB338" s="195">
        <f t="shared" si="29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2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6"/>
        <v>2.5516901408041099</v>
      </c>
      <c r="W339" s="319">
        <f t="shared" si="28"/>
        <v>0</v>
      </c>
      <c r="X339" s="319"/>
      <c r="Y339" s="319">
        <f t="shared" si="30"/>
        <v>0</v>
      </c>
      <c r="Z339" s="319">
        <f t="shared" si="27"/>
        <v>0</v>
      </c>
      <c r="AA339" s="180">
        <v>8.5999999999999993E-2</v>
      </c>
      <c r="AB339" s="195">
        <f t="shared" si="29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2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6"/>
        <v>12961.68</v>
      </c>
      <c r="W340" s="319">
        <f t="shared" si="28"/>
        <v>0</v>
      </c>
      <c r="X340" s="319"/>
      <c r="Y340" s="319">
        <f t="shared" si="30"/>
        <v>0</v>
      </c>
      <c r="Z340" s="319">
        <f t="shared" si="27"/>
        <v>0</v>
      </c>
      <c r="AA340" s="180">
        <v>8.5999999999999993E-2</v>
      </c>
      <c r="AB340" s="195">
        <f t="shared" si="29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2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6"/>
        <v>3.20845070423456</v>
      </c>
      <c r="W341" s="319">
        <f t="shared" si="28"/>
        <v>0</v>
      </c>
      <c r="X341" s="319"/>
      <c r="Y341" s="319">
        <f t="shared" si="30"/>
        <v>0</v>
      </c>
      <c r="Z341" s="319">
        <f t="shared" si="27"/>
        <v>0</v>
      </c>
      <c r="AA341" s="180">
        <v>8.5999999999999993E-2</v>
      </c>
      <c r="AB341" s="195">
        <f t="shared" si="29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2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6"/>
        <v>62.533943663001999</v>
      </c>
      <c r="W342" s="319">
        <f t="shared" si="28"/>
        <v>0</v>
      </c>
      <c r="X342" s="319"/>
      <c r="Y342" s="319">
        <f t="shared" si="30"/>
        <v>0</v>
      </c>
      <c r="Z342" s="319">
        <f t="shared" si="27"/>
        <v>0</v>
      </c>
      <c r="AA342" s="180">
        <v>8.5999999999999993E-2</v>
      </c>
      <c r="AB342" s="195">
        <f t="shared" si="29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2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6"/>
        <v>20.319577465001</v>
      </c>
      <c r="W343" s="319">
        <f t="shared" si="28"/>
        <v>0</v>
      </c>
      <c r="X343" s="319"/>
      <c r="Y343" s="319">
        <f t="shared" si="30"/>
        <v>0</v>
      </c>
      <c r="Z343" s="319">
        <f t="shared" si="27"/>
        <v>0</v>
      </c>
      <c r="AA343" s="180">
        <v>8.5999999999999993E-2</v>
      </c>
      <c r="AB343" s="195">
        <f t="shared" si="29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2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6"/>
        <v>29.5342253521267</v>
      </c>
      <c r="W344" s="319">
        <f t="shared" si="28"/>
        <v>0</v>
      </c>
      <c r="X344" s="319"/>
      <c r="Y344" s="319">
        <f t="shared" si="30"/>
        <v>0</v>
      </c>
      <c r="Z344" s="319">
        <f t="shared" si="27"/>
        <v>0</v>
      </c>
      <c r="AA344" s="180">
        <v>8.5999999999999993E-2</v>
      </c>
      <c r="AB344" s="195">
        <f t="shared" si="29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2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6"/>
        <v>3.5301408450905001</v>
      </c>
      <c r="W345" s="319">
        <f t="shared" si="28"/>
        <v>0</v>
      </c>
      <c r="X345" s="319"/>
      <c r="Y345" s="319">
        <f t="shared" si="30"/>
        <v>0</v>
      </c>
      <c r="Z345" s="319">
        <f t="shared" si="27"/>
        <v>0</v>
      </c>
      <c r="AA345" s="180">
        <v>8.5999999999999993E-2</v>
      </c>
      <c r="AB345" s="195">
        <f t="shared" si="29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2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6"/>
        <v>22.838591549299998</v>
      </c>
      <c r="W346" s="319">
        <f t="shared" si="28"/>
        <v>0</v>
      </c>
      <c r="X346" s="319"/>
      <c r="Y346" s="319">
        <f t="shared" si="30"/>
        <v>0</v>
      </c>
      <c r="Z346" s="319">
        <f t="shared" si="27"/>
        <v>0</v>
      </c>
      <c r="AA346" s="180">
        <v>8.5999999999999993E-2</v>
      </c>
      <c r="AB346" s="195">
        <f t="shared" si="29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2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6"/>
        <v>480.55873239384499</v>
      </c>
      <c r="W347" s="319">
        <f t="shared" si="28"/>
        <v>0</v>
      </c>
      <c r="X347" s="319"/>
      <c r="Y347" s="319">
        <f t="shared" si="30"/>
        <v>0</v>
      </c>
      <c r="Z347" s="319">
        <f t="shared" si="27"/>
        <v>0</v>
      </c>
      <c r="AA347" s="180">
        <v>8.5999999999999993E-2</v>
      </c>
      <c r="AB347" s="195">
        <f t="shared" si="29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2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6"/>
        <v>44820.261970721403</v>
      </c>
      <c r="W348" s="319">
        <f t="shared" si="28"/>
        <v>0</v>
      </c>
      <c r="X348" s="319"/>
      <c r="Y348" s="319">
        <f t="shared" si="30"/>
        <v>0</v>
      </c>
      <c r="Z348" s="319">
        <f t="shared" si="27"/>
        <v>0</v>
      </c>
      <c r="AA348" s="180">
        <v>8.5999999999999993E-2</v>
      </c>
      <c r="AB348" s="195">
        <f t="shared" si="29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2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6"/>
        <v>88.72</v>
      </c>
      <c r="W349" s="319">
        <f t="shared" si="28"/>
        <v>0</v>
      </c>
      <c r="X349" s="319"/>
      <c r="Y349" s="319">
        <f t="shared" si="30"/>
        <v>0</v>
      </c>
      <c r="Z349" s="319">
        <f t="shared" si="27"/>
        <v>0</v>
      </c>
      <c r="AA349" s="180">
        <v>8.5999999999999993E-2</v>
      </c>
      <c r="AB349" s="195">
        <f t="shared" si="29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2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6"/>
        <v>147.29985915508601</v>
      </c>
      <c r="W350" s="319">
        <f t="shared" si="28"/>
        <v>0</v>
      </c>
      <c r="X350" s="319"/>
      <c r="Y350" s="319">
        <f t="shared" si="30"/>
        <v>0</v>
      </c>
      <c r="Z350" s="319">
        <f t="shared" si="27"/>
        <v>0</v>
      </c>
      <c r="AA350" s="180">
        <v>8.5999999999999993E-2</v>
      </c>
      <c r="AB350" s="195">
        <f t="shared" si="29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2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6"/>
        <v>30217.7</v>
      </c>
      <c r="W351" s="319">
        <f t="shared" si="28"/>
        <v>0</v>
      </c>
      <c r="X351" s="319"/>
      <c r="Y351" s="319">
        <f t="shared" si="30"/>
        <v>0</v>
      </c>
      <c r="Z351" s="319">
        <f t="shared" si="27"/>
        <v>0</v>
      </c>
      <c r="AA351" s="180">
        <v>8.5999999999999993E-2</v>
      </c>
      <c r="AB351" s="195">
        <f t="shared" si="29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2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6"/>
        <v>132154.611549297</v>
      </c>
      <c r="W352" s="319">
        <f t="shared" si="28"/>
        <v>0</v>
      </c>
      <c r="X352" s="319"/>
      <c r="Y352" s="319">
        <f t="shared" si="30"/>
        <v>0</v>
      </c>
      <c r="Z352" s="319">
        <f t="shared" si="27"/>
        <v>0</v>
      </c>
      <c r="AA352" s="180">
        <v>8.5999999999999993E-2</v>
      </c>
      <c r="AB352" s="195">
        <f t="shared" si="29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2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6"/>
        <v>114142.344929578</v>
      </c>
      <c r="W353" s="319">
        <f t="shared" si="28"/>
        <v>0</v>
      </c>
      <c r="X353" s="319"/>
      <c r="Y353" s="319">
        <f t="shared" si="30"/>
        <v>0</v>
      </c>
      <c r="Z353" s="319">
        <f t="shared" si="27"/>
        <v>0</v>
      </c>
      <c r="AA353" s="180">
        <v>8.5999999999999993E-2</v>
      </c>
      <c r="AB353" s="195">
        <f t="shared" si="29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2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6"/>
        <v>20.72999999999638</v>
      </c>
      <c r="W354" s="121">
        <f>U354*1.42/(1+42%+P354)</f>
        <v>0</v>
      </c>
      <c r="X354" s="319"/>
      <c r="Y354" s="319">
        <f t="shared" si="30"/>
        <v>0</v>
      </c>
      <c r="Z354" s="319">
        <f t="shared" si="27"/>
        <v>0</v>
      </c>
      <c r="AA354" s="180">
        <v>8.5999999999999993E-2</v>
      </c>
      <c r="AB354" s="195">
        <f t="shared" si="29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2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6"/>
        <v>6.1263380281015998</v>
      </c>
      <c r="W355" s="319">
        <f t="shared" si="28"/>
        <v>0</v>
      </c>
      <c r="X355" s="319"/>
      <c r="Y355" s="319">
        <f t="shared" si="30"/>
        <v>0</v>
      </c>
      <c r="Z355" s="319">
        <f t="shared" si="27"/>
        <v>0</v>
      </c>
      <c r="AA355" s="180">
        <v>8.5999999999999993E-2</v>
      </c>
      <c r="AB355" s="195">
        <f t="shared" si="29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2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6"/>
        <v>4.2274647890008099</v>
      </c>
      <c r="W356" s="319">
        <f t="shared" si="28"/>
        <v>0</v>
      </c>
      <c r="X356" s="319"/>
      <c r="Y356" s="319">
        <f t="shared" si="30"/>
        <v>0</v>
      </c>
      <c r="Z356" s="319">
        <f t="shared" si="27"/>
        <v>0</v>
      </c>
      <c r="AA356" s="180">
        <v>8.5999999999999993E-2</v>
      </c>
      <c r="AB356" s="195">
        <f t="shared" si="29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2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6"/>
        <v>22.611267606000201</v>
      </c>
      <c r="W357" s="319">
        <f t="shared" si="28"/>
        <v>0</v>
      </c>
      <c r="X357" s="319"/>
      <c r="Y357" s="319">
        <f t="shared" si="30"/>
        <v>0</v>
      </c>
      <c r="Z357" s="319">
        <f t="shared" si="27"/>
        <v>0</v>
      </c>
      <c r="AA357" s="180">
        <v>8.5999999999999993E-2</v>
      </c>
      <c r="AB357" s="195">
        <f t="shared" si="29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2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6"/>
        <v>1.9061971830988114</v>
      </c>
      <c r="W358" s="319">
        <f t="shared" si="28"/>
        <v>0</v>
      </c>
      <c r="X358" s="319"/>
      <c r="Y358" s="319">
        <f t="shared" si="30"/>
        <v>0</v>
      </c>
      <c r="Z358" s="319">
        <f t="shared" si="27"/>
        <v>0</v>
      </c>
      <c r="AA358" s="180">
        <v>8.5999999999999993E-2</v>
      </c>
      <c r="AB358" s="195">
        <f t="shared" si="29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6"/>
        <v>200000</v>
      </c>
      <c r="W359" s="319">
        <f t="shared" si="28"/>
        <v>0</v>
      </c>
      <c r="X359" s="319"/>
      <c r="Y359" s="319">
        <f t="shared" si="30"/>
        <v>0</v>
      </c>
      <c r="Z359" s="319">
        <f t="shared" si="27"/>
        <v>0</v>
      </c>
      <c r="AA359" s="180">
        <v>8.5999999999999993E-2</v>
      </c>
      <c r="AB359" s="195">
        <f t="shared" si="29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2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6"/>
        <v>-30329.470000000056</v>
      </c>
      <c r="W360" s="319">
        <f t="shared" si="28"/>
        <v>0</v>
      </c>
      <c r="X360" s="319"/>
      <c r="Y360" s="319">
        <f t="shared" si="30"/>
        <v>0</v>
      </c>
      <c r="Z360" s="319">
        <f t="shared" si="27"/>
        <v>0</v>
      </c>
      <c r="AA360" s="180">
        <v>8.5999999999999993E-2</v>
      </c>
      <c r="AB360" s="195">
        <f t="shared" si="29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6"/>
        <v>-830053.2</v>
      </c>
      <c r="W361" s="319">
        <f>U361*(1+AK361)/(1+AK361+P361)</f>
        <v>799759.28759124072</v>
      </c>
      <c r="X361" s="319"/>
      <c r="Y361" s="319">
        <f t="shared" si="30"/>
        <v>30293.912408759235</v>
      </c>
      <c r="Z361" s="319">
        <f t="shared" si="27"/>
        <v>830053.2</v>
      </c>
      <c r="AA361" s="180">
        <v>8.5999999999999993E-2</v>
      </c>
      <c r="AB361" s="195">
        <f t="shared" si="29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6"/>
        <v>-18293.47</v>
      </c>
      <c r="W362" s="319">
        <f>U362*(1+AK362)/(1+AK362+P362)</f>
        <v>17644.765390070923</v>
      </c>
      <c r="X362" s="319"/>
      <c r="Y362" s="319">
        <f t="shared" si="30"/>
        <v>648.70460992907829</v>
      </c>
      <c r="Z362" s="319">
        <f t="shared" si="27"/>
        <v>18293.47</v>
      </c>
      <c r="AA362" s="180">
        <v>8.5999999999999993E-2</v>
      </c>
      <c r="AB362" s="195">
        <f t="shared" si="29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9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9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9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2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145271.71</v>
      </c>
      <c r="V366" s="121">
        <f t="shared" ref="V366:V429" si="31">S366+T366-U366</f>
        <v>4155989.87</v>
      </c>
      <c r="W366" s="413">
        <f>U366*(1+AG366)/(1+P366+AG366)</f>
        <v>136788.69043795619</v>
      </c>
      <c r="X366" s="121"/>
      <c r="Y366" s="121"/>
      <c r="Z366" s="121">
        <f t="shared" ref="Z366:Z404" si="32">U366</f>
        <v>145271.71</v>
      </c>
      <c r="AA366" s="180">
        <v>8.5999999999999993E-2</v>
      </c>
      <c r="AB366" s="195">
        <f t="shared" si="29"/>
        <v>12493.367059999999</v>
      </c>
      <c r="AC366" s="195"/>
      <c r="AD366" s="194"/>
      <c r="AE366" s="194"/>
      <c r="AF366" s="194"/>
      <c r="AG366" s="231">
        <v>0.28999999999999998</v>
      </c>
      <c r="AH366" s="194"/>
      <c r="AI366" s="194"/>
      <c r="AJ366" s="194"/>
      <c r="AK366" s="192"/>
    </row>
    <row r="367" spans="1:37" s="193" customFormat="1" ht="16.5" customHeight="1" x14ac:dyDescent="0.2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1"/>
        <v>553333.48000000045</v>
      </c>
      <c r="W367" s="121">
        <v>4225409.92</v>
      </c>
      <c r="X367" s="121"/>
      <c r="Y367" s="121"/>
      <c r="Z367" s="121">
        <f t="shared" si="32"/>
        <v>4225409.92</v>
      </c>
      <c r="AA367" s="180">
        <v>8.5999999999999993E-2</v>
      </c>
      <c r="AB367" s="195">
        <f t="shared" si="29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2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1"/>
        <v>0</v>
      </c>
      <c r="W368" s="121">
        <v>1026423.65</v>
      </c>
      <c r="X368" s="121"/>
      <c r="Y368" s="121"/>
      <c r="Z368" s="121">
        <f t="shared" si="32"/>
        <v>1026423.65</v>
      </c>
      <c r="AA368" s="180">
        <v>8.5999999999999993E-2</v>
      </c>
      <c r="AB368" s="195">
        <f t="shared" si="29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2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1"/>
        <v>579289.33999999985</v>
      </c>
      <c r="W369" s="121">
        <v>3365285.5274999999</v>
      </c>
      <c r="X369" s="121"/>
      <c r="Y369" s="121"/>
      <c r="Z369" s="121">
        <f t="shared" si="32"/>
        <v>3596488.35</v>
      </c>
      <c r="AA369" s="180">
        <v>8.5999999999999993E-2</v>
      </c>
      <c r="AB369" s="195">
        <f t="shared" si="29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2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1"/>
        <v>97973.310000000027</v>
      </c>
      <c r="W370" s="123">
        <f>U370*(1+AG370)/(1+AG370+P370)</f>
        <v>254698.69509090911</v>
      </c>
      <c r="X370" s="121"/>
      <c r="Y370" s="121"/>
      <c r="Z370" s="121">
        <f t="shared" si="32"/>
        <v>261839.78</v>
      </c>
      <c r="AA370" s="180">
        <v>8.5999999999999993E-2</v>
      </c>
      <c r="AB370" s="195">
        <f t="shared" si="29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2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1"/>
        <v>15948.429999999993</v>
      </c>
      <c r="W371" s="121">
        <v>97780.91</v>
      </c>
      <c r="X371" s="121"/>
      <c r="Y371" s="121"/>
      <c r="Z371" s="121">
        <f t="shared" si="32"/>
        <v>97780.91</v>
      </c>
      <c r="AA371" s="180">
        <v>8.5999999999999993E-2</v>
      </c>
      <c r="AB371" s="195">
        <f t="shared" si="29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2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1"/>
        <v>46233.820000000007</v>
      </c>
      <c r="W372" s="121">
        <f>U372/1.05</f>
        <v>35276.485714285707</v>
      </c>
      <c r="X372" s="121"/>
      <c r="Y372" s="121"/>
      <c r="Z372" s="121">
        <f t="shared" si="32"/>
        <v>37040.31</v>
      </c>
      <c r="AA372" s="180">
        <v>8.5999999999999993E-2</v>
      </c>
      <c r="AB372" s="195">
        <f t="shared" si="29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2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330652.03000000026</v>
      </c>
      <c r="T373" s="121">
        <v>4689117.62</v>
      </c>
      <c r="U373" s="121">
        <v>4701852.26</v>
      </c>
      <c r="V373" s="121">
        <f t="shared" si="31"/>
        <v>317917.3900000006</v>
      </c>
      <c r="W373" s="121">
        <v>4482139.53757009</v>
      </c>
      <c r="X373" s="121"/>
      <c r="Y373" s="121"/>
      <c r="Z373" s="121">
        <f t="shared" si="32"/>
        <v>4701852.26</v>
      </c>
      <c r="AA373" s="180">
        <v>8.5999999999999993E-2</v>
      </c>
      <c r="AB373" s="195">
        <f t="shared" si="29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2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1"/>
        <v>0</v>
      </c>
      <c r="W374" s="121">
        <v>23955.009803921599</v>
      </c>
      <c r="X374" s="121"/>
      <c r="Y374" s="121"/>
      <c r="Z374" s="121">
        <f t="shared" si="32"/>
        <v>24434.11</v>
      </c>
      <c r="AA374" s="180">
        <v>8.5999999999999993E-2</v>
      </c>
      <c r="AB374" s="195">
        <f t="shared" si="29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2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1"/>
        <v>0</v>
      </c>
      <c r="W375" s="121">
        <v>124202.653125</v>
      </c>
      <c r="X375" s="121"/>
      <c r="Y375" s="121"/>
      <c r="Z375" s="121">
        <f t="shared" si="32"/>
        <v>132482.82999999999</v>
      </c>
      <c r="AA375" s="180">
        <v>8.5999999999999993E-2</v>
      </c>
      <c r="AB375" s="195">
        <f t="shared" si="29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2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1"/>
        <v>100783.63</v>
      </c>
      <c r="W376" s="121">
        <v>5094.6960784313696</v>
      </c>
      <c r="X376" s="121"/>
      <c r="Y376" s="121"/>
      <c r="Z376" s="121">
        <f t="shared" si="32"/>
        <v>5196.59</v>
      </c>
      <c r="AA376" s="180">
        <v>0</v>
      </c>
      <c r="AB376" s="195">
        <f t="shared" si="29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2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766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1"/>
        <v>0.20000000000000018</v>
      </c>
      <c r="W377" s="121">
        <v>4.8</v>
      </c>
      <c r="X377" s="121"/>
      <c r="Y377" s="121"/>
      <c r="Z377" s="121">
        <f t="shared" si="32"/>
        <v>4.8</v>
      </c>
      <c r="AA377" s="180">
        <v>0</v>
      </c>
      <c r="AB377" s="195">
        <f t="shared" si="29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2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1"/>
        <v>-4.0999999999999996</v>
      </c>
      <c r="W378" s="121">
        <v>0</v>
      </c>
      <c r="X378" s="121"/>
      <c r="Y378" s="121"/>
      <c r="Z378" s="121">
        <f t="shared" si="32"/>
        <v>0</v>
      </c>
      <c r="AA378" s="180">
        <v>0</v>
      </c>
      <c r="AB378" s="195">
        <f t="shared" si="29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2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1"/>
        <v>249.37999999988824</v>
      </c>
      <c r="W379" s="121">
        <f>U379*(1+AG379)/(1+P379+AG379)</f>
        <v>3131612.604324325</v>
      </c>
      <c r="X379" s="121"/>
      <c r="Y379" s="121"/>
      <c r="Z379" s="121">
        <f t="shared" si="32"/>
        <v>2758801.58</v>
      </c>
      <c r="AA379" s="180">
        <v>0</v>
      </c>
      <c r="AB379" s="195">
        <f t="shared" si="29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2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1"/>
        <v>-8.68</v>
      </c>
      <c r="W380" s="121">
        <v>0</v>
      </c>
      <c r="X380" s="121"/>
      <c r="Y380" s="121"/>
      <c r="Z380" s="121">
        <f t="shared" si="32"/>
        <v>0</v>
      </c>
      <c r="AA380" s="180">
        <v>0</v>
      </c>
      <c r="AB380" s="195">
        <f t="shared" si="29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2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1"/>
        <v>0</v>
      </c>
      <c r="W381" s="121">
        <v>4542.6814814814798</v>
      </c>
      <c r="X381" s="121"/>
      <c r="Y381" s="121"/>
      <c r="Z381" s="121">
        <f t="shared" si="32"/>
        <v>4763.2</v>
      </c>
      <c r="AA381" s="180">
        <v>0</v>
      </c>
      <c r="AB381" s="195">
        <f t="shared" si="29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2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1"/>
        <v>0</v>
      </c>
      <c r="W382" s="123">
        <f t="shared" ref="W382:W383" si="33">U382*(1+AG382)/(1+AG382+P382)</f>
        <v>1264545.4545454544</v>
      </c>
      <c r="X382" s="121"/>
      <c r="Y382" s="121"/>
      <c r="Z382" s="121">
        <f t="shared" si="32"/>
        <v>1300000</v>
      </c>
      <c r="AA382" s="180">
        <v>0</v>
      </c>
      <c r="AB382" s="195">
        <f t="shared" si="29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2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1"/>
        <v>-2.76</v>
      </c>
      <c r="W383" s="123">
        <f t="shared" si="33"/>
        <v>2.6847272727272724</v>
      </c>
      <c r="X383" s="121"/>
      <c r="Y383" s="121"/>
      <c r="Z383" s="121">
        <f t="shared" si="32"/>
        <v>2.76</v>
      </c>
      <c r="AA383" s="180">
        <v>0</v>
      </c>
      <c r="AB383" s="195">
        <f t="shared" si="29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2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1"/>
        <v>243816.66999999993</v>
      </c>
      <c r="W384" s="121">
        <v>2865373.1234645699</v>
      </c>
      <c r="X384" s="121"/>
      <c r="Y384" s="121"/>
      <c r="Z384" s="121">
        <f t="shared" si="32"/>
        <v>3278399.88</v>
      </c>
      <c r="AA384" s="180">
        <v>0</v>
      </c>
      <c r="AB384" s="195">
        <f t="shared" si="29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2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1"/>
        <v>#REF!</v>
      </c>
      <c r="W385" s="121">
        <v>233480.61</v>
      </c>
      <c r="X385" s="121"/>
      <c r="Y385" s="121"/>
      <c r="Z385" s="121">
        <f t="shared" si="32"/>
        <v>320384.88</v>
      </c>
      <c r="AA385" s="180">
        <v>0</v>
      </c>
      <c r="AB385" s="195">
        <f t="shared" si="29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2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1"/>
        <v>0</v>
      </c>
      <c r="W386" s="121">
        <v>86904.27</v>
      </c>
      <c r="X386" s="121"/>
      <c r="Y386" s="121"/>
      <c r="Z386" s="121">
        <f t="shared" si="32"/>
        <v>0</v>
      </c>
      <c r="AA386" s="180">
        <v>0</v>
      </c>
      <c r="AB386" s="195">
        <f t="shared" si="29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2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1"/>
        <v>89749.6</v>
      </c>
      <c r="W387" s="121">
        <v>10250.4</v>
      </c>
      <c r="X387" s="121"/>
      <c r="Y387" s="121"/>
      <c r="Z387" s="121">
        <f t="shared" si="32"/>
        <v>10250.4</v>
      </c>
      <c r="AA387" s="180">
        <v>0</v>
      </c>
      <c r="AB387" s="195">
        <f t="shared" ref="AB387:AB450" si="34">Z387*AA387</f>
        <v>0</v>
      </c>
      <c r="AC387" s="195"/>
      <c r="AD387" s="194"/>
      <c r="AE387" s="194"/>
      <c r="AF387" s="194"/>
      <c r="AG387" s="231">
        <v>0</v>
      </c>
      <c r="AH387" s="194"/>
      <c r="AI387" s="194"/>
      <c r="AJ387" s="194"/>
      <c r="AK387" s="192"/>
    </row>
    <row r="388" spans="1:37" s="193" customFormat="1" ht="16.5" customHeight="1" x14ac:dyDescent="0.2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1"/>
        <v>0</v>
      </c>
      <c r="W388" s="121">
        <v>39624.5769230769</v>
      </c>
      <c r="X388" s="121"/>
      <c r="Y388" s="121"/>
      <c r="Z388" s="121">
        <f t="shared" si="32"/>
        <v>41209.56</v>
      </c>
      <c r="AA388" s="180">
        <v>0</v>
      </c>
      <c r="AB388" s="195">
        <f t="shared" si="34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2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1"/>
        <v>0</v>
      </c>
      <c r="W389" s="121">
        <v>14493.06</v>
      </c>
      <c r="X389" s="121"/>
      <c r="Y389" s="121"/>
      <c r="Z389" s="121">
        <f t="shared" si="32"/>
        <v>14493.06</v>
      </c>
      <c r="AA389" s="180">
        <v>0</v>
      </c>
      <c r="AB389" s="195">
        <f t="shared" si="34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2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1"/>
        <v>0</v>
      </c>
      <c r="W390" s="121">
        <v>1169166.66666667</v>
      </c>
      <c r="X390" s="121"/>
      <c r="Y390" s="121"/>
      <c r="Z390" s="121">
        <f t="shared" si="32"/>
        <v>1220000</v>
      </c>
      <c r="AA390" s="180">
        <v>0</v>
      </c>
      <c r="AB390" s="195">
        <f t="shared" si="34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2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1"/>
        <v>0</v>
      </c>
      <c r="W391" s="121">
        <v>2548.61</v>
      </c>
      <c r="X391" s="121"/>
      <c r="Y391" s="121"/>
      <c r="Z391" s="121">
        <f t="shared" si="32"/>
        <v>2548.61</v>
      </c>
      <c r="AA391" s="180">
        <v>0</v>
      </c>
      <c r="AB391" s="195">
        <f t="shared" si="34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2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1"/>
        <v>15417.629999999997</v>
      </c>
      <c r="W392" s="123">
        <f>U392/(1+P392)</f>
        <v>44582.37</v>
      </c>
      <c r="X392" s="121"/>
      <c r="Y392" s="121"/>
      <c r="Z392" s="121">
        <f t="shared" si="32"/>
        <v>44582.37</v>
      </c>
      <c r="AA392" s="180">
        <v>0</v>
      </c>
      <c r="AB392" s="195">
        <f t="shared" si="34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2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1"/>
        <v>-2.0000000000436557E-2</v>
      </c>
      <c r="W393" s="121">
        <v>0</v>
      </c>
      <c r="X393" s="121"/>
      <c r="Y393" s="121"/>
      <c r="Z393" s="121">
        <f t="shared" si="32"/>
        <v>0</v>
      </c>
      <c r="AA393" s="180">
        <v>0</v>
      </c>
      <c r="AB393" s="195">
        <f t="shared" si="34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2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1"/>
        <v>0</v>
      </c>
      <c r="W394" s="121">
        <v>90000</v>
      </c>
      <c r="X394" s="121"/>
      <c r="Y394" s="121"/>
      <c r="Z394" s="121">
        <f t="shared" si="32"/>
        <v>90000</v>
      </c>
      <c r="AA394" s="180">
        <v>0</v>
      </c>
      <c r="AB394" s="195">
        <f t="shared" si="34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2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1"/>
        <v>0</v>
      </c>
      <c r="W395" s="121">
        <v>145951.139310345</v>
      </c>
      <c r="X395" s="121"/>
      <c r="Y395" s="121"/>
      <c r="Z395" s="121">
        <f t="shared" si="32"/>
        <v>151163.68</v>
      </c>
      <c r="AA395" s="180">
        <v>0</v>
      </c>
      <c r="AB395" s="195">
        <f t="shared" si="34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2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1"/>
        <v>121114.43</v>
      </c>
      <c r="W396" s="121">
        <v>78885.570000000007</v>
      </c>
      <c r="X396" s="121"/>
      <c r="Y396" s="121"/>
      <c r="Z396" s="121">
        <f t="shared" si="32"/>
        <v>78885.570000000007</v>
      </c>
      <c r="AA396" s="180">
        <v>0</v>
      </c>
      <c r="AB396" s="195">
        <f t="shared" si="34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2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1"/>
        <v>270900.95000000007</v>
      </c>
      <c r="W397" s="121">
        <v>508321.09234234202</v>
      </c>
      <c r="X397" s="121"/>
      <c r="Y397" s="121"/>
      <c r="Z397" s="121">
        <f t="shared" si="32"/>
        <v>527323.75</v>
      </c>
      <c r="AA397" s="180">
        <v>0</v>
      </c>
      <c r="AB397" s="195">
        <f t="shared" si="34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2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1"/>
        <v>0</v>
      </c>
      <c r="W398" s="121">
        <v>76104.126181818196</v>
      </c>
      <c r="X398" s="121"/>
      <c r="Y398" s="121"/>
      <c r="Z398" s="121">
        <f t="shared" si="32"/>
        <v>78975.98</v>
      </c>
      <c r="AA398" s="180">
        <v>0</v>
      </c>
      <c r="AB398" s="195">
        <f t="shared" si="34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2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1"/>
        <v>0</v>
      </c>
      <c r="W399" s="121">
        <v>698919.56</v>
      </c>
      <c r="X399" s="121"/>
      <c r="Y399" s="121"/>
      <c r="Z399" s="121">
        <f t="shared" si="32"/>
        <v>698919.56</v>
      </c>
      <c r="AA399" s="180">
        <v>0</v>
      </c>
      <c r="AB399" s="195">
        <f t="shared" si="34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2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1"/>
        <v>1500.6599999999999</v>
      </c>
      <c r="W400" s="121">
        <v>11509.625</v>
      </c>
      <c r="X400" s="121"/>
      <c r="Y400" s="121"/>
      <c r="Z400" s="121">
        <f t="shared" si="32"/>
        <v>11970.01</v>
      </c>
      <c r="AA400" s="180">
        <v>0</v>
      </c>
      <c r="AB400" s="195">
        <f t="shared" si="34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2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1"/>
        <v>110781.95000000001</v>
      </c>
      <c r="W401" s="121">
        <v>492444.70873786398</v>
      </c>
      <c r="X401" s="121"/>
      <c r="Y401" s="121"/>
      <c r="Z401" s="121">
        <f t="shared" si="32"/>
        <v>507218.05</v>
      </c>
      <c r="AA401" s="180">
        <v>0</v>
      </c>
      <c r="AB401" s="195">
        <f t="shared" si="34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2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1"/>
        <v>-13710.280000000028</v>
      </c>
      <c r="W402" s="121">
        <v>713310.95145631104</v>
      </c>
      <c r="X402" s="121"/>
      <c r="Y402" s="121"/>
      <c r="Z402" s="121">
        <f t="shared" si="32"/>
        <v>734710.28</v>
      </c>
      <c r="AA402" s="180">
        <v>0</v>
      </c>
      <c r="AB402" s="195">
        <f t="shared" si="34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2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1"/>
        <v>0</v>
      </c>
      <c r="W403" s="121">
        <v>165860.94230769199</v>
      </c>
      <c r="X403" s="121"/>
      <c r="Y403" s="121"/>
      <c r="Z403" s="121">
        <f t="shared" si="32"/>
        <v>172495.38</v>
      </c>
      <c r="AA403" s="180">
        <v>0</v>
      </c>
      <c r="AB403" s="195">
        <f t="shared" si="34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2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1"/>
        <v>0</v>
      </c>
      <c r="W404" s="121">
        <v>54963.71</v>
      </c>
      <c r="X404" s="121"/>
      <c r="Y404" s="121"/>
      <c r="Z404" s="121">
        <f t="shared" si="32"/>
        <v>54963.71</v>
      </c>
      <c r="AA404" s="180">
        <v>0</v>
      </c>
      <c r="AB404" s="195">
        <f t="shared" si="34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2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755</v>
      </c>
      <c r="G405" s="194" t="s">
        <v>756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1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4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2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1"/>
        <v>0</v>
      </c>
      <c r="W406" s="121">
        <v>486607.14285714302</v>
      </c>
      <c r="X406" s="121"/>
      <c r="Y406" s="121"/>
      <c r="Z406" s="121">
        <f t="shared" ref="Z406:Z425" si="35">U406</f>
        <v>500000</v>
      </c>
      <c r="AA406" s="180">
        <v>0</v>
      </c>
      <c r="AB406" s="195">
        <f t="shared" si="34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2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1"/>
        <v>0</v>
      </c>
      <c r="W407" s="121">
        <v>244278.44549549601</v>
      </c>
      <c r="X407" s="121"/>
      <c r="Y407" s="121"/>
      <c r="Z407" s="121">
        <f t="shared" si="35"/>
        <v>253410.35</v>
      </c>
      <c r="AA407" s="180">
        <v>0</v>
      </c>
      <c r="AB407" s="195">
        <f t="shared" si="34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2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1"/>
        <v>6173.8300000000017</v>
      </c>
      <c r="W408" s="121">
        <v>38486.769999999997</v>
      </c>
      <c r="X408" s="121"/>
      <c r="Y408" s="121"/>
      <c r="Z408" s="121">
        <f t="shared" si="35"/>
        <v>38486.769999999997</v>
      </c>
      <c r="AA408" s="180">
        <v>0</v>
      </c>
      <c r="AB408" s="195">
        <f t="shared" si="34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2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1"/>
        <v>0</v>
      </c>
      <c r="W409" s="121">
        <v>54.1</v>
      </c>
      <c r="X409" s="121"/>
      <c r="Y409" s="121"/>
      <c r="Z409" s="121">
        <f t="shared" si="35"/>
        <v>54.1</v>
      </c>
      <c r="AA409" s="180">
        <v>0</v>
      </c>
      <c r="AB409" s="195">
        <f t="shared" si="34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2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1"/>
        <v>16112.27</v>
      </c>
      <c r="W410" s="121">
        <v>3887.73</v>
      </c>
      <c r="X410" s="121"/>
      <c r="Y410" s="121"/>
      <c r="Z410" s="121">
        <f t="shared" si="35"/>
        <v>3887.73</v>
      </c>
      <c r="AA410" s="180">
        <v>0</v>
      </c>
      <c r="AB410" s="195">
        <f t="shared" si="34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2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1"/>
        <v>0</v>
      </c>
      <c r="W411" s="121">
        <v>28087.7669902913</v>
      </c>
      <c r="X411" s="121"/>
      <c r="Y411" s="121"/>
      <c r="Z411" s="121">
        <f t="shared" si="35"/>
        <v>28930.400000000001</v>
      </c>
      <c r="AA411" s="180">
        <v>0</v>
      </c>
      <c r="AB411" s="195">
        <f t="shared" si="34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2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1"/>
        <v>50253.12999999999</v>
      </c>
      <c r="W412" s="121">
        <v>64020.288461538497</v>
      </c>
      <c r="X412" s="121"/>
      <c r="Y412" s="121"/>
      <c r="Z412" s="121">
        <f t="shared" si="35"/>
        <v>66581.100000000006</v>
      </c>
      <c r="AA412" s="180">
        <v>0</v>
      </c>
      <c r="AB412" s="195">
        <f t="shared" si="34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2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1"/>
        <v>0</v>
      </c>
      <c r="W413" s="121">
        <v>-5.56</v>
      </c>
      <c r="X413" s="121"/>
      <c r="Y413" s="121"/>
      <c r="Z413" s="121">
        <f t="shared" si="35"/>
        <v>31087.759999999998</v>
      </c>
      <c r="AA413" s="180">
        <v>0</v>
      </c>
      <c r="AB413" s="195">
        <f t="shared" si="34"/>
        <v>0</v>
      </c>
      <c r="AC413" s="195"/>
      <c r="AD413" s="194"/>
      <c r="AE413" s="194"/>
      <c r="AF413" s="194"/>
      <c r="AG413" s="231">
        <v>0</v>
      </c>
      <c r="AH413" s="194"/>
      <c r="AI413" s="194"/>
      <c r="AJ413" s="194"/>
      <c r="AK413" s="192"/>
    </row>
    <row r="414" spans="1:37" s="193" customFormat="1" ht="16.5" customHeight="1" x14ac:dyDescent="0.2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1"/>
        <v>0</v>
      </c>
      <c r="W414" s="121">
        <v>91576.5799999999</v>
      </c>
      <c r="X414" s="121"/>
      <c r="Y414" s="121"/>
      <c r="Z414" s="121">
        <f t="shared" si="35"/>
        <v>93304.4399999999</v>
      </c>
      <c r="AA414" s="180">
        <v>0</v>
      </c>
      <c r="AB414" s="195">
        <f t="shared" si="34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2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1"/>
        <v>0</v>
      </c>
      <c r="W415" s="121">
        <v>98039.215686274503</v>
      </c>
      <c r="X415" s="121"/>
      <c r="Y415" s="121"/>
      <c r="Z415" s="121">
        <f t="shared" si="35"/>
        <v>100000</v>
      </c>
      <c r="AA415" s="180">
        <v>0</v>
      </c>
      <c r="AB415" s="195">
        <f t="shared" si="34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2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1"/>
        <v>0</v>
      </c>
      <c r="W416" s="121">
        <f>U416*P416</f>
        <v>12140.680000000033</v>
      </c>
      <c r="X416" s="121"/>
      <c r="Y416" s="121"/>
      <c r="Z416" s="121">
        <f t="shared" si="35"/>
        <v>12646.541666666701</v>
      </c>
      <c r="AA416" s="180">
        <v>0</v>
      </c>
      <c r="AB416" s="195">
        <f t="shared" si="34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2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1"/>
        <v>0</v>
      </c>
      <c r="W417" s="121">
        <v>0</v>
      </c>
      <c r="X417" s="121"/>
      <c r="Y417" s="121"/>
      <c r="Z417" s="121">
        <f t="shared" si="35"/>
        <v>0</v>
      </c>
      <c r="AA417" s="180">
        <v>6.9000000000000006E-2</v>
      </c>
      <c r="AB417" s="195">
        <f t="shared" si="34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2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1"/>
        <v>0</v>
      </c>
      <c r="W418" s="121">
        <f>U418/(1+P418)</f>
        <v>76190.476190476184</v>
      </c>
      <c r="X418" s="121"/>
      <c r="Y418" s="121"/>
      <c r="Z418" s="121">
        <f t="shared" si="35"/>
        <v>80000</v>
      </c>
      <c r="AA418" s="180">
        <v>5.2999999999999999E-2</v>
      </c>
      <c r="AB418" s="195">
        <f t="shared" si="34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2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1"/>
        <v>205.52000000000044</v>
      </c>
      <c r="W419" s="121">
        <f>U419*(1+AG419)/(1+P419+AG419)</f>
        <v>24766.696216216216</v>
      </c>
      <c r="X419" s="121"/>
      <c r="Y419" s="121"/>
      <c r="Z419" s="121">
        <f t="shared" si="35"/>
        <v>21818.28</v>
      </c>
      <c r="AA419" s="180">
        <v>5.2999999999999999E-2</v>
      </c>
      <c r="AB419" s="195">
        <f t="shared" si="34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2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1"/>
        <v>871.89</v>
      </c>
      <c r="W420" s="121">
        <v>0</v>
      </c>
      <c r="X420" s="121"/>
      <c r="Y420" s="121"/>
      <c r="Z420" s="121">
        <f t="shared" si="35"/>
        <v>0</v>
      </c>
      <c r="AA420" s="180">
        <v>8.5999999999999993E-2</v>
      </c>
      <c r="AB420" s="195">
        <f t="shared" si="34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2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1"/>
        <v>50000</v>
      </c>
      <c r="W421" s="121">
        <v>0</v>
      </c>
      <c r="X421" s="121"/>
      <c r="Y421" s="121"/>
      <c r="Z421" s="121">
        <f t="shared" si="35"/>
        <v>0</v>
      </c>
      <c r="AA421" s="180">
        <v>5.2999999999999999E-2</v>
      </c>
      <c r="AB421" s="195">
        <f t="shared" si="34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2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1"/>
        <v>10918.169999999998</v>
      </c>
      <c r="W422" s="121">
        <v>19903.86</v>
      </c>
      <c r="X422" s="121"/>
      <c r="Y422" s="121"/>
      <c r="Z422" s="121">
        <f t="shared" si="35"/>
        <v>19903.86</v>
      </c>
      <c r="AA422" s="180">
        <v>8.5999999999999993E-2</v>
      </c>
      <c r="AB422" s="195">
        <f t="shared" si="34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2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1"/>
        <v>49401.41</v>
      </c>
      <c r="W423" s="121">
        <v>31990.76</v>
      </c>
      <c r="X423" s="121"/>
      <c r="Y423" s="121"/>
      <c r="Z423" s="121">
        <f t="shared" si="35"/>
        <v>31990.76</v>
      </c>
      <c r="AA423" s="180">
        <v>5.2999999999999999E-2</v>
      </c>
      <c r="AB423" s="195">
        <f t="shared" si="34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2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1"/>
        <v>0</v>
      </c>
      <c r="W424" s="121">
        <v>19841.36</v>
      </c>
      <c r="X424" s="121"/>
      <c r="Y424" s="121"/>
      <c r="Z424" s="121">
        <f t="shared" si="35"/>
        <v>19841.36</v>
      </c>
      <c r="AA424" s="180">
        <v>5.2999999999999999E-2</v>
      </c>
      <c r="AB424" s="195">
        <f t="shared" si="34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2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1"/>
        <v>140.71000000000004</v>
      </c>
      <c r="W425" s="121">
        <v>1991.77</v>
      </c>
      <c r="X425" s="121"/>
      <c r="Y425" s="121"/>
      <c r="Z425" s="121">
        <f t="shared" si="35"/>
        <v>1991.77</v>
      </c>
      <c r="AA425" s="180">
        <v>0</v>
      </c>
      <c r="AB425" s="195">
        <f t="shared" si="34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2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1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4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2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1"/>
        <v>2.9132252166164108E-13</v>
      </c>
      <c r="W427" s="121">
        <v>29.274809160305299</v>
      </c>
      <c r="X427" s="121"/>
      <c r="Y427" s="121"/>
      <c r="Z427" s="121">
        <f t="shared" ref="Z427:Z467" si="36">U427</f>
        <v>30.68</v>
      </c>
      <c r="AA427" s="180">
        <v>6.9000000000000006E-2</v>
      </c>
      <c r="AB427" s="195">
        <f t="shared" si="34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2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1"/>
        <v>40424.630000000005</v>
      </c>
      <c r="W428" s="121">
        <f>U428*(1+P428)/(1+P428+R428)</f>
        <v>129575.37</v>
      </c>
      <c r="X428" s="121"/>
      <c r="Y428" s="121"/>
      <c r="Z428" s="121">
        <f t="shared" si="36"/>
        <v>129575.37</v>
      </c>
      <c r="AA428" s="180">
        <v>8.5999999999999993E-2</v>
      </c>
      <c r="AB428" s="195">
        <f t="shared" si="34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2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1"/>
        <v>0</v>
      </c>
      <c r="W429" s="121">
        <f>U429*(1+P429)/(1+P429+R429)</f>
        <v>0</v>
      </c>
      <c r="X429" s="121"/>
      <c r="Y429" s="121"/>
      <c r="Z429" s="121">
        <f t="shared" si="36"/>
        <v>0</v>
      </c>
      <c r="AA429" s="180">
        <v>8.5999999999999993E-2</v>
      </c>
      <c r="AB429" s="195">
        <f t="shared" si="34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2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7">S430+T430-U430</f>
        <v>0</v>
      </c>
      <c r="W430" s="121">
        <f>U430*P430</f>
        <v>136611.4656</v>
      </c>
      <c r="X430" s="121"/>
      <c r="Y430" s="121"/>
      <c r="Z430" s="121">
        <f t="shared" si="36"/>
        <v>142303.60999999999</v>
      </c>
      <c r="AA430" s="180">
        <v>0</v>
      </c>
      <c r="AB430" s="195">
        <f t="shared" si="34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2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7"/>
        <v>2956.6900000000005</v>
      </c>
      <c r="W431" s="121">
        <v>7107.74</v>
      </c>
      <c r="X431" s="121"/>
      <c r="Y431" s="121"/>
      <c r="Z431" s="121">
        <f t="shared" si="36"/>
        <v>7107.74</v>
      </c>
      <c r="AA431" s="180">
        <v>0</v>
      </c>
      <c r="AB431" s="195">
        <f t="shared" si="34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2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7"/>
        <v>75915.850000000006</v>
      </c>
      <c r="W432" s="121">
        <f>U432*(1+AG432)/(1+P432+AG432)</f>
        <v>46190.596861313861</v>
      </c>
      <c r="X432" s="121"/>
      <c r="Y432" s="121"/>
      <c r="Z432" s="121">
        <f t="shared" si="36"/>
        <v>49055.13</v>
      </c>
      <c r="AA432" s="180">
        <v>5.2999999999999999E-2</v>
      </c>
      <c r="AB432" s="195">
        <f t="shared" si="34"/>
        <v>2599.9218899999996</v>
      </c>
      <c r="AC432" s="195"/>
      <c r="AD432" s="194"/>
      <c r="AE432" s="194"/>
      <c r="AF432" s="194"/>
      <c r="AG432" s="231">
        <v>0.28999999999999998</v>
      </c>
      <c r="AH432" s="194"/>
      <c r="AI432" s="194"/>
      <c r="AJ432" s="194"/>
      <c r="AK432" s="192"/>
    </row>
    <row r="433" spans="1:37" s="193" customFormat="1" ht="16.5" customHeight="1" x14ac:dyDescent="0.2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7"/>
        <v>306421.93999999994</v>
      </c>
      <c r="W433" s="121">
        <v>1380336.59</v>
      </c>
      <c r="X433" s="121"/>
      <c r="Y433" s="121"/>
      <c r="Z433" s="121">
        <f t="shared" si="36"/>
        <v>1380336.59</v>
      </c>
      <c r="AA433" s="180">
        <v>5.2999999999999999E-2</v>
      </c>
      <c r="AB433" s="195">
        <f t="shared" si="34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2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7"/>
        <v>17178.819999999992</v>
      </c>
      <c r="W434" s="121">
        <v>122511.952380952</v>
      </c>
      <c r="X434" s="121"/>
      <c r="Y434" s="121"/>
      <c r="Z434" s="121">
        <f t="shared" si="36"/>
        <v>128637.55</v>
      </c>
      <c r="AA434" s="180">
        <v>6.9000000000000006E-2</v>
      </c>
      <c r="AB434" s="195">
        <f t="shared" si="34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2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7"/>
        <v>697310.0700000003</v>
      </c>
      <c r="W435" s="121">
        <v>3396954.8055714299</v>
      </c>
      <c r="X435" s="121"/>
      <c r="Y435" s="121"/>
      <c r="Z435" s="121">
        <f t="shared" si="36"/>
        <v>3630333.38</v>
      </c>
      <c r="AA435" s="180">
        <v>6.9000000000000006E-2</v>
      </c>
      <c r="AB435" s="195">
        <f t="shared" si="34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2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7"/>
        <v>11058.75</v>
      </c>
      <c r="W436" s="411">
        <f>U436*(1+AG436)/(1+P436+AG436)</f>
        <v>89242.853909090918</v>
      </c>
      <c r="X436" s="121"/>
      <c r="Y436" s="121"/>
      <c r="Z436" s="121">
        <f t="shared" si="36"/>
        <v>91744.99</v>
      </c>
      <c r="AA436" s="180">
        <v>6.9000000000000006E-2</v>
      </c>
      <c r="AB436" s="195">
        <f t="shared" si="34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2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7"/>
        <v>0</v>
      </c>
      <c r="W437" s="121">
        <v>385742.64374999999</v>
      </c>
      <c r="X437" s="121"/>
      <c r="Y437" s="121"/>
      <c r="Z437" s="121">
        <f t="shared" si="36"/>
        <v>411458.82</v>
      </c>
      <c r="AA437" s="180">
        <v>6.9000000000000006E-2</v>
      </c>
      <c r="AB437" s="195">
        <f t="shared" si="34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2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7"/>
        <v>0</v>
      </c>
      <c r="W438" s="121">
        <v>10000</v>
      </c>
      <c r="X438" s="121"/>
      <c r="Y438" s="121"/>
      <c r="Z438" s="121">
        <f t="shared" si="36"/>
        <v>10000</v>
      </c>
      <c r="AA438" s="180">
        <v>8.5999999999999993E-2</v>
      </c>
      <c r="AB438" s="195">
        <f t="shared" si="34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2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7"/>
        <v>0</v>
      </c>
      <c r="W439" s="121">
        <v>138151.83480000001</v>
      </c>
      <c r="X439" s="121"/>
      <c r="Y439" s="121"/>
      <c r="Z439" s="121">
        <f t="shared" si="36"/>
        <v>148550.35999999999</v>
      </c>
      <c r="AA439" s="180">
        <v>8.5999999999999993E-2</v>
      </c>
      <c r="AB439" s="195">
        <f t="shared" si="34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2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7"/>
        <v>3430.3900000000003</v>
      </c>
      <c r="W440" s="121">
        <v>1495.9523809523801</v>
      </c>
      <c r="X440" s="121"/>
      <c r="Y440" s="121"/>
      <c r="Z440" s="121">
        <f t="shared" si="36"/>
        <v>1570.75</v>
      </c>
      <c r="AA440" s="180">
        <v>8.5999999999999993E-2</v>
      </c>
      <c r="AB440" s="195">
        <f t="shared" si="34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2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7"/>
        <v>26120.260000000009</v>
      </c>
      <c r="W441" s="121">
        <f>U441*(1+AG441)/(1+P441+AG441)</f>
        <v>375935.71532846714</v>
      </c>
      <c r="X441" s="121"/>
      <c r="Y441" s="121"/>
      <c r="Z441" s="121">
        <f t="shared" si="36"/>
        <v>408755.5</v>
      </c>
      <c r="AA441" s="180">
        <v>8.5999999999999993E-2</v>
      </c>
      <c r="AB441" s="195">
        <f t="shared" si="34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2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7"/>
        <v>0</v>
      </c>
      <c r="W442" s="411">
        <f t="shared" ref="W442:W443" si="38">U442*(1+AG442)/(1+P442+AG442)</f>
        <v>982454.54545454541</v>
      </c>
      <c r="X442" s="121"/>
      <c r="Y442" s="121"/>
      <c r="Z442" s="121">
        <f t="shared" si="36"/>
        <v>1010000</v>
      </c>
      <c r="AA442" s="180">
        <v>8.5999999999999993E-2</v>
      </c>
      <c r="AB442" s="195">
        <f t="shared" si="34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2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761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7"/>
        <v>0</v>
      </c>
      <c r="W443" s="411">
        <f t="shared" si="38"/>
        <v>32471.716981132078</v>
      </c>
      <c r="X443" s="121"/>
      <c r="Y443" s="121"/>
      <c r="Z443" s="121">
        <f t="shared" si="36"/>
        <v>34420.020000000004</v>
      </c>
      <c r="AA443" s="180">
        <v>8.5999999999999993E-2</v>
      </c>
      <c r="AB443" s="195">
        <f t="shared" si="34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2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7"/>
        <v>0</v>
      </c>
      <c r="W444" s="121">
        <v>0</v>
      </c>
      <c r="X444" s="121"/>
      <c r="Y444" s="121"/>
      <c r="Z444" s="121">
        <f t="shared" si="36"/>
        <v>0</v>
      </c>
      <c r="AA444" s="180">
        <v>8.5999999999999993E-2</v>
      </c>
      <c r="AB444" s="195">
        <f t="shared" si="34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2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7"/>
        <v>0</v>
      </c>
      <c r="W445" s="121">
        <v>268240.26666666701</v>
      </c>
      <c r="X445" s="121"/>
      <c r="Y445" s="121"/>
      <c r="Z445" s="121">
        <f t="shared" si="36"/>
        <v>281652.28000000003</v>
      </c>
      <c r="AA445" s="180">
        <v>0</v>
      </c>
      <c r="AB445" s="195">
        <f t="shared" si="34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2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7"/>
        <v>38455.409999999974</v>
      </c>
      <c r="W446" s="121">
        <v>219445.89</v>
      </c>
      <c r="X446" s="121"/>
      <c r="Y446" s="121"/>
      <c r="Z446" s="121">
        <f t="shared" si="36"/>
        <v>219445.89</v>
      </c>
      <c r="AA446" s="180">
        <v>5.2999999999999999E-2</v>
      </c>
      <c r="AB446" s="195">
        <f t="shared" si="34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2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7"/>
        <v>0</v>
      </c>
      <c r="W447" s="121">
        <v>20000</v>
      </c>
      <c r="X447" s="121"/>
      <c r="Y447" s="121"/>
      <c r="Z447" s="121">
        <f t="shared" si="36"/>
        <v>20000</v>
      </c>
      <c r="AA447" s="180">
        <v>5.2999999999999999E-2</v>
      </c>
      <c r="AB447" s="195">
        <f t="shared" si="34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2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7"/>
        <v>22998.489999999998</v>
      </c>
      <c r="W448" s="121">
        <v>32469.200000000001</v>
      </c>
      <c r="X448" s="121"/>
      <c r="Y448" s="121"/>
      <c r="Z448" s="121">
        <f t="shared" si="36"/>
        <v>34092.660000000003</v>
      </c>
      <c r="AA448" s="180">
        <v>6.9000000000000006E-2</v>
      </c>
      <c r="AB448" s="195">
        <f t="shared" si="34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2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7"/>
        <v>586931.28</v>
      </c>
      <c r="W449" s="121">
        <v>413068.72</v>
      </c>
      <c r="X449" s="121"/>
      <c r="Y449" s="121"/>
      <c r="Z449" s="121">
        <f t="shared" si="36"/>
        <v>413068.72</v>
      </c>
      <c r="AA449" s="180">
        <v>0</v>
      </c>
      <c r="AB449" s="195">
        <f t="shared" si="34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2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7"/>
        <v>0</v>
      </c>
      <c r="W450" s="121">
        <v>8217.9904761904709</v>
      </c>
      <c r="X450" s="121"/>
      <c r="Y450" s="121"/>
      <c r="Z450" s="121">
        <f t="shared" si="36"/>
        <v>8628.89</v>
      </c>
      <c r="AA450" s="180">
        <v>6.9000000000000006E-2</v>
      </c>
      <c r="AB450" s="195">
        <f t="shared" si="34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2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7"/>
        <v>0</v>
      </c>
      <c r="W451" s="123">
        <f>U451/(1+P451)</f>
        <v>20000</v>
      </c>
      <c r="X451" s="121"/>
      <c r="Y451" s="121"/>
      <c r="Z451" s="121">
        <f t="shared" si="36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2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7"/>
        <v>7741.65</v>
      </c>
      <c r="W452" s="121">
        <v>2258.35</v>
      </c>
      <c r="X452" s="121"/>
      <c r="Y452" s="121"/>
      <c r="Z452" s="121">
        <f t="shared" si="36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2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7"/>
        <v>116750.05000000005</v>
      </c>
      <c r="W453" s="121">
        <v>601752.98264317203</v>
      </c>
      <c r="X453" s="121"/>
      <c r="Y453" s="121"/>
      <c r="Z453" s="121">
        <f t="shared" si="36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2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7"/>
        <v>41757.589999999997</v>
      </c>
      <c r="W454" s="121">
        <v>145271.309473684</v>
      </c>
      <c r="X454" s="121"/>
      <c r="Y454" s="121"/>
      <c r="Z454" s="121">
        <f t="shared" si="36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2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7"/>
        <v>0</v>
      </c>
      <c r="W455" s="121">
        <v>0</v>
      </c>
      <c r="X455" s="121"/>
      <c r="Y455" s="121"/>
      <c r="Z455" s="121">
        <f t="shared" si="36"/>
        <v>0</v>
      </c>
      <c r="AA455" s="180">
        <v>0</v>
      </c>
      <c r="AB455" s="195">
        <f t="shared" ref="AB455:AB493" si="39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2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7"/>
        <v>826822.48000000045</v>
      </c>
      <c r="W456" s="121">
        <v>5933649.1171428598</v>
      </c>
      <c r="X456" s="121"/>
      <c r="Y456" s="121"/>
      <c r="Z456" s="121">
        <f t="shared" si="36"/>
        <v>6341304.4000000004</v>
      </c>
      <c r="AA456" s="180">
        <v>0</v>
      </c>
      <c r="AB456" s="195">
        <f t="shared" si="39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2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7"/>
        <v>0</v>
      </c>
      <c r="W457" s="121">
        <v>291964.28571428597</v>
      </c>
      <c r="X457" s="121"/>
      <c r="Y457" s="121"/>
      <c r="Z457" s="121">
        <f t="shared" si="36"/>
        <v>300000</v>
      </c>
      <c r="AA457" s="180">
        <v>0</v>
      </c>
      <c r="AB457" s="195">
        <f t="shared" si="39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2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7"/>
        <v>0</v>
      </c>
      <c r="W458" s="121">
        <v>79591.724736842094</v>
      </c>
      <c r="X458" s="121"/>
      <c r="Y458" s="121"/>
      <c r="Z458" s="121">
        <f t="shared" si="36"/>
        <v>84798.66</v>
      </c>
      <c r="AA458" s="180">
        <v>0</v>
      </c>
      <c r="AB458" s="195">
        <f t="shared" si="39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2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7"/>
        <v>27745.239999999991</v>
      </c>
      <c r="W459" s="121">
        <v>571371.13</v>
      </c>
      <c r="X459" s="121"/>
      <c r="Y459" s="121"/>
      <c r="Z459" s="121">
        <f t="shared" si="36"/>
        <v>571371.13</v>
      </c>
      <c r="AA459" s="180">
        <v>0</v>
      </c>
      <c r="AB459" s="195">
        <f t="shared" si="39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2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7"/>
        <v>20553.3</v>
      </c>
      <c r="W460" s="121">
        <v>21946.7</v>
      </c>
      <c r="X460" s="121"/>
      <c r="Y460" s="121"/>
      <c r="Z460" s="121">
        <f t="shared" si="36"/>
        <v>21946.7</v>
      </c>
      <c r="AA460" s="180">
        <v>0</v>
      </c>
      <c r="AB460" s="195">
        <f t="shared" si="39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2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7"/>
        <v>4712.1999999999825</v>
      </c>
      <c r="W461" s="121">
        <v>224110.69687499999</v>
      </c>
      <c r="X461" s="121"/>
      <c r="Y461" s="121"/>
      <c r="Z461" s="121">
        <f t="shared" si="36"/>
        <v>239051.41</v>
      </c>
      <c r="AA461" s="180">
        <v>0</v>
      </c>
      <c r="AB461" s="195">
        <f t="shared" si="39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2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7"/>
        <v>1544480.6799999997</v>
      </c>
      <c r="W462" s="121">
        <v>14458480.990291299</v>
      </c>
      <c r="X462" s="121"/>
      <c r="Y462" s="121"/>
      <c r="Z462" s="121">
        <f t="shared" si="36"/>
        <v>14892235.42</v>
      </c>
      <c r="AA462" s="180">
        <v>0</v>
      </c>
      <c r="AB462" s="195">
        <f t="shared" si="39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4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7"/>
        <v>0</v>
      </c>
      <c r="W463" s="121">
        <v>29842.3461538462</v>
      </c>
      <c r="X463" s="121"/>
      <c r="Y463" s="121"/>
      <c r="Z463" s="121">
        <f t="shared" si="36"/>
        <v>31036.04</v>
      </c>
      <c r="AA463" s="180">
        <v>0</v>
      </c>
      <c r="AB463" s="195">
        <f t="shared" si="39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2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7"/>
        <v>0</v>
      </c>
      <c r="W464" s="121">
        <v>18389.91</v>
      </c>
      <c r="X464" s="121"/>
      <c r="Y464" s="121"/>
      <c r="Z464" s="121">
        <f t="shared" si="36"/>
        <v>18389.91</v>
      </c>
      <c r="AA464" s="180">
        <v>0</v>
      </c>
      <c r="AB464" s="195">
        <f t="shared" si="39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25">
      <c r="A465" s="352" t="s">
        <v>362</v>
      </c>
      <c r="B465" s="194" t="s">
        <v>759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758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7"/>
        <v>-26120.26</v>
      </c>
      <c r="W465" s="121">
        <f>U465*(1+AG465)/(1+P465+AG465)</f>
        <v>26541.554516129032</v>
      </c>
      <c r="X465" s="121"/>
      <c r="Y465" s="121"/>
      <c r="Z465" s="121">
        <f t="shared" si="36"/>
        <v>26120.26</v>
      </c>
      <c r="AA465" s="180">
        <v>0</v>
      </c>
      <c r="AB465" s="195">
        <f t="shared" si="39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2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7"/>
        <v>16734.020000000004</v>
      </c>
      <c r="W466" s="121">
        <f>U466/(1+P466)</f>
        <v>69118.849056603765</v>
      </c>
      <c r="X466" s="121"/>
      <c r="Y466" s="121"/>
      <c r="Z466" s="121">
        <f t="shared" si="36"/>
        <v>73265.98</v>
      </c>
      <c r="AA466" s="180">
        <v>0</v>
      </c>
      <c r="AB466" s="195">
        <f t="shared" si="39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2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432010</v>
      </c>
      <c r="T467" s="121">
        <v>108000</v>
      </c>
      <c r="U467" s="121">
        <v>216220</v>
      </c>
      <c r="V467" s="121">
        <f t="shared" si="37"/>
        <v>323790</v>
      </c>
      <c r="W467" s="121">
        <v>200203.703703704</v>
      </c>
      <c r="X467" s="121"/>
      <c r="Y467" s="121"/>
      <c r="Z467" s="121">
        <f t="shared" si="36"/>
        <v>216220</v>
      </c>
      <c r="AA467" s="180">
        <v>0</v>
      </c>
      <c r="AB467" s="195">
        <f t="shared" si="39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2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7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9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2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7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9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2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7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9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2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7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9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2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7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9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2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7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9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2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40">T474</f>
        <v>395000</v>
      </c>
      <c r="V474" s="121">
        <f t="shared" si="37"/>
        <v>0</v>
      </c>
      <c r="W474" s="93">
        <f t="shared" ref="W474:W480" si="41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9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2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40"/>
        <v>0</v>
      </c>
      <c r="V475" s="121">
        <f t="shared" si="37"/>
        <v>0</v>
      </c>
      <c r="W475" s="93">
        <f t="shared" si="41"/>
        <v>0</v>
      </c>
      <c r="X475" s="93"/>
      <c r="Y475" s="93">
        <v>0</v>
      </c>
      <c r="Z475" s="93">
        <v>0</v>
      </c>
      <c r="AA475" s="180">
        <v>0</v>
      </c>
      <c r="AB475" s="195">
        <f t="shared" si="39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4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40"/>
        <v>395000</v>
      </c>
      <c r="V476" s="121">
        <f t="shared" si="37"/>
        <v>0</v>
      </c>
      <c r="W476" s="93">
        <f t="shared" si="41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9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2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40"/>
        <v>108000</v>
      </c>
      <c r="V477" s="121">
        <f t="shared" si="37"/>
        <v>0</v>
      </c>
      <c r="W477" s="93">
        <f t="shared" si="41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9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2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40"/>
        <v>202600</v>
      </c>
      <c r="V478" s="121">
        <f t="shared" si="37"/>
        <v>0</v>
      </c>
      <c r="W478" s="93">
        <f t="shared" si="41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9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2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40"/>
        <v>601006.49</v>
      </c>
      <c r="V479" s="121">
        <f t="shared" si="37"/>
        <v>0</v>
      </c>
      <c r="W479" s="93">
        <f t="shared" si="41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9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2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40"/>
        <v>121000</v>
      </c>
      <c r="V480" s="121">
        <f t="shared" si="37"/>
        <v>0</v>
      </c>
      <c r="W480" s="93">
        <f t="shared" si="41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9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2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7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9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2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2">T482</f>
        <v>184000</v>
      </c>
      <c r="V482" s="121">
        <f t="shared" si="37"/>
        <v>0</v>
      </c>
      <c r="W482" s="93">
        <f t="shared" ref="W482:W489" si="43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9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2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2"/>
        <v>406280</v>
      </c>
      <c r="V483" s="121">
        <f t="shared" si="37"/>
        <v>0</v>
      </c>
      <c r="W483" s="93">
        <f t="shared" si="43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9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2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758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2"/>
        <v>107520</v>
      </c>
      <c r="V484" s="121">
        <f t="shared" si="37"/>
        <v>0</v>
      </c>
      <c r="W484" s="93">
        <f t="shared" si="43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9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2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758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2"/>
        <v>107520</v>
      </c>
      <c r="V485" s="121">
        <f t="shared" si="37"/>
        <v>0</v>
      </c>
      <c r="W485" s="93">
        <f t="shared" si="43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9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2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2"/>
        <v>601006.49</v>
      </c>
      <c r="V486" s="121">
        <f t="shared" si="37"/>
        <v>0</v>
      </c>
      <c r="W486" s="93">
        <f t="shared" si="43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9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2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2"/>
        <v>108000</v>
      </c>
      <c r="V487" s="121">
        <f t="shared" si="37"/>
        <v>0</v>
      </c>
      <c r="W487" s="93">
        <f t="shared" si="43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9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2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2"/>
        <v>202600</v>
      </c>
      <c r="V488" s="121">
        <f t="shared" si="37"/>
        <v>0</v>
      </c>
      <c r="W488" s="93">
        <f t="shared" si="43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9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2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2"/>
        <v>395000</v>
      </c>
      <c r="V489" s="121">
        <f t="shared" si="37"/>
        <v>0</v>
      </c>
      <c r="W489" s="93">
        <f t="shared" si="43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9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2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7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9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2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7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9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2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7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9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2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758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7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9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2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4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2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4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2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4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2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4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2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5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4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2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5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4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2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5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4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2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5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4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2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5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4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2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5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4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2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5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4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2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5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4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2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5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4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2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5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4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2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5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4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2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5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4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2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4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2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4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2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4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2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4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2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4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2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4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2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4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2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4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2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4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2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4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2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6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4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2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6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4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2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6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4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2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6"/>
        <v>0</v>
      </c>
      <c r="W523" s="121">
        <v>6368.25714285714</v>
      </c>
      <c r="X523" s="121"/>
      <c r="Y523" s="121"/>
      <c r="Z523" s="121">
        <f t="shared" ref="Z523:Z586" si="47">U523</f>
        <v>6686.67</v>
      </c>
      <c r="AA523" s="180">
        <v>0</v>
      </c>
      <c r="AB523" s="195">
        <f t="shared" si="44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2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96806.51</v>
      </c>
      <c r="T524" s="121">
        <v>473507.46</v>
      </c>
      <c r="U524" s="121">
        <v>570313.97</v>
      </c>
      <c r="V524" s="121">
        <f t="shared" si="46"/>
        <v>0</v>
      </c>
      <c r="W524" s="121">
        <f>U524*1.34/1.41-0.11</f>
        <v>542000.40049645386</v>
      </c>
      <c r="X524" s="121"/>
      <c r="Y524" s="121"/>
      <c r="Z524" s="121">
        <f t="shared" si="47"/>
        <v>570313.97</v>
      </c>
      <c r="AA524" s="180">
        <v>0</v>
      </c>
      <c r="AB524" s="195">
        <f t="shared" si="44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2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6"/>
        <v>176641.25</v>
      </c>
      <c r="W525" s="121">
        <v>365958.25</v>
      </c>
      <c r="X525" s="121"/>
      <c r="Y525" s="121"/>
      <c r="Z525" s="121">
        <f t="shared" si="47"/>
        <v>365958.25</v>
      </c>
      <c r="AA525" s="180">
        <v>0</v>
      </c>
      <c r="AB525" s="195">
        <f t="shared" si="44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2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6"/>
        <v>538620.62000000011</v>
      </c>
      <c r="W526" s="121">
        <v>5083553.0979746804</v>
      </c>
      <c r="X526" s="121"/>
      <c r="Y526" s="121"/>
      <c r="Z526" s="121">
        <f t="shared" si="47"/>
        <v>5501379.3799999999</v>
      </c>
      <c r="AA526" s="180">
        <v>0</v>
      </c>
      <c r="AB526" s="195">
        <f t="shared" si="44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2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6"/>
        <v>79675.859999999986</v>
      </c>
      <c r="W527" s="121">
        <f>U527*P527</f>
        <v>170943.462</v>
      </c>
      <c r="X527" s="121"/>
      <c r="Y527" s="121"/>
      <c r="Z527" s="121">
        <f t="shared" si="47"/>
        <v>189937.18</v>
      </c>
      <c r="AA527" s="180">
        <v>0</v>
      </c>
      <c r="AB527" s="195">
        <f t="shared" si="44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2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767</v>
      </c>
      <c r="P528" s="196">
        <v>0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6"/>
        <v>97530.1</v>
      </c>
      <c r="W528" s="121">
        <f>U528</f>
        <v>6469.9</v>
      </c>
      <c r="X528" s="121"/>
      <c r="Y528" s="121"/>
      <c r="Z528" s="121">
        <f t="shared" si="47"/>
        <v>6469.9</v>
      </c>
      <c r="AA528" s="180">
        <v>0</v>
      </c>
      <c r="AB528" s="195">
        <f t="shared" si="44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2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6"/>
        <v>198955.96225352099</v>
      </c>
      <c r="W529" s="121">
        <v>255160.36799999999</v>
      </c>
      <c r="X529" s="121"/>
      <c r="Y529" s="121"/>
      <c r="Z529" s="121">
        <f t="shared" si="47"/>
        <v>260551.08</v>
      </c>
      <c r="AA529" s="180">
        <v>0</v>
      </c>
      <c r="AB529" s="195">
        <f t="shared" si="44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2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6"/>
        <v>20847.090422535202</v>
      </c>
      <c r="W530" s="121">
        <v>19584.2286896552</v>
      </c>
      <c r="X530" s="121"/>
      <c r="Y530" s="121"/>
      <c r="Z530" s="121">
        <f t="shared" si="47"/>
        <v>19997.98</v>
      </c>
      <c r="AA530" s="180">
        <v>0</v>
      </c>
      <c r="AB530" s="195">
        <f t="shared" si="44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2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6"/>
        <v>3.5301408450905001</v>
      </c>
      <c r="W531" s="121">
        <v>71199.936000000002</v>
      </c>
      <c r="X531" s="121"/>
      <c r="Y531" s="121"/>
      <c r="Z531" s="121">
        <f t="shared" si="47"/>
        <v>72704.160000000003</v>
      </c>
      <c r="AA531" s="180">
        <v>0</v>
      </c>
      <c r="AB531" s="195">
        <f t="shared" si="44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2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6"/>
        <v>36119.03</v>
      </c>
      <c r="W532" s="121">
        <v>8884.7506666666704</v>
      </c>
      <c r="X532" s="121"/>
      <c r="Y532" s="121"/>
      <c r="Z532" s="121">
        <f t="shared" si="47"/>
        <v>10323.83</v>
      </c>
      <c r="AA532" s="180">
        <v>0</v>
      </c>
      <c r="AB532" s="195">
        <f t="shared" si="44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2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6"/>
        <v>130318.45</v>
      </c>
      <c r="W533" s="121">
        <v>1490.5740000000001</v>
      </c>
      <c r="X533" s="121"/>
      <c r="Y533" s="121"/>
      <c r="Z533" s="121">
        <f t="shared" si="47"/>
        <v>1679.52</v>
      </c>
      <c r="AA533" s="180">
        <v>0</v>
      </c>
      <c r="AB533" s="195">
        <f t="shared" si="44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2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6"/>
        <v>171515.28999999998</v>
      </c>
      <c r="W534" s="121">
        <v>154087.69320000001</v>
      </c>
      <c r="X534" s="121"/>
      <c r="Y534" s="121"/>
      <c r="Z534" s="121">
        <f t="shared" si="47"/>
        <v>162768.69</v>
      </c>
      <c r="AA534" s="180">
        <v>0</v>
      </c>
      <c r="AB534" s="195">
        <f t="shared" si="44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2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6"/>
        <v>11055.15</v>
      </c>
      <c r="W535" s="121">
        <v>4134.8885333333301</v>
      </c>
      <c r="X535" s="121"/>
      <c r="Y535" s="121"/>
      <c r="Z535" s="121">
        <f t="shared" si="47"/>
        <v>4367.84</v>
      </c>
      <c r="AA535" s="180">
        <v>0</v>
      </c>
      <c r="AB535" s="195">
        <f t="shared" si="44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2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6"/>
        <v>78126.746056337986</v>
      </c>
      <c r="W536" s="121">
        <v>23489.6693793103</v>
      </c>
      <c r="X536" s="121"/>
      <c r="Y536" s="121"/>
      <c r="Z536" s="121">
        <f t="shared" si="47"/>
        <v>23985.93</v>
      </c>
      <c r="AA536" s="180">
        <v>0</v>
      </c>
      <c r="AB536" s="195">
        <f t="shared" si="44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2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6"/>
        <v>0</v>
      </c>
      <c r="W537" s="121">
        <v>53420.751463414701</v>
      </c>
      <c r="X537" s="121"/>
      <c r="Y537" s="121"/>
      <c r="Z537" s="121">
        <f t="shared" si="47"/>
        <v>61697.205915493003</v>
      </c>
      <c r="AA537" s="180">
        <v>5.2999999999999999E-2</v>
      </c>
      <c r="AB537" s="120">
        <f t="shared" si="44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2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6"/>
        <v>2063.5353521120269</v>
      </c>
      <c r="W538" s="121">
        <f>U538*(1+AG538)/(1+P538+AG538)</f>
        <v>837848.16812121216</v>
      </c>
      <c r="X538" s="121"/>
      <c r="Y538" s="121"/>
      <c r="Z538" s="121">
        <f t="shared" si="47"/>
        <v>973555.97</v>
      </c>
      <c r="AA538" s="180">
        <v>5.2999999999999999E-2</v>
      </c>
      <c r="AB538" s="120">
        <f t="shared" si="44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customHeight="1" x14ac:dyDescent="0.4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6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7"/>
        <v>90140.845070422802</v>
      </c>
      <c r="AA539" s="232">
        <v>5.2999999999999999E-2</v>
      </c>
      <c r="AB539" s="339">
        <f t="shared" si="44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4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6"/>
        <v>52625.615633802794</v>
      </c>
      <c r="W540" s="121">
        <v>32208.45</v>
      </c>
      <c r="X540" s="121"/>
      <c r="Y540" s="121"/>
      <c r="Z540" s="121">
        <f t="shared" si="47"/>
        <v>36750.550000000003</v>
      </c>
      <c r="AA540" s="232">
        <v>5.2999999999999999E-2</v>
      </c>
      <c r="AB540" s="339">
        <f t="shared" si="44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4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6"/>
        <v>203.46521126759944</v>
      </c>
      <c r="W541" s="121">
        <v>14802.109178082201</v>
      </c>
      <c r="X541" s="121"/>
      <c r="Y541" s="121"/>
      <c r="Z541" s="121">
        <f t="shared" si="47"/>
        <v>15219.07</v>
      </c>
      <c r="AA541" s="232">
        <v>5.2999999999999999E-2</v>
      </c>
      <c r="AB541" s="339">
        <f t="shared" si="44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4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6"/>
        <v>-3.9581209421157837E-9</v>
      </c>
      <c r="W542" s="121">
        <f t="shared" ref="W542:W543" si="48">U542*(1+AG542)/(1+P542+AG542)</f>
        <v>790000.00000000349</v>
      </c>
      <c r="X542" s="121"/>
      <c r="Y542" s="121"/>
      <c r="Z542" s="121">
        <f t="shared" si="47"/>
        <v>873450.70422535599</v>
      </c>
      <c r="AA542" s="232">
        <v>5.2999999999999999E-2</v>
      </c>
      <c r="AB542" s="339">
        <f t="shared" si="44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4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6"/>
        <v>72827.593943659915</v>
      </c>
      <c r="W543" s="121">
        <f t="shared" si="48"/>
        <v>1629167.6826027399</v>
      </c>
      <c r="X543" s="121"/>
      <c r="Y543" s="121"/>
      <c r="Z543" s="121">
        <f t="shared" si="47"/>
        <v>1675059.73</v>
      </c>
      <c r="AA543" s="232">
        <v>5.2999999999999999E-2</v>
      </c>
      <c r="AB543" s="339">
        <f t="shared" si="44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4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6"/>
        <v>1.9790604710578918E-9</v>
      </c>
      <c r="W544" s="121">
        <v>886719.65</v>
      </c>
      <c r="X544" s="121"/>
      <c r="Y544" s="121"/>
      <c r="Z544" s="121">
        <f t="shared" si="47"/>
        <v>1002174.2356338</v>
      </c>
      <c r="AA544" s="232">
        <v>5.2999999999999999E-2</v>
      </c>
      <c r="AB544" s="339">
        <f t="shared" si="44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4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6"/>
        <v>227.30774647899671</v>
      </c>
      <c r="W545" s="121">
        <v>149778.919863013</v>
      </c>
      <c r="X545" s="121"/>
      <c r="Y545" s="121"/>
      <c r="Z545" s="121">
        <f t="shared" si="47"/>
        <v>153998.04436619699</v>
      </c>
      <c r="AA545" s="232">
        <v>5.2999999999999999E-2</v>
      </c>
      <c r="AB545" s="339">
        <f t="shared" si="44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4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6"/>
        <v>163991.50211267598</v>
      </c>
      <c r="W546" s="121">
        <v>39401.425517241398</v>
      </c>
      <c r="X546" s="121"/>
      <c r="Y546" s="121"/>
      <c r="Z546" s="121">
        <f t="shared" si="47"/>
        <v>40233.85</v>
      </c>
      <c r="AA546" s="232">
        <v>5.2999999999999999E-2</v>
      </c>
      <c r="AB546" s="339">
        <f t="shared" si="44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4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6"/>
        <v>166410.25211267601</v>
      </c>
      <c r="W547" s="121">
        <v>112894.79862069</v>
      </c>
      <c r="X547" s="121"/>
      <c r="Y547" s="121"/>
      <c r="Z547" s="121">
        <f t="shared" si="47"/>
        <v>115279.9</v>
      </c>
      <c r="AA547" s="232">
        <v>5.2999999999999999E-2</v>
      </c>
      <c r="AB547" s="339">
        <f t="shared" si="44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4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6"/>
        <v>27403.341408450389</v>
      </c>
      <c r="W548" s="121">
        <v>335035.44</v>
      </c>
      <c r="X548" s="121"/>
      <c r="Y548" s="121"/>
      <c r="Z548" s="121">
        <f t="shared" si="47"/>
        <v>378494.37</v>
      </c>
      <c r="AA548" s="232">
        <v>5.2999999999999999E-2</v>
      </c>
      <c r="AB548" s="339">
        <f t="shared" si="44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4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6"/>
        <v>29.53422535212303</v>
      </c>
      <c r="W549" s="121">
        <v>22081.81</v>
      </c>
      <c r="X549" s="121"/>
      <c r="Y549" s="121"/>
      <c r="Z549" s="121">
        <f t="shared" si="47"/>
        <v>25208.43</v>
      </c>
      <c r="AA549" s="232">
        <v>5.2999999999999999E-2</v>
      </c>
      <c r="AB549" s="339">
        <f t="shared" si="44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4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6"/>
        <v>1402.3869014095981</v>
      </c>
      <c r="W550" s="121">
        <v>1376010.5819512201</v>
      </c>
      <c r="X550" s="121"/>
      <c r="Y550" s="121"/>
      <c r="Z550" s="121">
        <f t="shared" si="47"/>
        <v>1589195.32</v>
      </c>
      <c r="AA550" s="232">
        <v>5.2999999999999999E-2</v>
      </c>
      <c r="AB550" s="339">
        <f t="shared" si="44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4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6"/>
        <v>-1.6901407998375362E-3</v>
      </c>
      <c r="W551" s="121">
        <v>10730.3628387097</v>
      </c>
      <c r="X551" s="121"/>
      <c r="Y551" s="121"/>
      <c r="Z551" s="121">
        <f t="shared" si="47"/>
        <v>11712.72</v>
      </c>
      <c r="AA551" s="232">
        <v>5.2999999999999999E-2</v>
      </c>
      <c r="AB551" s="339">
        <f t="shared" si="44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4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6"/>
        <v>-1.5492957987817135E-3</v>
      </c>
      <c r="W552" s="121">
        <v>267.94969696969702</v>
      </c>
      <c r="X552" s="121"/>
      <c r="Y552" s="121"/>
      <c r="Z552" s="121">
        <f t="shared" si="47"/>
        <v>311.35000000000002</v>
      </c>
      <c r="AA552" s="232">
        <v>5.2999999999999999E-2</v>
      </c>
      <c r="AB552" s="339">
        <f t="shared" si="44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4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6"/>
        <v>-79.928591548989061</v>
      </c>
      <c r="W553" s="121">
        <v>290043.67006451602</v>
      </c>
      <c r="X553" s="121"/>
      <c r="Y553" s="121"/>
      <c r="Z553" s="121">
        <f t="shared" si="47"/>
        <v>316596.96380281699</v>
      </c>
      <c r="AA553" s="232">
        <v>5.2999999999999999E-2</v>
      </c>
      <c r="AB553" s="339">
        <f t="shared" si="44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4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6"/>
        <v>1.8917489796876907E-10</v>
      </c>
      <c r="W554" s="121">
        <v>108747.176848485</v>
      </c>
      <c r="X554" s="121"/>
      <c r="Y554" s="121"/>
      <c r="Z554" s="121">
        <f t="shared" si="47"/>
        <v>126361.15619718299</v>
      </c>
      <c r="AA554" s="232">
        <v>5.2999999999999999E-2</v>
      </c>
      <c r="AB554" s="339">
        <f t="shared" si="44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4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6"/>
        <v>0</v>
      </c>
      <c r="W555" s="121">
        <v>129327.33</v>
      </c>
      <c r="X555" s="121"/>
      <c r="Y555" s="121"/>
      <c r="Z555" s="121">
        <f t="shared" si="47"/>
        <v>146049.357183099</v>
      </c>
      <c r="AA555" s="232">
        <v>5.2999999999999999E-2</v>
      </c>
      <c r="AB555" s="339">
        <f t="shared" si="44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4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6"/>
        <v>62.533943663001992</v>
      </c>
      <c r="W556" s="121">
        <v>639938.75986206904</v>
      </c>
      <c r="X556" s="121"/>
      <c r="Y556" s="121"/>
      <c r="Z556" s="121">
        <f t="shared" si="47"/>
        <v>653458.59281690104</v>
      </c>
      <c r="AA556" s="232">
        <v>5.2999999999999999E-2</v>
      </c>
      <c r="AB556" s="339">
        <f t="shared" si="44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4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6"/>
        <v>2.857323943702113</v>
      </c>
      <c r="W557" s="121">
        <v>560.51272727272703</v>
      </c>
      <c r="X557" s="121"/>
      <c r="Y557" s="121"/>
      <c r="Z557" s="121">
        <f t="shared" si="47"/>
        <v>651.29999999999995</v>
      </c>
      <c r="AA557" s="232">
        <v>5.2999999999999999E-2</v>
      </c>
      <c r="AB557" s="339">
        <f t="shared" si="44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4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6"/>
        <v>53416.799295773963</v>
      </c>
      <c r="W558" s="121">
        <v>537688.37586206896</v>
      </c>
      <c r="X558" s="121"/>
      <c r="Y558" s="121"/>
      <c r="Z558" s="121">
        <f t="shared" si="47"/>
        <v>549047.98943662003</v>
      </c>
      <c r="AA558" s="232">
        <v>5.2999999999999999E-2</v>
      </c>
      <c r="AB558" s="339">
        <f t="shared" ref="AB558:AB621" si="49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4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6"/>
        <v>0</v>
      </c>
      <c r="W559" s="121">
        <v>220740.47</v>
      </c>
      <c r="X559" s="121"/>
      <c r="Y559" s="121"/>
      <c r="Z559" s="121">
        <f t="shared" si="47"/>
        <v>245930.83056338</v>
      </c>
      <c r="AA559" s="232">
        <v>8.5999999999999993E-2</v>
      </c>
      <c r="AB559" s="339">
        <f t="shared" si="49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4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6"/>
        <v>143.46098591579357</v>
      </c>
      <c r="W560" s="121">
        <v>232750.22</v>
      </c>
      <c r="X560" s="121"/>
      <c r="Y560" s="121"/>
      <c r="Z560" s="121">
        <f t="shared" si="47"/>
        <v>255679.26</v>
      </c>
      <c r="AA560" s="232">
        <v>5.2999999999999999E-2</v>
      </c>
      <c r="AB560" s="339">
        <f t="shared" si="49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4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6"/>
        <v>172.66352112698951</v>
      </c>
      <c r="W561" s="121">
        <v>249832.07</v>
      </c>
      <c r="X561" s="121"/>
      <c r="Y561" s="121"/>
      <c r="Z561" s="121">
        <f t="shared" si="47"/>
        <v>256869.59</v>
      </c>
      <c r="AA561" s="232">
        <v>8.5999999999999993E-2</v>
      </c>
      <c r="AB561" s="339">
        <f t="shared" si="49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4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6"/>
        <v>1.690140925347805E-3</v>
      </c>
      <c r="W562" s="121">
        <v>500000</v>
      </c>
      <c r="X562" s="121"/>
      <c r="Y562" s="121"/>
      <c r="Z562" s="121">
        <f t="shared" si="47"/>
        <v>563380.28</v>
      </c>
      <c r="AA562" s="232">
        <v>5.2999999999999999E-2</v>
      </c>
      <c r="AB562" s="339">
        <f t="shared" si="49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4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6"/>
        <v>-3.8028170238249004E-3</v>
      </c>
      <c r="W563" s="121">
        <v>350316.76</v>
      </c>
      <c r="X563" s="121"/>
      <c r="Y563" s="121"/>
      <c r="Z563" s="121">
        <f t="shared" si="47"/>
        <v>407058.21</v>
      </c>
      <c r="AA563" s="232">
        <v>8.5999999999999993E-2</v>
      </c>
      <c r="AB563" s="339">
        <f t="shared" si="49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4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6"/>
        <v>196.54507042269688</v>
      </c>
      <c r="W564" s="121">
        <v>34260.030181818198</v>
      </c>
      <c r="X564" s="121"/>
      <c r="Y564" s="121"/>
      <c r="Z564" s="121">
        <f t="shared" si="47"/>
        <v>39809.19</v>
      </c>
      <c r="AA564" s="232">
        <v>5.2999999999999999E-2</v>
      </c>
      <c r="AB564" s="339">
        <f t="shared" si="49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4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6"/>
        <v>69822.711690140975</v>
      </c>
      <c r="W565" s="121">
        <v>149687.48412121201</v>
      </c>
      <c r="X565" s="121"/>
      <c r="Y565" s="121"/>
      <c r="Z565" s="121">
        <f t="shared" si="47"/>
        <v>173932.64</v>
      </c>
      <c r="AA565" s="232">
        <v>5.2999999999999999E-2</v>
      </c>
      <c r="AB565" s="339">
        <f t="shared" si="49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4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6"/>
        <v>354.84000000002561</v>
      </c>
      <c r="W566" s="121">
        <v>236019.52475609799</v>
      </c>
      <c r="X566" s="121"/>
      <c r="Y566" s="121"/>
      <c r="Z566" s="121">
        <f t="shared" si="47"/>
        <v>272585.93</v>
      </c>
      <c r="AA566" s="232">
        <v>5.2999999999999999E-2</v>
      </c>
      <c r="AB566" s="339">
        <f t="shared" si="49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4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6"/>
        <v>136495.19</v>
      </c>
      <c r="W567" s="121">
        <f>U567*(1+AG567)/(1+AG567+P567)</f>
        <v>298588.93800000002</v>
      </c>
      <c r="X567" s="121"/>
      <c r="Y567" s="121"/>
      <c r="Z567" s="121">
        <f t="shared" si="47"/>
        <v>336438.24</v>
      </c>
      <c r="AA567" s="232">
        <v>5.2999999999999999E-2</v>
      </c>
      <c r="AB567" s="339">
        <f t="shared" si="49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4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6"/>
        <v>428891.11</v>
      </c>
      <c r="W568" s="121">
        <v>92110.589212121195</v>
      </c>
      <c r="X568" s="121"/>
      <c r="Y568" s="121"/>
      <c r="Z568" s="121">
        <f t="shared" si="47"/>
        <v>107029.91</v>
      </c>
      <c r="AA568" s="232">
        <v>5.2999999999999999E-2</v>
      </c>
      <c r="AB568" s="339">
        <f t="shared" si="49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4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6"/>
        <v>9662.0428169013994</v>
      </c>
      <c r="W569" s="121">
        <v>834.25865853658502</v>
      </c>
      <c r="X569" s="121"/>
      <c r="Y569" s="121"/>
      <c r="Z569" s="121">
        <f t="shared" si="47"/>
        <v>963.51</v>
      </c>
      <c r="AA569" s="232">
        <v>5.2999999999999999E-2</v>
      </c>
      <c r="AB569" s="339">
        <f t="shared" si="49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4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6"/>
        <v>64464.899859154903</v>
      </c>
      <c r="W570" s="121">
        <v>449.17612121212102</v>
      </c>
      <c r="X570" s="121"/>
      <c r="Y570" s="121"/>
      <c r="Z570" s="121">
        <f t="shared" si="47"/>
        <v>521.92999999999995</v>
      </c>
      <c r="AA570" s="232">
        <v>5.2999999999999999E-2</v>
      </c>
      <c r="AB570" s="339">
        <f t="shared" si="49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4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6"/>
        <v>8102.9149295775005</v>
      </c>
      <c r="W571" s="121">
        <v>4073.4067499999601</v>
      </c>
      <c r="X571" s="121"/>
      <c r="Y571" s="121"/>
      <c r="Z571" s="121">
        <f t="shared" si="47"/>
        <v>4589.7540845069998</v>
      </c>
      <c r="AA571" s="232">
        <v>5.2999999999999999E-2</v>
      </c>
      <c r="AB571" s="339">
        <f t="shared" si="49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4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6"/>
        <v>655.37999999979365</v>
      </c>
      <c r="W572" s="121">
        <f>U572*(1+AG572)/(1+P572+AG572)</f>
        <v>49358.179586207079</v>
      </c>
      <c r="X572" s="121"/>
      <c r="Y572" s="121"/>
      <c r="Z572" s="121">
        <f t="shared" si="47"/>
        <v>50400.958028169203</v>
      </c>
      <c r="AA572" s="232">
        <v>8.5999999999999993E-2</v>
      </c>
      <c r="AB572" s="339">
        <f t="shared" si="49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4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6"/>
        <v>1513.0032394365899</v>
      </c>
      <c r="W573" s="121">
        <v>8842.0657931034602</v>
      </c>
      <c r="X573" s="121"/>
      <c r="Y573" s="121"/>
      <c r="Z573" s="121">
        <f t="shared" si="47"/>
        <v>9028.8700000000099</v>
      </c>
      <c r="AA573" s="232">
        <v>8.5999999999999993E-2</v>
      </c>
      <c r="AB573" s="339">
        <f t="shared" si="49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4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6"/>
        <v>132154.61154929665</v>
      </c>
      <c r="W574" s="121">
        <v>273347.15139393898</v>
      </c>
      <c r="X574" s="121"/>
      <c r="Y574" s="121"/>
      <c r="Z574" s="121">
        <f t="shared" si="47"/>
        <v>317621.69</v>
      </c>
      <c r="AA574" s="232">
        <v>8.5999999999999993E-2</v>
      </c>
      <c r="AB574" s="339">
        <f t="shared" si="49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4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6"/>
        <v>30421.800563380006</v>
      </c>
      <c r="W575" s="121">
        <v>260207.62</v>
      </c>
      <c r="X575" s="121"/>
      <c r="Y575" s="121"/>
      <c r="Z575" s="121">
        <f t="shared" si="47"/>
        <v>265704.96000000002</v>
      </c>
      <c r="AA575" s="232">
        <v>5.2999999999999999E-2</v>
      </c>
      <c r="AB575" s="339">
        <f t="shared" si="49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4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6"/>
        <v>189075.06788732397</v>
      </c>
      <c r="W576" s="121">
        <v>101008.94</v>
      </c>
      <c r="X576" s="121"/>
      <c r="Y576" s="121"/>
      <c r="Z576" s="121">
        <f t="shared" si="47"/>
        <v>106699.58</v>
      </c>
      <c r="AA576" s="232">
        <v>5.2999999999999999E-2</v>
      </c>
      <c r="AB576" s="339">
        <f t="shared" si="49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4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6"/>
        <v>0</v>
      </c>
      <c r="W577" s="121">
        <v>760000.00000000105</v>
      </c>
      <c r="X577" s="121"/>
      <c r="Y577" s="121"/>
      <c r="Z577" s="121">
        <f t="shared" si="47"/>
        <v>829577.46478873305</v>
      </c>
      <c r="AA577" s="232">
        <v>5.2999999999999999E-2</v>
      </c>
      <c r="AB577" s="339">
        <f t="shared" si="49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4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6"/>
        <v>97065.479999999981</v>
      </c>
      <c r="W578" s="121">
        <v>804942.77131034504</v>
      </c>
      <c r="X578" s="121"/>
      <c r="Y578" s="121"/>
      <c r="Z578" s="121">
        <f t="shared" si="47"/>
        <v>821948.60450704198</v>
      </c>
      <c r="AA578" s="232">
        <v>5.2999999999999999E-2</v>
      </c>
      <c r="AB578" s="339">
        <f t="shared" si="49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4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6"/>
        <v>9640.3239436619915</v>
      </c>
      <c r="W579" s="121">
        <v>111168.21935483901</v>
      </c>
      <c r="X579" s="121"/>
      <c r="Y579" s="121"/>
      <c r="Z579" s="121">
        <f t="shared" si="47"/>
        <v>121345.591549296</v>
      </c>
      <c r="AA579" s="232">
        <v>8.5999999999999993E-2</v>
      </c>
      <c r="AB579" s="339">
        <f t="shared" si="49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4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6"/>
        <v>-5.2386894822120667E-10</v>
      </c>
      <c r="W580" s="121">
        <v>151266.90575000001</v>
      </c>
      <c r="X580" s="121"/>
      <c r="Y580" s="121"/>
      <c r="Z580" s="121">
        <f t="shared" si="47"/>
        <v>170441.583943662</v>
      </c>
      <c r="AA580" s="232">
        <v>8.5999999999999993E-2</v>
      </c>
      <c r="AB580" s="339">
        <f t="shared" si="49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4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6"/>
        <v>570852.19211267598</v>
      </c>
      <c r="W581" s="121">
        <v>190958.54289655201</v>
      </c>
      <c r="X581" s="121"/>
      <c r="Y581" s="121"/>
      <c r="Z581" s="121">
        <f t="shared" si="47"/>
        <v>194992.87830985899</v>
      </c>
      <c r="AA581" s="232">
        <v>8.5999999999999993E-2</v>
      </c>
      <c r="AB581" s="339">
        <f t="shared" si="49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4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6"/>
        <v>41939.845070422045</v>
      </c>
      <c r="W582" s="121">
        <v>288867.007125</v>
      </c>
      <c r="X582" s="121"/>
      <c r="Y582" s="121"/>
      <c r="Z582" s="121">
        <f t="shared" si="47"/>
        <v>325483.951690141</v>
      </c>
      <c r="AA582" s="232">
        <v>8.5999999999999993E-2</v>
      </c>
      <c r="AB582" s="339">
        <f t="shared" si="49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4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6"/>
        <v>147.29985915496945</v>
      </c>
      <c r="W583" s="121">
        <v>479869.27137500001</v>
      </c>
      <c r="X583" s="121"/>
      <c r="Y583" s="121"/>
      <c r="Z583" s="121">
        <f t="shared" si="47"/>
        <v>540697.77056337998</v>
      </c>
      <c r="AA583" s="232">
        <v>8.5999999999999993E-2</v>
      </c>
      <c r="AB583" s="339">
        <f t="shared" si="49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4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50">S584+T584-U584</f>
        <v>20.319577465000975</v>
      </c>
      <c r="W584" s="121">
        <v>1521.3966060606101</v>
      </c>
      <c r="X584" s="121"/>
      <c r="Y584" s="121"/>
      <c r="Z584" s="121">
        <f t="shared" si="47"/>
        <v>1767.82</v>
      </c>
      <c r="AA584" s="232">
        <v>8.5999999999999993E-2</v>
      </c>
      <c r="AB584" s="339">
        <f t="shared" si="49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4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50"/>
        <v>0</v>
      </c>
      <c r="W585" s="121">
        <v>533481.43521472404</v>
      </c>
      <c r="X585" s="121"/>
      <c r="Y585" s="121"/>
      <c r="Z585" s="121">
        <f t="shared" si="47"/>
        <v>612376.57704225404</v>
      </c>
      <c r="AA585" s="232">
        <v>8.5999999999999993E-2</v>
      </c>
      <c r="AB585" s="339">
        <f t="shared" si="49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4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50"/>
        <v>0</v>
      </c>
      <c r="W586" s="121">
        <v>0</v>
      </c>
      <c r="X586" s="121"/>
      <c r="Y586" s="121"/>
      <c r="Z586" s="121">
        <f t="shared" si="47"/>
        <v>0</v>
      </c>
      <c r="AA586" s="232">
        <v>8.5999999999999993E-2</v>
      </c>
      <c r="AB586" s="339">
        <f t="shared" si="49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4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50"/>
        <v>73.931408450007439</v>
      </c>
      <c r="W587" s="121">
        <v>101844.308125</v>
      </c>
      <c r="X587" s="121"/>
      <c r="Y587" s="121"/>
      <c r="Z587" s="121">
        <f t="shared" ref="Z587:Z603" si="51">U587</f>
        <v>114754.15</v>
      </c>
      <c r="AA587" s="232">
        <v>8.5999999999999993E-2</v>
      </c>
      <c r="AB587" s="339">
        <f t="shared" si="49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4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50"/>
        <v>4215.2245070423014</v>
      </c>
      <c r="W588" s="121">
        <v>36528.825499999999</v>
      </c>
      <c r="X588" s="121"/>
      <c r="Y588" s="121"/>
      <c r="Z588" s="121">
        <f t="shared" si="51"/>
        <v>41159.24</v>
      </c>
      <c r="AA588" s="232">
        <v>8.5999999999999993E-2</v>
      </c>
      <c r="AB588" s="339">
        <f t="shared" si="49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4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50"/>
        <v>52382.417042253408</v>
      </c>
      <c r="W589" s="121">
        <v>16703.580484848499</v>
      </c>
      <c r="X589" s="121"/>
      <c r="Y589" s="121"/>
      <c r="Z589" s="121">
        <f t="shared" si="51"/>
        <v>19409.09</v>
      </c>
      <c r="AA589" s="232">
        <v>5.2999999999999999E-2</v>
      </c>
      <c r="AB589" s="339">
        <f t="shared" si="49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4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50"/>
        <v>0</v>
      </c>
      <c r="W590" s="121">
        <v>193185.663757576</v>
      </c>
      <c r="X590" s="121"/>
      <c r="Y590" s="121"/>
      <c r="Z590" s="121">
        <f t="shared" si="51"/>
        <v>224476.29943662</v>
      </c>
      <c r="AA590" s="232">
        <v>5.2999999999999999E-2</v>
      </c>
      <c r="AB590" s="339">
        <f t="shared" si="49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4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50"/>
        <v>36497.58</v>
      </c>
      <c r="W591" s="121">
        <f t="shared" ref="W591:W592" si="52">U591*1.42/(1+42%+P591)</f>
        <v>80701.543272727271</v>
      </c>
      <c r="X591" s="121"/>
      <c r="Y591" s="121"/>
      <c r="Z591" s="121">
        <f t="shared" si="51"/>
        <v>93772.92</v>
      </c>
      <c r="AA591" s="232">
        <v>8.5999999999999993E-2</v>
      </c>
      <c r="AB591" s="339">
        <f t="shared" si="49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4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50"/>
        <v>36111.229999999996</v>
      </c>
      <c r="W592" s="121">
        <f t="shared" si="52"/>
        <v>76917.451483870973</v>
      </c>
      <c r="X592" s="121"/>
      <c r="Y592" s="121"/>
      <c r="Z592" s="121">
        <f t="shared" si="51"/>
        <v>83959.19</v>
      </c>
      <c r="AA592" s="232">
        <v>8.5999999999999993E-2</v>
      </c>
      <c r="AB592" s="339">
        <f t="shared" si="49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4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50"/>
        <v>0</v>
      </c>
      <c r="W593" s="121">
        <v>10000</v>
      </c>
      <c r="X593" s="121"/>
      <c r="Y593" s="121"/>
      <c r="Z593" s="121">
        <f t="shared" si="51"/>
        <v>10000</v>
      </c>
      <c r="AA593" s="232">
        <v>8.5999999999999993E-2</v>
      </c>
      <c r="AB593" s="339">
        <f t="shared" si="49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4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760</v>
      </c>
      <c r="S594" s="121">
        <v>40254.980000000003</v>
      </c>
      <c r="T594" s="121">
        <v>0</v>
      </c>
      <c r="U594" s="121">
        <v>0</v>
      </c>
      <c r="V594" s="121">
        <f t="shared" si="50"/>
        <v>40254.980000000003</v>
      </c>
      <c r="W594" s="121">
        <v>0</v>
      </c>
      <c r="X594" s="121"/>
      <c r="Y594" s="121"/>
      <c r="Z594" s="121">
        <f t="shared" si="51"/>
        <v>0</v>
      </c>
      <c r="AA594" s="232">
        <v>8.5999999999999993E-2</v>
      </c>
      <c r="AB594" s="339">
        <f t="shared" si="49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4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50"/>
        <v>24306.011126760601</v>
      </c>
      <c r="W595" s="121">
        <v>0</v>
      </c>
      <c r="X595" s="121"/>
      <c r="Y595" s="121"/>
      <c r="Z595" s="121">
        <f t="shared" si="51"/>
        <v>0</v>
      </c>
      <c r="AA595" s="232">
        <v>8.5999999999999993E-2</v>
      </c>
      <c r="AB595" s="339">
        <f t="shared" si="49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4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50"/>
        <v>0.28802816901588801</v>
      </c>
      <c r="W596" s="121">
        <v>0</v>
      </c>
      <c r="X596" s="121"/>
      <c r="Y596" s="121"/>
      <c r="Z596" s="121">
        <f t="shared" si="51"/>
        <v>0</v>
      </c>
      <c r="AA596" s="232">
        <v>8.5999999999999993E-2</v>
      </c>
      <c r="AB596" s="339">
        <f t="shared" si="49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4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50"/>
        <v>5.0391549295964069</v>
      </c>
      <c r="W597" s="121">
        <v>0</v>
      </c>
      <c r="X597" s="121"/>
      <c r="Y597" s="121"/>
      <c r="Z597" s="121">
        <f t="shared" si="51"/>
        <v>0</v>
      </c>
      <c r="AA597" s="232">
        <v>8.5999999999999993E-2</v>
      </c>
      <c r="AB597" s="339">
        <f t="shared" si="49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4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50"/>
        <v>4603.5961971830984</v>
      </c>
      <c r="W598" s="121">
        <v>0</v>
      </c>
      <c r="X598" s="121"/>
      <c r="Y598" s="121"/>
      <c r="Z598" s="121">
        <f t="shared" si="51"/>
        <v>0</v>
      </c>
      <c r="AA598" s="232">
        <v>8.5999999999999993E-2</v>
      </c>
      <c r="AB598" s="339">
        <f t="shared" si="49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4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50"/>
        <v>37492.770000000099</v>
      </c>
      <c r="W599" s="121">
        <v>0</v>
      </c>
      <c r="X599" s="121"/>
      <c r="Y599" s="121"/>
      <c r="Z599" s="121">
        <f t="shared" si="51"/>
        <v>0</v>
      </c>
      <c r="AA599" s="232">
        <v>8.5999999999999993E-2</v>
      </c>
      <c r="AB599" s="339">
        <f t="shared" si="49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4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50"/>
        <v>51085.381689031296</v>
      </c>
      <c r="W600" s="121">
        <v>0</v>
      </c>
      <c r="X600" s="121"/>
      <c r="Y600" s="121"/>
      <c r="Z600" s="121">
        <f t="shared" si="51"/>
        <v>0</v>
      </c>
      <c r="AA600" s="232">
        <v>8.5999999999999993E-2</v>
      </c>
      <c r="AB600" s="339">
        <f t="shared" si="49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4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50"/>
        <v>18.30436619719012</v>
      </c>
      <c r="W601" s="121">
        <v>0</v>
      </c>
      <c r="X601" s="121"/>
      <c r="Y601" s="121"/>
      <c r="Z601" s="121">
        <f t="shared" si="51"/>
        <v>0</v>
      </c>
      <c r="AA601" s="232">
        <v>8.5999999999999993E-2</v>
      </c>
      <c r="AB601" s="339">
        <f t="shared" si="49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4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50"/>
        <v>3.2084507042018231</v>
      </c>
      <c r="W602" s="121">
        <v>0</v>
      </c>
      <c r="X602" s="121"/>
      <c r="Y602" s="121"/>
      <c r="Z602" s="121">
        <f t="shared" si="51"/>
        <v>0</v>
      </c>
      <c r="AA602" s="232">
        <v>8.5999999999999993E-2</v>
      </c>
      <c r="AB602" s="339">
        <f t="shared" si="49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4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50"/>
        <v>88.72</v>
      </c>
      <c r="W603" s="121">
        <v>0</v>
      </c>
      <c r="X603" s="121"/>
      <c r="Y603" s="121"/>
      <c r="Z603" s="121">
        <f t="shared" si="51"/>
        <v>0</v>
      </c>
      <c r="AA603" s="232">
        <v>8.5999999999999993E-2</v>
      </c>
      <c r="AB603" s="339">
        <f t="shared" si="49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4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50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9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4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50"/>
        <v>200000</v>
      </c>
      <c r="W605" s="121">
        <v>855271.71333333303</v>
      </c>
      <c r="X605" s="121"/>
      <c r="Y605" s="121"/>
      <c r="Z605" s="121">
        <f t="shared" ref="Z605:Z634" si="53">U605</f>
        <v>948236.03</v>
      </c>
      <c r="AA605" s="232">
        <v>8.5999999999999993E-2</v>
      </c>
      <c r="AB605" s="339">
        <f t="shared" si="49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4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50"/>
        <v>0</v>
      </c>
      <c r="W606" s="121">
        <v>200000</v>
      </c>
      <c r="X606" s="121"/>
      <c r="Y606" s="121"/>
      <c r="Z606" s="121">
        <f t="shared" si="53"/>
        <v>200000</v>
      </c>
      <c r="AA606" s="232">
        <v>8.5999999999999993E-2</v>
      </c>
      <c r="AB606" s="339">
        <f t="shared" si="49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4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50"/>
        <v>729577.46</v>
      </c>
      <c r="W607" s="121">
        <v>0</v>
      </c>
      <c r="X607" s="121"/>
      <c r="Y607" s="121"/>
      <c r="Z607" s="121">
        <f t="shared" si="53"/>
        <v>0</v>
      </c>
      <c r="AA607" s="232">
        <v>8.5999999999999993E-2</v>
      </c>
      <c r="AB607" s="339">
        <f t="shared" si="49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4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50"/>
        <v>2378578.33</v>
      </c>
      <c r="W608" s="121">
        <v>620915.34</v>
      </c>
      <c r="X608" s="121"/>
      <c r="Y608" s="121"/>
      <c r="Z608" s="121">
        <f t="shared" si="53"/>
        <v>677759.7</v>
      </c>
      <c r="AA608" s="232">
        <v>8.5999999999999993E-2</v>
      </c>
      <c r="AB608" s="339">
        <f t="shared" si="49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4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50"/>
        <v>786996.17000000039</v>
      </c>
      <c r="W609" s="121">
        <v>3251526.77</v>
      </c>
      <c r="X609" s="121"/>
      <c r="Y609" s="121"/>
      <c r="Z609" s="121">
        <f t="shared" si="53"/>
        <v>3778182.52</v>
      </c>
      <c r="AA609" s="232">
        <v>8.5999999999999993E-2</v>
      </c>
      <c r="AB609" s="339">
        <f t="shared" si="49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4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50"/>
        <v>600165.18999999994</v>
      </c>
      <c r="W610" s="121">
        <v>1940344.77</v>
      </c>
      <c r="X610" s="121"/>
      <c r="Y610" s="121"/>
      <c r="Z610" s="121">
        <f t="shared" si="53"/>
        <v>2240961.5699999998</v>
      </c>
      <c r="AA610" s="232">
        <v>8.5999999999999993E-2</v>
      </c>
      <c r="AB610" s="339">
        <f t="shared" si="49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4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50"/>
        <v>0</v>
      </c>
      <c r="W611" s="121">
        <f>U611*P611</f>
        <v>97173.278999999995</v>
      </c>
      <c r="X611" s="121"/>
      <c r="Y611" s="121"/>
      <c r="Z611" s="121">
        <f t="shared" si="53"/>
        <v>107970.31</v>
      </c>
      <c r="AA611" s="232">
        <v>8.5999999999999993E-2</v>
      </c>
      <c r="AB611" s="339">
        <f t="shared" si="49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4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50"/>
        <v>-3.637978807091713E-12</v>
      </c>
      <c r="W612" s="121">
        <f>U612*P612</f>
        <v>2117.6064000000001</v>
      </c>
      <c r="X612" s="121"/>
      <c r="Y612" s="121"/>
      <c r="Z612" s="121">
        <f t="shared" si="53"/>
        <v>2205.84</v>
      </c>
      <c r="AA612" s="232">
        <v>8.5999999999999993E-2</v>
      </c>
      <c r="AB612" s="339">
        <f t="shared" si="49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4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4">W613</f>
        <v>33051.176470588201</v>
      </c>
      <c r="V613" s="121">
        <f t="shared" si="50"/>
        <v>3844.6735294117971</v>
      </c>
      <c r="W613" s="121">
        <v>33051.176470588201</v>
      </c>
      <c r="X613" s="121"/>
      <c r="Y613" s="121"/>
      <c r="Z613" s="233">
        <f t="shared" si="53"/>
        <v>33051.176470588201</v>
      </c>
      <c r="AA613" s="232">
        <v>8.5999999999999993E-2</v>
      </c>
      <c r="AB613" s="339">
        <f t="shared" si="49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4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765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50"/>
        <v>2970.0440740740596</v>
      </c>
      <c r="W614" s="121">
        <f>U614/(1+P614)</f>
        <v>38109.925925925942</v>
      </c>
      <c r="X614" s="121"/>
      <c r="Y614" s="121"/>
      <c r="Z614" s="233">
        <f t="shared" si="53"/>
        <v>38109.925925925942</v>
      </c>
      <c r="AA614" s="232">
        <v>8.5999999999999993E-2</v>
      </c>
      <c r="AB614" s="339">
        <f t="shared" si="49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4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4"/>
        <v>389168.9</v>
      </c>
      <c r="V615" s="121">
        <f t="shared" si="50"/>
        <v>0</v>
      </c>
      <c r="W615" s="121">
        <v>389168.9</v>
      </c>
      <c r="X615" s="121"/>
      <c r="Y615" s="121"/>
      <c r="Z615" s="233">
        <f t="shared" si="53"/>
        <v>389168.9</v>
      </c>
      <c r="AA615" s="232">
        <v>8.5999999999999993E-2</v>
      </c>
      <c r="AB615" s="339">
        <f t="shared" si="49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4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765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50"/>
        <v>54171.8</v>
      </c>
      <c r="W616" s="121">
        <f t="shared" ref="W616:W617" si="55">U616/(1+P616)</f>
        <v>50000</v>
      </c>
      <c r="X616" s="121"/>
      <c r="Y616" s="121"/>
      <c r="Z616" s="233">
        <f t="shared" si="53"/>
        <v>50000</v>
      </c>
      <c r="AA616" s="232">
        <v>8.5999999999999993E-2</v>
      </c>
      <c r="AB616" s="339">
        <f t="shared" si="49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4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765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50"/>
        <v>12543.76923076918</v>
      </c>
      <c r="W617" s="121">
        <f t="shared" si="55"/>
        <v>6604.2307692308195</v>
      </c>
      <c r="X617" s="121"/>
      <c r="Y617" s="121"/>
      <c r="Z617" s="233">
        <f t="shared" si="53"/>
        <v>6604.2307692308195</v>
      </c>
      <c r="AA617" s="232">
        <v>8.5999999999999993E-2</v>
      </c>
      <c r="AB617" s="339">
        <f t="shared" si="49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4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4"/>
        <v>15326.372549019599</v>
      </c>
      <c r="V618" s="121">
        <f t="shared" si="50"/>
        <v>11180.557450980401</v>
      </c>
      <c r="W618" s="121">
        <v>15326.372549019599</v>
      </c>
      <c r="X618" s="121"/>
      <c r="Y618" s="121"/>
      <c r="Z618" s="233">
        <f t="shared" si="53"/>
        <v>15326.372549019599</v>
      </c>
      <c r="AA618" s="232">
        <v>8.5999999999999993E-2</v>
      </c>
      <c r="AB618" s="339">
        <f t="shared" si="49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4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4"/>
        <v>3917.1568627451002</v>
      </c>
      <c r="V619" s="121">
        <f t="shared" si="50"/>
        <v>78.34313725489983</v>
      </c>
      <c r="W619" s="121">
        <v>3917.1568627451002</v>
      </c>
      <c r="X619" s="121"/>
      <c r="Y619" s="121"/>
      <c r="Z619" s="233">
        <f t="shared" si="53"/>
        <v>3917.1568627451002</v>
      </c>
      <c r="AA619" s="232">
        <v>8.5999999999999993E-2</v>
      </c>
      <c r="AB619" s="339">
        <f t="shared" si="49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4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4"/>
        <v>10660.813725490199</v>
      </c>
      <c r="V620" s="121">
        <f t="shared" si="50"/>
        <v>213.21627450980122</v>
      </c>
      <c r="W620" s="121">
        <v>10660.813725490199</v>
      </c>
      <c r="X620" s="121"/>
      <c r="Y620" s="121"/>
      <c r="Z620" s="233">
        <f t="shared" si="53"/>
        <v>10660.813725490199</v>
      </c>
      <c r="AA620" s="232">
        <v>8.5999999999999993E-2</v>
      </c>
      <c r="AB620" s="339">
        <f t="shared" si="49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4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4"/>
        <v>80000</v>
      </c>
      <c r="V621" s="121"/>
      <c r="W621" s="121">
        <v>80000</v>
      </c>
      <c r="X621" s="121"/>
      <c r="Y621" s="121"/>
      <c r="Z621" s="233">
        <f t="shared" si="53"/>
        <v>80000</v>
      </c>
      <c r="AA621" s="232">
        <v>8.5999999999999993E-2</v>
      </c>
      <c r="AB621" s="339">
        <f t="shared" si="49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4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765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50"/>
        <v>3528</v>
      </c>
      <c r="W622" s="121">
        <f>U622/(1+P622)</f>
        <v>0</v>
      </c>
      <c r="X622" s="121"/>
      <c r="Y622" s="121"/>
      <c r="Z622" s="233">
        <f t="shared" si="53"/>
        <v>0</v>
      </c>
      <c r="AA622" s="232">
        <v>8.5999999999999993E-2</v>
      </c>
      <c r="AB622" s="339">
        <f t="shared" ref="AB622:AB641" si="56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4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4"/>
        <v>635248.6</v>
      </c>
      <c r="V623" s="121">
        <f t="shared" si="50"/>
        <v>98512.20000000007</v>
      </c>
      <c r="W623" s="121">
        <v>635248.6</v>
      </c>
      <c r="X623" s="121"/>
      <c r="Y623" s="121"/>
      <c r="Z623" s="233">
        <f t="shared" si="53"/>
        <v>635248.6</v>
      </c>
      <c r="AA623" s="232">
        <v>8.5999999999999993E-2</v>
      </c>
      <c r="AB623" s="339">
        <f t="shared" si="56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4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4"/>
        <v>238221.65</v>
      </c>
      <c r="V624" s="121">
        <f t="shared" si="50"/>
        <v>-99.199999999982538</v>
      </c>
      <c r="W624" s="121">
        <v>238221.65</v>
      </c>
      <c r="X624" s="121"/>
      <c r="Y624" s="121"/>
      <c r="Z624" s="233">
        <f t="shared" si="53"/>
        <v>238221.65</v>
      </c>
      <c r="AA624" s="232">
        <v>8.5999999999999993E-2</v>
      </c>
      <c r="AB624" s="339">
        <f t="shared" si="56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4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4"/>
        <v>11834.99</v>
      </c>
      <c r="V625" s="121">
        <f t="shared" si="50"/>
        <v>148.93000000000029</v>
      </c>
      <c r="W625" s="121">
        <v>11834.99</v>
      </c>
      <c r="X625" s="121"/>
      <c r="Y625" s="121"/>
      <c r="Z625" s="233">
        <f t="shared" si="53"/>
        <v>11834.99</v>
      </c>
      <c r="AA625" s="232">
        <v>8.5999999999999993E-2</v>
      </c>
      <c r="AB625" s="339">
        <f t="shared" si="56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4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4"/>
        <v>12095.2</v>
      </c>
      <c r="V626" s="121">
        <f t="shared" si="50"/>
        <v>-9.1000000000003638</v>
      </c>
      <c r="W626" s="233">
        <v>12095.2</v>
      </c>
      <c r="X626" s="233"/>
      <c r="Y626" s="121"/>
      <c r="Z626" s="233">
        <f t="shared" si="53"/>
        <v>12095.2</v>
      </c>
      <c r="AA626" s="232">
        <v>8.5999999999999993E-2</v>
      </c>
      <c r="AB626" s="339">
        <f t="shared" si="56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4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4"/>
        <v>2006779.98</v>
      </c>
      <c r="V627" s="121">
        <f t="shared" si="50"/>
        <v>4457.5</v>
      </c>
      <c r="W627" s="121">
        <v>2006779.98</v>
      </c>
      <c r="X627" s="121"/>
      <c r="Y627" s="121"/>
      <c r="Z627" s="233">
        <f t="shared" si="53"/>
        <v>2006779.98</v>
      </c>
      <c r="AA627" s="232">
        <v>8.5999999999999993E-2</v>
      </c>
      <c r="AB627" s="339">
        <f t="shared" si="56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4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4"/>
        <v>132.27000000000001</v>
      </c>
      <c r="V628" s="121">
        <f t="shared" si="50"/>
        <v>-3.6700000000000159</v>
      </c>
      <c r="W628" s="121">
        <v>132.27000000000001</v>
      </c>
      <c r="X628" s="121"/>
      <c r="Y628" s="121"/>
      <c r="Z628" s="233">
        <f t="shared" si="53"/>
        <v>132.27000000000001</v>
      </c>
      <c r="AA628" s="232">
        <v>5.2999999999999999E-2</v>
      </c>
      <c r="AB628" s="339">
        <f t="shared" si="56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4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4"/>
        <v>14.71</v>
      </c>
      <c r="V629" s="121">
        <f t="shared" si="50"/>
        <v>-0.18000000000000149</v>
      </c>
      <c r="W629" s="121">
        <v>14.71</v>
      </c>
      <c r="X629" s="121"/>
      <c r="Y629" s="121"/>
      <c r="Z629" s="233">
        <f t="shared" si="53"/>
        <v>14.71</v>
      </c>
      <c r="AA629" s="232">
        <v>8.5999999999999993E-2</v>
      </c>
      <c r="AB629" s="339">
        <f t="shared" si="56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4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4"/>
        <v>93514.43</v>
      </c>
      <c r="V630" s="121">
        <f t="shared" si="50"/>
        <v>0</v>
      </c>
      <c r="W630" s="121">
        <v>93514.43</v>
      </c>
      <c r="X630" s="121"/>
      <c r="Y630" s="121"/>
      <c r="Z630" s="233">
        <f t="shared" si="53"/>
        <v>93514.43</v>
      </c>
      <c r="AA630" s="232">
        <v>8.5999999999999993E-2</v>
      </c>
      <c r="AB630" s="339">
        <f t="shared" si="56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4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4"/>
        <v>4607.98039215686</v>
      </c>
      <c r="V631" s="121">
        <f t="shared" si="50"/>
        <v>4779.9596078431405</v>
      </c>
      <c r="W631" s="233">
        <v>4607.98039215686</v>
      </c>
      <c r="X631" s="233"/>
      <c r="Y631" s="121"/>
      <c r="Z631" s="233">
        <f t="shared" si="53"/>
        <v>4607.98039215686</v>
      </c>
      <c r="AA631" s="232">
        <v>5.2999999999999999E-2</v>
      </c>
      <c r="AB631" s="339">
        <f t="shared" si="56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4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4"/>
        <v>4340.5555555555602</v>
      </c>
      <c r="V632" s="121">
        <f t="shared" si="50"/>
        <v>-4340.5555555555602</v>
      </c>
      <c r="W632" s="233">
        <v>4340.5555555555602</v>
      </c>
      <c r="X632" s="233"/>
      <c r="Y632" s="121"/>
      <c r="Z632" s="233">
        <f t="shared" si="53"/>
        <v>4340.5555555555602</v>
      </c>
      <c r="AA632" s="232">
        <v>5.2999999999999999E-2</v>
      </c>
      <c r="AB632" s="339">
        <f t="shared" si="56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4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4"/>
        <v>120000</v>
      </c>
      <c r="V633" s="121">
        <f t="shared" si="50"/>
        <v>-6600</v>
      </c>
      <c r="W633" s="121">
        <v>120000</v>
      </c>
      <c r="X633" s="121"/>
      <c r="Y633" s="121"/>
      <c r="Z633" s="233">
        <f t="shared" si="53"/>
        <v>120000</v>
      </c>
      <c r="AA633" s="232">
        <v>5.2999999999999999E-2</v>
      </c>
      <c r="AB633" s="339">
        <f t="shared" si="56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4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4"/>
        <v>80000</v>
      </c>
      <c r="V634" s="121">
        <f t="shared" si="50"/>
        <v>-4400</v>
      </c>
      <c r="W634" s="121">
        <v>80000</v>
      </c>
      <c r="X634" s="121"/>
      <c r="Y634" s="121"/>
      <c r="Z634" s="233">
        <f t="shared" si="53"/>
        <v>80000</v>
      </c>
      <c r="AA634" s="232">
        <v>5.2999999999999999E-2</v>
      </c>
      <c r="AB634" s="339">
        <f t="shared" si="56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4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50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6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4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50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6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4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7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8">U637</f>
        <v>61544.810000000005</v>
      </c>
      <c r="AA637" s="232">
        <v>5.2999999999999999E-2</v>
      </c>
      <c r="AB637" s="339">
        <f t="shared" si="56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4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7"/>
        <v>8998.0392156862708</v>
      </c>
      <c r="V638" s="121">
        <f t="shared" si="50"/>
        <v>169.93078431372851</v>
      </c>
      <c r="W638" s="121">
        <v>8998.0392156862708</v>
      </c>
      <c r="X638" s="121"/>
      <c r="Y638" s="121"/>
      <c r="Z638" s="233">
        <f t="shared" si="58"/>
        <v>8998.0392156862708</v>
      </c>
      <c r="AA638" s="232">
        <v>5.2999999999999999E-2</v>
      </c>
      <c r="AB638" s="339">
        <f t="shared" si="56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4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7"/>
        <v>19168.066666666698</v>
      </c>
      <c r="V639" s="121">
        <f t="shared" si="50"/>
        <v>19471.933333333302</v>
      </c>
      <c r="W639" s="121">
        <v>19168.066666666698</v>
      </c>
      <c r="X639" s="121"/>
      <c r="Y639" s="121"/>
      <c r="Z639" s="121">
        <f t="shared" si="58"/>
        <v>19168.066666666698</v>
      </c>
      <c r="AA639" s="232">
        <v>5.2999999999999999E-2</v>
      </c>
      <c r="AB639" s="339">
        <f t="shared" si="56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4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7"/>
        <v>22905.657142857101</v>
      </c>
      <c r="V640" s="121">
        <f t="shared" si="50"/>
        <v>-4392.1271428571017</v>
      </c>
      <c r="W640" s="121">
        <v>22905.657142857101</v>
      </c>
      <c r="X640" s="121"/>
      <c r="Y640" s="121"/>
      <c r="Z640" s="121">
        <f t="shared" si="58"/>
        <v>22905.657142857101</v>
      </c>
      <c r="AA640" s="232">
        <v>5.2999999999999999E-2</v>
      </c>
      <c r="AB640" s="339">
        <f t="shared" si="56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4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7"/>
        <v>41312.304761904801</v>
      </c>
      <c r="V641" s="121">
        <f t="shared" si="50"/>
        <v>1450.2852380951954</v>
      </c>
      <c r="W641" s="121">
        <v>41312.304761904801</v>
      </c>
      <c r="X641" s="121"/>
      <c r="Y641" s="121"/>
      <c r="Z641" s="121">
        <f t="shared" si="58"/>
        <v>41312.304761904801</v>
      </c>
      <c r="AA641" s="232">
        <v>5.2999999999999999E-2</v>
      </c>
      <c r="AB641" s="339">
        <f t="shared" si="56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4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50"/>
        <v>989.86000000000058</v>
      </c>
      <c r="W642" s="121">
        <v>48565.68</v>
      </c>
      <c r="X642" s="121"/>
      <c r="Y642" s="121"/>
      <c r="Z642" s="233">
        <f t="shared" si="58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4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7"/>
        <v>1308.79</v>
      </c>
      <c r="V643" s="121">
        <f t="shared" si="50"/>
        <v>291.74</v>
      </c>
      <c r="W643" s="121">
        <v>1308.79</v>
      </c>
      <c r="X643" s="121"/>
      <c r="Y643" s="121"/>
      <c r="Z643" s="233">
        <f t="shared" si="58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4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7"/>
        <v>291.74</v>
      </c>
      <c r="V644" s="121">
        <f t="shared" si="50"/>
        <v>0</v>
      </c>
      <c r="W644" s="121">
        <v>291.74</v>
      </c>
      <c r="X644" s="121"/>
      <c r="Y644" s="121"/>
      <c r="Z644" s="233">
        <f t="shared" si="58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4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v>6794.1899999999987</v>
      </c>
      <c r="T645" s="239">
        <v>100000</v>
      </c>
      <c r="U645" s="239">
        <v>13622.21</v>
      </c>
      <c r="V645" s="239">
        <f>S645+T645-U645</f>
        <v>93171.98000000001</v>
      </c>
      <c r="W645" s="320">
        <f>U645</f>
        <v>13622.21</v>
      </c>
      <c r="X645" s="320"/>
      <c r="Y645" s="320">
        <f t="shared" ref="Y645:Y708" si="59">U645-W645</f>
        <v>0</v>
      </c>
      <c r="Z645" s="320">
        <f t="shared" si="58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60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4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9"/>
        <v>7503.6713592233136</v>
      </c>
      <c r="Z646" s="320">
        <f t="shared" si="58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60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4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9"/>
        <v>3899.3630097087444</v>
      </c>
      <c r="Z647" s="320">
        <f t="shared" si="58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60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4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9"/>
        <v>0</v>
      </c>
      <c r="Z648" s="320">
        <f t="shared" si="58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60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4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9"/>
        <v>32753.867727272678</v>
      </c>
      <c r="Z649" s="320">
        <f t="shared" si="58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60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4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9"/>
        <v>6255.3335454545741</v>
      </c>
      <c r="Z650" s="320">
        <f t="shared" si="58"/>
        <v>229362.23</v>
      </c>
      <c r="AA650" s="240">
        <f>VLOOKUP(I650,[1]Q3核心媒体返点预估!A:L,MATCH(N650,[1]Q3核心媒体返点预估!A$2:K$2,0),0)</f>
        <v>0</v>
      </c>
      <c r="AB650" s="320">
        <f t="shared" si="60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4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60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4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9"/>
        <v>7248.4971428571735</v>
      </c>
      <c r="Z652" s="320">
        <f t="shared" ref="Z652:Z671" si="61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60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4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2">S653+T653-U653</f>
        <v>1494545.45</v>
      </c>
      <c r="W653" s="320">
        <f>U653*(1+AG653)/(1+AG653+P653)</f>
        <v>0</v>
      </c>
      <c r="X653" s="320">
        <v>86400</v>
      </c>
      <c r="Y653" s="320">
        <f t="shared" si="59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60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4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9"/>
        <v>15.892714285714305</v>
      </c>
      <c r="Z654" s="320">
        <f t="shared" si="61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60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4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9"/>
        <v>8716.6857857143041</v>
      </c>
      <c r="Z655" s="320">
        <f t="shared" si="61"/>
        <v>135592.89000000001</v>
      </c>
      <c r="AA655" s="240">
        <f>VLOOKUP(I655,[1]Q3核心媒体返点预估!A:L,MATCH(N655,[1]Q3核心媒体返点预估!A$2:K$2,0),0)</f>
        <v>0</v>
      </c>
      <c r="AB655" s="320">
        <f t="shared" si="60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4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3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9"/>
        <v>0</v>
      </c>
      <c r="Z656" s="320">
        <f t="shared" si="61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60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4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2"/>
        <v>83326.37999999999</v>
      </c>
      <c r="W657" s="320">
        <f>U657</f>
        <v>22126.240000000002</v>
      </c>
      <c r="X657" s="320"/>
      <c r="Y657" s="320">
        <f t="shared" si="59"/>
        <v>0</v>
      </c>
      <c r="Z657" s="320">
        <f t="shared" si="61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60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4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2"/>
        <v>33563.4</v>
      </c>
      <c r="W658" s="320">
        <f>U658</f>
        <v>1473.6</v>
      </c>
      <c r="X658" s="320"/>
      <c r="Y658" s="320">
        <f t="shared" si="59"/>
        <v>0</v>
      </c>
      <c r="Z658" s="320">
        <f t="shared" si="61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60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4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4">U659*(1+AG659)/(1+AG659+P659)</f>
        <v>4553.9231799163181</v>
      </c>
      <c r="X659" s="320"/>
      <c r="Y659" s="320">
        <f t="shared" si="59"/>
        <v>219.70682008368203</v>
      </c>
      <c r="Z659" s="320">
        <f t="shared" si="61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60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4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3"/>
        <v>65247.729999999996</v>
      </c>
      <c r="T660" s="239"/>
      <c r="U660" s="239">
        <v>35337.519999999997</v>
      </c>
      <c r="V660" s="239">
        <v>29910.21</v>
      </c>
      <c r="W660" s="320">
        <f t="shared" si="64"/>
        <v>33654.780952380948</v>
      </c>
      <c r="X660" s="320"/>
      <c r="Y660" s="320">
        <f t="shared" si="59"/>
        <v>1682.7390476190485</v>
      </c>
      <c r="Z660" s="320">
        <f t="shared" si="61"/>
        <v>35337.519999999997</v>
      </c>
      <c r="AA660" s="240">
        <f>VLOOKUP(I660,[1]Q3核心媒体返点预估!A:L,MATCH(N660,[1]Q3核心媒体返点预估!A$2:K$2,0),0)</f>
        <v>0</v>
      </c>
      <c r="AB660" s="320">
        <f t="shared" si="60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4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3"/>
        <v>16977.18</v>
      </c>
      <c r="T661" s="239"/>
      <c r="U661" s="239">
        <v>45.96</v>
      </c>
      <c r="V661" s="239">
        <v>16931.22</v>
      </c>
      <c r="W661" s="320">
        <f t="shared" si="64"/>
        <v>45.96</v>
      </c>
      <c r="X661" s="320"/>
      <c r="Y661" s="320">
        <f t="shared" si="59"/>
        <v>0</v>
      </c>
      <c r="Z661" s="320">
        <f t="shared" si="61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60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4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4"/>
        <v>0.01</v>
      </c>
      <c r="X662" s="320"/>
      <c r="Y662" s="320">
        <f t="shared" si="59"/>
        <v>0</v>
      </c>
      <c r="Z662" s="320">
        <f t="shared" si="61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60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4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4"/>
        <v>4223.0480769230771</v>
      </c>
      <c r="X663" s="320"/>
      <c r="Y663" s="320">
        <f t="shared" si="59"/>
        <v>168.92192307692312</v>
      </c>
      <c r="Z663" s="320">
        <f t="shared" si="61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60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4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4"/>
        <v>1355667.4889285713</v>
      </c>
      <c r="X664" s="320"/>
      <c r="Y664" s="320">
        <f t="shared" si="59"/>
        <v>93137.46107142861</v>
      </c>
      <c r="Z664" s="320">
        <f t="shared" si="61"/>
        <v>1448804.95</v>
      </c>
      <c r="AA664" s="240">
        <f>VLOOKUP(I664,[1]Q3核心媒体返点预估!A:L,MATCH(N664,[1]Q3核心媒体返点预估!A$2:K$2,0),0)</f>
        <v>0</v>
      </c>
      <c r="AB664" s="320">
        <f t="shared" si="60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4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587</v>
      </c>
      <c r="G665" s="238" t="s">
        <v>588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301" t="s">
        <v>53</v>
      </c>
      <c r="P665" s="196">
        <v>0.08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413">
        <f>U665*(1+AG665)/(1+P665+AG665)</f>
        <v>2510.1140145985401</v>
      </c>
      <c r="X665" s="320"/>
      <c r="Y665" s="320">
        <f t="shared" si="59"/>
        <v>155.66598540146015</v>
      </c>
      <c r="Z665" s="320">
        <f t="shared" si="61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60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4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301" t="s">
        <v>53</v>
      </c>
      <c r="P666" s="196">
        <v>0.08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121">
        <f>U666*(1+AG666)/(1+P666+AG666)</f>
        <v>4937.8845985401458</v>
      </c>
      <c r="X666" s="320"/>
      <c r="Y666" s="320">
        <f t="shared" si="59"/>
        <v>306.22540145985386</v>
      </c>
      <c r="Z666" s="320">
        <f t="shared" si="61"/>
        <v>5244.11</v>
      </c>
      <c r="AA666" s="240">
        <f>VLOOKUP(I666,[1]Q3核心媒体返点预估!A:L,MATCH(N666,[1]Q3核心媒体返点预估!A$2:K$2,0),0)</f>
        <v>0</v>
      </c>
      <c r="AB666" s="320">
        <f t="shared" si="60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4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4"/>
        <v>1811.7619047619046</v>
      </c>
      <c r="X667" s="320"/>
      <c r="Y667" s="320">
        <f t="shared" si="59"/>
        <v>90.58809523809532</v>
      </c>
      <c r="Z667" s="320">
        <f t="shared" si="61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60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4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4"/>
        <v>151.9684</v>
      </c>
      <c r="X668" s="320"/>
      <c r="Y668" s="320">
        <f t="shared" si="59"/>
        <v>8.5615999999999985</v>
      </c>
      <c r="Z668" s="320">
        <f t="shared" si="61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60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4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305" t="s">
        <v>57</v>
      </c>
      <c r="P669" s="208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121">
        <f>U669/(1+P669)</f>
        <v>14894.03</v>
      </c>
      <c r="X669" s="320"/>
      <c r="Y669" s="320">
        <f t="shared" si="59"/>
        <v>0</v>
      </c>
      <c r="Z669" s="320">
        <f t="shared" si="61"/>
        <v>14894.03</v>
      </c>
      <c r="AA669" s="240">
        <f>VLOOKUP(I669,[1]Q3核心媒体返点预估!A:L,MATCH(N669,[1]Q3核心媒体返点预估!A$2:K$2,0),0)</f>
        <v>0</v>
      </c>
      <c r="AB669" s="320">
        <f t="shared" si="60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4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9"/>
        <v>0</v>
      </c>
      <c r="Z670" s="320">
        <f t="shared" si="61"/>
        <v>1920</v>
      </c>
      <c r="AA670" s="240">
        <f>VLOOKUP(I670,[1]Q3核心媒体返点预估!A:L,MATCH(N670,[1]Q3核心媒体返点预估!A$2:K$2,0),0)</f>
        <v>0</v>
      </c>
      <c r="AB670" s="320">
        <f t="shared" si="60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4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9"/>
        <v>0</v>
      </c>
      <c r="Z671" s="320">
        <f t="shared" si="61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60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4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9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60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4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9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60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4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9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60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4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301" t="s">
        <v>53</v>
      </c>
      <c r="P675" s="196">
        <v>0.08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413">
        <f t="shared" ref="W675:W676" si="65">U675*(1+AG675)/(1+P675+AG675)</f>
        <v>62324.033649635028</v>
      </c>
      <c r="X675" s="320"/>
      <c r="Y675" s="320">
        <f t="shared" si="59"/>
        <v>3865.0563503649682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60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4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587</v>
      </c>
      <c r="G676" s="238" t="s">
        <v>588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301" t="s">
        <v>53</v>
      </c>
      <c r="P676" s="196">
        <v>0.08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413">
        <f t="shared" si="65"/>
        <v>49678.436715328462</v>
      </c>
      <c r="X676" s="320"/>
      <c r="Y676" s="320">
        <f t="shared" si="59"/>
        <v>3080.8332846715348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60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4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6">S677+T677-U677</f>
        <v>0</v>
      </c>
      <c r="W677" s="320">
        <f>U677*(1+AG677)/(1+AG677+P677)</f>
        <v>0</v>
      </c>
      <c r="X677" s="320"/>
      <c r="Y677" s="320">
        <f t="shared" si="59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60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4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6"/>
        <v>0</v>
      </c>
      <c r="W678" s="320">
        <f>U678</f>
        <v>0</v>
      </c>
      <c r="X678" s="320"/>
      <c r="Y678" s="320">
        <f t="shared" si="59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60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4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760</v>
      </c>
      <c r="S679" s="239">
        <v>0</v>
      </c>
      <c r="T679" s="239"/>
      <c r="U679" s="239"/>
      <c r="V679" s="239">
        <f t="shared" si="66"/>
        <v>0</v>
      </c>
      <c r="W679" s="320">
        <f>U679*(1+AG679)/(1+AG679+P679)</f>
        <v>0</v>
      </c>
      <c r="X679" s="320"/>
      <c r="Y679" s="320">
        <f t="shared" si="59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60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4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6"/>
        <v>0</v>
      </c>
      <c r="W680" s="320">
        <f>U680*P680</f>
        <v>0</v>
      </c>
      <c r="X680" s="320"/>
      <c r="Y680" s="320">
        <f t="shared" si="59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60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4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6"/>
        <v>0</v>
      </c>
      <c r="W681" s="320">
        <f>U681*(1+AG681)/(1+AG681+P681)</f>
        <v>0</v>
      </c>
      <c r="X681" s="320"/>
      <c r="Y681" s="320">
        <f t="shared" si="59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60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4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6"/>
        <v>0.78000000000065495</v>
      </c>
      <c r="W682" s="320">
        <f>U682*(1+AG682)/(1+AG682+P682)</f>
        <v>0</v>
      </c>
      <c r="X682" s="320"/>
      <c r="Y682" s="320">
        <f t="shared" si="59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60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4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6"/>
        <v>2956.69</v>
      </c>
      <c r="W683" s="320">
        <f>U683</f>
        <v>0</v>
      </c>
      <c r="X683" s="320"/>
      <c r="Y683" s="320">
        <f t="shared" si="59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60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4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6"/>
        <v>0</v>
      </c>
      <c r="W684" s="320">
        <f>U684*(1+AG684)/(1+AG684+P684)</f>
        <v>0</v>
      </c>
      <c r="X684" s="320"/>
      <c r="Y684" s="320">
        <f t="shared" si="59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60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4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6"/>
        <v>1766.24</v>
      </c>
      <c r="W685" s="320">
        <f>U685*(1+AG685)/(1+AG685+P685)</f>
        <v>0</v>
      </c>
      <c r="X685" s="320"/>
      <c r="Y685" s="320">
        <f t="shared" si="59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60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4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6"/>
        <v>205.52</v>
      </c>
      <c r="W686" s="121">
        <f>U686*(1+AG686)/(1+P686+AG686)</f>
        <v>0</v>
      </c>
      <c r="X686" s="320"/>
      <c r="Y686" s="320">
        <f t="shared" si="59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60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4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7">U687</f>
        <v>0</v>
      </c>
      <c r="X687" s="320"/>
      <c r="Y687" s="320">
        <f t="shared" si="59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60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4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8">S688+T688-U688</f>
        <v>0.28802816901588801</v>
      </c>
      <c r="W688" s="320">
        <f t="shared" ref="W688:W744" si="69">U688*(1+AG688)/(1+AG688+P688)</f>
        <v>0</v>
      </c>
      <c r="X688" s="320"/>
      <c r="Y688" s="320">
        <f t="shared" si="59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60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4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301" t="s">
        <v>767</v>
      </c>
      <c r="P689" s="196">
        <v>0</v>
      </c>
      <c r="Q689" s="238"/>
      <c r="R689" s="238"/>
      <c r="S689" s="239">
        <v>97530.1</v>
      </c>
      <c r="T689" s="239">
        <v>-97530.1</v>
      </c>
      <c r="U689" s="239"/>
      <c r="V689" s="239">
        <f t="shared" si="68"/>
        <v>0</v>
      </c>
      <c r="W689" s="320">
        <f t="shared" si="69"/>
        <v>0</v>
      </c>
      <c r="X689" s="320"/>
      <c r="Y689" s="320">
        <f t="shared" si="59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60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4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8"/>
        <v>547555.24</v>
      </c>
      <c r="W690" s="320">
        <f t="shared" si="67"/>
        <v>0</v>
      </c>
      <c r="X690" s="320"/>
      <c r="Y690" s="320">
        <f t="shared" si="59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60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4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8"/>
        <v>0</v>
      </c>
      <c r="W691" s="320">
        <f t="shared" si="67"/>
        <v>0</v>
      </c>
      <c r="X691" s="320"/>
      <c r="Y691" s="320">
        <f t="shared" si="59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60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4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8"/>
        <v>7741.65</v>
      </c>
      <c r="W692" s="320">
        <f t="shared" si="67"/>
        <v>0</v>
      </c>
      <c r="X692" s="320"/>
      <c r="Y692" s="320">
        <f t="shared" si="59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60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4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8"/>
        <v>106099.63</v>
      </c>
      <c r="W693" s="320">
        <f t="shared" si="69"/>
        <v>0</v>
      </c>
      <c r="X693" s="320"/>
      <c r="Y693" s="320">
        <f t="shared" si="59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60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4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8"/>
        <v>11055.15</v>
      </c>
      <c r="W694" s="320">
        <f t="shared" si="69"/>
        <v>0</v>
      </c>
      <c r="X694" s="320"/>
      <c r="Y694" s="320">
        <f t="shared" si="59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60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4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8"/>
        <v>354.84000000002561</v>
      </c>
      <c r="W695" s="320">
        <f t="shared" si="69"/>
        <v>0</v>
      </c>
      <c r="X695" s="320"/>
      <c r="Y695" s="320">
        <f t="shared" si="59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60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4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8"/>
        <v>172.66352112698951</v>
      </c>
      <c r="W696" s="320">
        <f t="shared" si="69"/>
        <v>0</v>
      </c>
      <c r="X696" s="320"/>
      <c r="Y696" s="320">
        <f t="shared" si="59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60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4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8"/>
        <v>6504.6216901406997</v>
      </c>
      <c r="W697" s="320">
        <f t="shared" si="69"/>
        <v>0</v>
      </c>
      <c r="X697" s="320"/>
      <c r="Y697" s="320">
        <f t="shared" si="59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60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4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8"/>
        <v>136495.19</v>
      </c>
      <c r="W698" s="320">
        <f t="shared" si="69"/>
        <v>0</v>
      </c>
      <c r="X698" s="320"/>
      <c r="Y698" s="320">
        <f t="shared" si="59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60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4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8"/>
        <v>18.304366197188799</v>
      </c>
      <c r="W699" s="320">
        <f t="shared" si="69"/>
        <v>0</v>
      </c>
      <c r="X699" s="320"/>
      <c r="Y699" s="320">
        <f t="shared" si="59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60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4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8"/>
        <v>0</v>
      </c>
      <c r="W700" s="320">
        <f t="shared" si="69"/>
        <v>0</v>
      </c>
      <c r="X700" s="320"/>
      <c r="Y700" s="320">
        <f t="shared" si="59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60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4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8"/>
        <v>2063.5353521120301</v>
      </c>
      <c r="W701" s="320">
        <f t="shared" si="69"/>
        <v>0</v>
      </c>
      <c r="X701" s="320"/>
      <c r="Y701" s="320">
        <f t="shared" si="59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60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4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8"/>
        <v>8102.9149295775096</v>
      </c>
      <c r="W702" s="320">
        <f t="shared" si="69"/>
        <v>0</v>
      </c>
      <c r="X702" s="320"/>
      <c r="Y702" s="320">
        <f t="shared" si="59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60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4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8"/>
        <v>39.474225352198097</v>
      </c>
      <c r="W703" s="320">
        <f t="shared" si="69"/>
        <v>0</v>
      </c>
      <c r="X703" s="320"/>
      <c r="Y703" s="320">
        <f t="shared" si="59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60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4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8"/>
        <v>655.37999999978604</v>
      </c>
      <c r="W704" s="320">
        <f t="shared" si="69"/>
        <v>0</v>
      </c>
      <c r="X704" s="320"/>
      <c r="Y704" s="320">
        <f t="shared" si="59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60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4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8"/>
        <v>143.460985915328</v>
      </c>
      <c r="W705" s="320">
        <f t="shared" si="69"/>
        <v>0</v>
      </c>
      <c r="X705" s="320"/>
      <c r="Y705" s="320">
        <f t="shared" si="59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60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4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8"/>
        <v>0</v>
      </c>
      <c r="W706" s="121">
        <f>U706*(1+AG706)/(1+P706+AG706)</f>
        <v>129784.42666666671</v>
      </c>
      <c r="X706" s="322"/>
      <c r="Y706" s="320">
        <f t="shared" si="59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60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4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8"/>
        <v>59.908873239197398</v>
      </c>
      <c r="W707" s="320">
        <f t="shared" si="69"/>
        <v>0</v>
      </c>
      <c r="X707" s="320"/>
      <c r="Y707" s="320">
        <f t="shared" si="59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60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4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8"/>
        <v>227.30774647876399</v>
      </c>
      <c r="W708" s="320">
        <f t="shared" si="69"/>
        <v>0</v>
      </c>
      <c r="X708" s="320"/>
      <c r="Y708" s="320">
        <f t="shared" si="59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60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4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8"/>
        <v>12.7087323940068</v>
      </c>
      <c r="W709" s="320">
        <f t="shared" si="69"/>
        <v>0</v>
      </c>
      <c r="X709" s="320"/>
      <c r="Y709" s="320">
        <f t="shared" ref="Y709:Y744" si="70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71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4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8"/>
        <v>1513.0032394366101</v>
      </c>
      <c r="W710" s="320">
        <f t="shared" si="69"/>
        <v>0</v>
      </c>
      <c r="X710" s="320"/>
      <c r="Y710" s="320">
        <f t="shared" si="70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71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4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8"/>
        <v>127.3395774647</v>
      </c>
      <c r="W711" s="320">
        <f t="shared" si="69"/>
        <v>0</v>
      </c>
      <c r="X711" s="320"/>
      <c r="Y711" s="320">
        <f t="shared" si="70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71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4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8"/>
        <v>4215.2245070423196</v>
      </c>
      <c r="W712" s="320">
        <f t="shared" si="69"/>
        <v>0</v>
      </c>
      <c r="X712" s="320"/>
      <c r="Y712" s="320">
        <f t="shared" si="70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71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4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8"/>
        <v>152.264929577999</v>
      </c>
      <c r="W713" s="320">
        <f t="shared" si="69"/>
        <v>0</v>
      </c>
      <c r="X713" s="320"/>
      <c r="Y713" s="320">
        <f t="shared" si="70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71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4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8"/>
        <v>196.54507042269699</v>
      </c>
      <c r="W714" s="320">
        <f t="shared" si="69"/>
        <v>0</v>
      </c>
      <c r="X714" s="320"/>
      <c r="Y714" s="320">
        <f t="shared" si="70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71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4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8"/>
        <v>1402.38690140774</v>
      </c>
      <c r="W715" s="320">
        <f t="shared" si="69"/>
        <v>0</v>
      </c>
      <c r="X715" s="320"/>
      <c r="Y715" s="320">
        <f t="shared" si="70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71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4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8"/>
        <v>14157.309295774696</v>
      </c>
      <c r="W716" s="320">
        <f t="shared" si="69"/>
        <v>0</v>
      </c>
      <c r="X716" s="320"/>
      <c r="Y716" s="320">
        <f t="shared" si="70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71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4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8"/>
        <v>73.931408450356699</v>
      </c>
      <c r="W717" s="320">
        <f t="shared" si="69"/>
        <v>0</v>
      </c>
      <c r="X717" s="320"/>
      <c r="Y717" s="320">
        <f t="shared" si="70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71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4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8"/>
        <v>425.555211267598</v>
      </c>
      <c r="W718" s="320">
        <f t="shared" si="69"/>
        <v>0</v>
      </c>
      <c r="X718" s="320"/>
      <c r="Y718" s="320">
        <f t="shared" si="70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71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4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8"/>
        <v>2.5516901408041099</v>
      </c>
      <c r="W719" s="320">
        <f t="shared" si="69"/>
        <v>0</v>
      </c>
      <c r="X719" s="320"/>
      <c r="Y719" s="320">
        <f t="shared" si="70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71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4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8"/>
        <v>12961.68</v>
      </c>
      <c r="W720" s="320">
        <f t="shared" si="69"/>
        <v>0</v>
      </c>
      <c r="X720" s="320"/>
      <c r="Y720" s="320">
        <f t="shared" si="70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71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4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8"/>
        <v>3.20845070423456</v>
      </c>
      <c r="W721" s="320">
        <f t="shared" si="69"/>
        <v>0</v>
      </c>
      <c r="X721" s="320"/>
      <c r="Y721" s="320">
        <f t="shared" si="70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71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4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8"/>
        <v>62.533943663001999</v>
      </c>
      <c r="W722" s="320">
        <f t="shared" si="69"/>
        <v>0</v>
      </c>
      <c r="X722" s="320"/>
      <c r="Y722" s="320">
        <f t="shared" si="70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71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4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8"/>
        <v>20.319577465001</v>
      </c>
      <c r="W723" s="320">
        <f t="shared" si="69"/>
        <v>0</v>
      </c>
      <c r="X723" s="320"/>
      <c r="Y723" s="320">
        <f t="shared" si="70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71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4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8"/>
        <v>29.5342253521267</v>
      </c>
      <c r="W724" s="320">
        <f t="shared" si="69"/>
        <v>0</v>
      </c>
      <c r="X724" s="320"/>
      <c r="Y724" s="320">
        <f t="shared" si="70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71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4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8"/>
        <v>3.5301408450905001</v>
      </c>
      <c r="W725" s="320">
        <f t="shared" si="69"/>
        <v>0</v>
      </c>
      <c r="X725" s="320"/>
      <c r="Y725" s="320">
        <f t="shared" si="70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71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4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8"/>
        <v>22.838591549299998</v>
      </c>
      <c r="W726" s="320">
        <f t="shared" si="69"/>
        <v>0</v>
      </c>
      <c r="X726" s="320"/>
      <c r="Y726" s="320">
        <f t="shared" si="70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71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4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8"/>
        <v>480.55873239384499</v>
      </c>
      <c r="W727" s="320">
        <f t="shared" si="69"/>
        <v>0</v>
      </c>
      <c r="X727" s="320"/>
      <c r="Y727" s="320">
        <f t="shared" si="70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71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4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8"/>
        <v>44820.261970721403</v>
      </c>
      <c r="W728" s="320">
        <f t="shared" si="69"/>
        <v>0</v>
      </c>
      <c r="X728" s="320"/>
      <c r="Y728" s="320">
        <f t="shared" si="70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71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4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8"/>
        <v>88.72</v>
      </c>
      <c r="W729" s="320">
        <f t="shared" si="69"/>
        <v>0</v>
      </c>
      <c r="X729" s="320"/>
      <c r="Y729" s="320">
        <f t="shared" si="70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71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4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8"/>
        <v>147.29985915508601</v>
      </c>
      <c r="W730" s="320">
        <f t="shared" si="69"/>
        <v>0</v>
      </c>
      <c r="X730" s="320"/>
      <c r="Y730" s="320">
        <f t="shared" si="70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71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4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8"/>
        <v>30217.7</v>
      </c>
      <c r="W731" s="320">
        <f t="shared" si="69"/>
        <v>0</v>
      </c>
      <c r="X731" s="320"/>
      <c r="Y731" s="320">
        <f t="shared" si="70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71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4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8"/>
        <v>132154.611549297</v>
      </c>
      <c r="W732" s="320">
        <f t="shared" si="69"/>
        <v>0</v>
      </c>
      <c r="X732" s="320"/>
      <c r="Y732" s="320">
        <f t="shared" si="70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71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4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8"/>
        <v>114142.344929578</v>
      </c>
      <c r="W733" s="320">
        <f t="shared" si="69"/>
        <v>0</v>
      </c>
      <c r="X733" s="320"/>
      <c r="Y733" s="320">
        <f t="shared" si="70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71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4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8"/>
        <v>20.72999999999638</v>
      </c>
      <c r="W734" s="121">
        <f>U734*1.42/(1+42%+P734)</f>
        <v>0</v>
      </c>
      <c r="X734" s="322"/>
      <c r="Y734" s="322">
        <f t="shared" si="70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71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4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8"/>
        <v>6.1263380281015998</v>
      </c>
      <c r="W735" s="320">
        <f t="shared" si="69"/>
        <v>0</v>
      </c>
      <c r="X735" s="320"/>
      <c r="Y735" s="320">
        <f t="shared" si="70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71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4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8"/>
        <v>4.2274647890008099</v>
      </c>
      <c r="W736" s="320">
        <f t="shared" si="69"/>
        <v>0</v>
      </c>
      <c r="X736" s="320"/>
      <c r="Y736" s="320">
        <f t="shared" si="70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71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4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8"/>
        <v>22.611267606000201</v>
      </c>
      <c r="W737" s="320">
        <f t="shared" si="69"/>
        <v>0</v>
      </c>
      <c r="X737" s="320"/>
      <c r="Y737" s="320">
        <f t="shared" si="70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71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4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8"/>
        <v>1.9061971830988114</v>
      </c>
      <c r="W738" s="320">
        <f t="shared" si="69"/>
        <v>0</v>
      </c>
      <c r="X738" s="320"/>
      <c r="Y738" s="320">
        <f t="shared" si="70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71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4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8"/>
        <v>0</v>
      </c>
      <c r="W739" s="320">
        <f t="shared" si="69"/>
        <v>0</v>
      </c>
      <c r="X739" s="320"/>
      <c r="Y739" s="320">
        <f t="shared" si="70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71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4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8"/>
        <v>-30329.470000000056</v>
      </c>
      <c r="W740" s="320">
        <f t="shared" si="69"/>
        <v>0</v>
      </c>
      <c r="X740" s="320"/>
      <c r="Y740" s="320">
        <f t="shared" si="70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71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4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8"/>
        <v>17291.400000000001</v>
      </c>
      <c r="W741" s="320">
        <f t="shared" si="69"/>
        <v>0</v>
      </c>
      <c r="X741" s="320"/>
      <c r="Y741" s="320">
        <f t="shared" si="70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71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4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8"/>
        <v>-2.96</v>
      </c>
      <c r="W742" s="320">
        <f t="shared" si="69"/>
        <v>0</v>
      </c>
      <c r="X742" s="320"/>
      <c r="Y742" s="320">
        <f t="shared" si="70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71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4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766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8"/>
        <v>-0.4</v>
      </c>
      <c r="W743" s="320">
        <f t="shared" si="69"/>
        <v>0</v>
      </c>
      <c r="X743" s="320"/>
      <c r="Y743" s="320">
        <f t="shared" si="70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71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4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8"/>
        <v>-21.76</v>
      </c>
      <c r="W744" s="320">
        <f t="shared" si="69"/>
        <v>0</v>
      </c>
      <c r="X744" s="320"/>
      <c r="Y744" s="320">
        <f t="shared" si="70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71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4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751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4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4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4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758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4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4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4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4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4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4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4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2">U755-W755</f>
        <v>0</v>
      </c>
      <c r="Z755" s="324">
        <v>79489.34</v>
      </c>
      <c r="AA755" s="267">
        <v>0</v>
      </c>
      <c r="AB755" s="266">
        <f t="shared" ref="AB755:AB818" si="73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4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2"/>
        <v>0</v>
      </c>
      <c r="Z756" s="324">
        <v>12250.9</v>
      </c>
      <c r="AA756" s="267">
        <v>0</v>
      </c>
      <c r="AB756" s="266">
        <f t="shared" si="73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4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181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2"/>
        <v>0</v>
      </c>
      <c r="Z757" s="324">
        <v>-224000</v>
      </c>
      <c r="AA757" s="267">
        <v>0</v>
      </c>
      <c r="AB757" s="266">
        <f t="shared" si="73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4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301" t="s">
        <v>53</v>
      </c>
      <c r="P758" s="196">
        <v>0.08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413">
        <f>U758*(1+AG758)/(1+P758+AG758)</f>
        <v>71250.485255474443</v>
      </c>
      <c r="X758" s="322"/>
      <c r="Y758" s="322">
        <f t="shared" si="72"/>
        <v>4418.6347445255524</v>
      </c>
      <c r="Z758" s="322">
        <f t="shared" ref="Z758:Z763" si="74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3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4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5">S759+T759-U759</f>
        <v>23578.910000000003</v>
      </c>
      <c r="W759" s="130">
        <f t="shared" ref="W759:W763" si="76">U759*(1+AG759)/(1+AG759+P759)</f>
        <v>76489.81</v>
      </c>
      <c r="X759" s="130"/>
      <c r="Y759" s="130">
        <f t="shared" si="72"/>
        <v>0</v>
      </c>
      <c r="Z759" s="130">
        <f t="shared" si="74"/>
        <v>76489.81</v>
      </c>
      <c r="AA759" s="141">
        <v>3.5999999999999997E-2</v>
      </c>
      <c r="AB759" s="130">
        <f t="shared" si="73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4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5"/>
        <v>114806.73000000021</v>
      </c>
      <c r="W760" s="123">
        <f>U760*(1+AG760)/(1+AG760+P760)</f>
        <v>1259296.841909091</v>
      </c>
      <c r="X760" s="130"/>
      <c r="Y760" s="130">
        <f t="shared" si="72"/>
        <v>35307.388090908993</v>
      </c>
      <c r="Z760" s="130">
        <f t="shared" si="74"/>
        <v>1294604.23</v>
      </c>
      <c r="AA760" s="141">
        <v>3.5999999999999997E-2</v>
      </c>
      <c r="AB760" s="130">
        <f t="shared" si="73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4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5"/>
        <v>55214.569999999949</v>
      </c>
      <c r="W761" s="411">
        <f>U761*(1+AG761)/(1+P761+AG761)</f>
        <v>255191.15772727272</v>
      </c>
      <c r="X761" s="130"/>
      <c r="Y761" s="130">
        <f t="shared" si="72"/>
        <v>7154.8922727272729</v>
      </c>
      <c r="Z761" s="130">
        <f t="shared" si="74"/>
        <v>262346.05</v>
      </c>
      <c r="AA761" s="141">
        <v>3.5999999999999997E-2</v>
      </c>
      <c r="AB761" s="130">
        <f t="shared" si="73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4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5"/>
        <v>65237.76999999999</v>
      </c>
      <c r="W762" s="130">
        <f t="shared" si="76"/>
        <v>136662.35922330097</v>
      </c>
      <c r="X762" s="130"/>
      <c r="Y762" s="130">
        <f t="shared" si="72"/>
        <v>4099.870776699041</v>
      </c>
      <c r="Z762" s="130">
        <f t="shared" si="74"/>
        <v>140762.23000000001</v>
      </c>
      <c r="AA762" s="141">
        <v>3.5999999999999997E-2</v>
      </c>
      <c r="AB762" s="130">
        <f t="shared" si="73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4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5"/>
        <v>0</v>
      </c>
      <c r="W763" s="130">
        <f t="shared" si="76"/>
        <v>230347.03883495147</v>
      </c>
      <c r="X763" s="130"/>
      <c r="Y763" s="130">
        <f t="shared" si="72"/>
        <v>6910.4111650485429</v>
      </c>
      <c r="Z763" s="130">
        <f t="shared" si="74"/>
        <v>237257.45</v>
      </c>
      <c r="AA763" s="141">
        <v>3.5999999999999997E-2</v>
      </c>
      <c r="AB763" s="130">
        <f t="shared" si="73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4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5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3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4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5"/>
        <v>834023.83000000007</v>
      </c>
      <c r="W765" s="149">
        <f>(U765*(1+AG765)/(1+AG765+P765))</f>
        <v>1655756.2718796991</v>
      </c>
      <c r="X765" s="152"/>
      <c r="Y765" s="130">
        <f t="shared" si="72"/>
        <v>12543.608120300807</v>
      </c>
      <c r="Z765" s="152">
        <f t="shared" ref="Z765:Z817" si="77">U765</f>
        <v>1668299.88</v>
      </c>
      <c r="AA765" s="141">
        <v>3.5999999999999997E-2</v>
      </c>
      <c r="AB765" s="130">
        <f t="shared" si="73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4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93171.98000000001</v>
      </c>
      <c r="T766" s="170"/>
      <c r="U766" s="170">
        <v>8368.24</v>
      </c>
      <c r="V766" s="170">
        <f t="shared" si="75"/>
        <v>84803.74</v>
      </c>
      <c r="W766" s="130">
        <f t="shared" ref="W766:W817" si="78">U766*(1+AG766)/(1+AG766+P766)</f>
        <v>8368.24</v>
      </c>
      <c r="X766" s="130"/>
      <c r="Y766" s="130">
        <f t="shared" si="72"/>
        <v>0</v>
      </c>
      <c r="Z766" s="130">
        <f t="shared" si="77"/>
        <v>8368.24</v>
      </c>
      <c r="AA766" s="141">
        <v>3.5999999999999997E-2</v>
      </c>
      <c r="AB766" s="130">
        <f t="shared" si="73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4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5"/>
        <v>0</v>
      </c>
      <c r="W767" s="149">
        <f>(U767*(1+AG767)/(1+AG767+P767))</f>
        <v>1001459.8449635037</v>
      </c>
      <c r="X767" s="149">
        <v>-24000</v>
      </c>
      <c r="Y767" s="130">
        <f t="shared" si="72"/>
        <v>37934.085036496399</v>
      </c>
      <c r="Z767" s="152">
        <f t="shared" si="77"/>
        <v>1039393.93</v>
      </c>
      <c r="AA767" s="141">
        <v>6.9000000000000006E-2</v>
      </c>
      <c r="AB767" s="130">
        <f t="shared" si="73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4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5"/>
        <v>18320.230000000003</v>
      </c>
      <c r="W768" s="130">
        <f t="shared" si="78"/>
        <v>46635.03</v>
      </c>
      <c r="X768" s="130"/>
      <c r="Y768" s="130">
        <f t="shared" si="72"/>
        <v>0</v>
      </c>
      <c r="Z768" s="130">
        <f t="shared" si="77"/>
        <v>46635.03</v>
      </c>
      <c r="AA768" s="141">
        <v>3.5999999999999997E-2</v>
      </c>
      <c r="AB768" s="130">
        <f t="shared" si="73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4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5"/>
        <v>1238.4800000000105</v>
      </c>
      <c r="W769" s="130">
        <f t="shared" si="78"/>
        <v>82087.899999999994</v>
      </c>
      <c r="X769" s="130"/>
      <c r="Y769" s="130">
        <f t="shared" si="72"/>
        <v>0</v>
      </c>
      <c r="Z769" s="130">
        <f t="shared" si="77"/>
        <v>82087.899999999994</v>
      </c>
      <c r="AA769" s="141">
        <v>6.9000000000000006E-2</v>
      </c>
      <c r="AB769" s="130">
        <f t="shared" si="73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4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5"/>
        <v>21041.480000000003</v>
      </c>
      <c r="W770" s="130">
        <f t="shared" si="78"/>
        <v>12521.92</v>
      </c>
      <c r="X770" s="130"/>
      <c r="Y770" s="130">
        <f t="shared" si="72"/>
        <v>0</v>
      </c>
      <c r="Z770" s="130">
        <f t="shared" si="77"/>
        <v>12521.92</v>
      </c>
      <c r="AA770" s="141">
        <v>3.5999999999999997E-2</v>
      </c>
      <c r="AB770" s="130">
        <f t="shared" si="73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4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5"/>
        <v>28806.069999999996</v>
      </c>
      <c r="W771" s="130">
        <f t="shared" si="78"/>
        <v>3832.8898744769876</v>
      </c>
      <c r="X771" s="130"/>
      <c r="Y771" s="130">
        <f t="shared" si="72"/>
        <v>184.9201255230123</v>
      </c>
      <c r="Z771" s="130">
        <f t="shared" si="77"/>
        <v>4017.81</v>
      </c>
      <c r="AA771" s="141">
        <v>3.5999999999999997E-2</v>
      </c>
      <c r="AB771" s="130">
        <f t="shared" si="73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4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5"/>
        <v>0</v>
      </c>
      <c r="W772" s="130">
        <f t="shared" si="78"/>
        <v>28485.914285714283</v>
      </c>
      <c r="X772" s="130"/>
      <c r="Y772" s="130">
        <f t="shared" si="72"/>
        <v>1424.2957142857158</v>
      </c>
      <c r="Z772" s="130">
        <f t="shared" si="77"/>
        <v>29910.21</v>
      </c>
      <c r="AA772" s="141">
        <v>3.5999999999999997E-2</v>
      </c>
      <c r="AB772" s="130">
        <f t="shared" si="73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4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5"/>
        <v>16893.88</v>
      </c>
      <c r="W773" s="130">
        <f t="shared" si="78"/>
        <v>37.340000000000003</v>
      </c>
      <c r="X773" s="130"/>
      <c r="Y773" s="130">
        <f t="shared" si="72"/>
        <v>0</v>
      </c>
      <c r="Z773" s="130">
        <f t="shared" si="77"/>
        <v>37.340000000000003</v>
      </c>
      <c r="AA773" s="141">
        <v>3.5999999999999997E-2</v>
      </c>
      <c r="AB773" s="130">
        <f t="shared" si="73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4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5"/>
        <v>13219.36</v>
      </c>
      <c r="W774" s="130">
        <f t="shared" si="78"/>
        <v>15867.586538461539</v>
      </c>
      <c r="X774" s="130"/>
      <c r="Y774" s="130">
        <f t="shared" si="72"/>
        <v>634.70346153846185</v>
      </c>
      <c r="Z774" s="130">
        <f t="shared" si="77"/>
        <v>16502.29</v>
      </c>
      <c r="AA774" s="141">
        <v>3.5999999999999997E-2</v>
      </c>
      <c r="AB774" s="130">
        <f t="shared" si="73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4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5"/>
        <v>34528.130000000005</v>
      </c>
      <c r="W775" s="130">
        <f t="shared" si="78"/>
        <v>9336.5142857142855</v>
      </c>
      <c r="X775" s="130"/>
      <c r="Y775" s="130">
        <f t="shared" si="72"/>
        <v>466.82571428571464</v>
      </c>
      <c r="Z775" s="130">
        <f t="shared" si="77"/>
        <v>9803.34</v>
      </c>
      <c r="AA775" s="141">
        <v>3.5999999999999997E-2</v>
      </c>
      <c r="AB775" s="130">
        <f t="shared" si="73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4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5"/>
        <v>20014.111126760599</v>
      </c>
      <c r="W776" s="130">
        <f t="shared" si="78"/>
        <v>3910.9639999999999</v>
      </c>
      <c r="X776" s="130"/>
      <c r="Y776" s="130">
        <f t="shared" si="72"/>
        <v>220.33600000000024</v>
      </c>
      <c r="Z776" s="130">
        <f t="shared" si="77"/>
        <v>4131.3</v>
      </c>
      <c r="AA776" s="141">
        <v>6.9000000000000006E-2</v>
      </c>
      <c r="AB776" s="130">
        <f t="shared" si="73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4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5" t="s">
        <v>57</v>
      </c>
      <c r="P777" s="208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5"/>
        <v>78057.850000000006</v>
      </c>
      <c r="W777" s="121">
        <f>U777/(1+P777)</f>
        <v>14868.62</v>
      </c>
      <c r="X777" s="130"/>
      <c r="Y777" s="130">
        <f t="shared" si="72"/>
        <v>0</v>
      </c>
      <c r="Z777" s="130">
        <f t="shared" si="77"/>
        <v>14868.62</v>
      </c>
      <c r="AA777" s="141">
        <v>3.5999999999999997E-2</v>
      </c>
      <c r="AB777" s="130">
        <f t="shared" si="73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4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5"/>
        <v>15987.070000000002</v>
      </c>
      <c r="W778" s="130">
        <f t="shared" si="78"/>
        <v>5802.9</v>
      </c>
      <c r="X778" s="130"/>
      <c r="Y778" s="130">
        <f t="shared" si="72"/>
        <v>0</v>
      </c>
      <c r="Z778" s="130">
        <f t="shared" si="77"/>
        <v>5802.9</v>
      </c>
      <c r="AA778" s="141">
        <v>3.5999999999999997E-2</v>
      </c>
      <c r="AB778" s="130">
        <f t="shared" si="73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4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760</v>
      </c>
      <c r="S779" s="170">
        <v>0</v>
      </c>
      <c r="T779" s="170"/>
      <c r="U779" s="170">
        <v>0</v>
      </c>
      <c r="V779" s="170">
        <f t="shared" si="75"/>
        <v>0</v>
      </c>
      <c r="W779" s="130">
        <f t="shared" si="78"/>
        <v>0</v>
      </c>
      <c r="X779" s="130"/>
      <c r="Y779" s="130">
        <f t="shared" si="72"/>
        <v>0</v>
      </c>
      <c r="Z779" s="130">
        <f t="shared" si="77"/>
        <v>0</v>
      </c>
      <c r="AA779" s="141">
        <v>6.9000000000000006E-2</v>
      </c>
      <c r="AB779" s="130">
        <f t="shared" si="73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4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5"/>
        <v>2956.69</v>
      </c>
      <c r="W780" s="130">
        <f t="shared" si="78"/>
        <v>0</v>
      </c>
      <c r="X780" s="130"/>
      <c r="Y780" s="130">
        <f t="shared" si="72"/>
        <v>0</v>
      </c>
      <c r="Z780" s="130">
        <f t="shared" si="77"/>
        <v>0</v>
      </c>
      <c r="AA780" s="141">
        <v>3.5999999999999997E-2</v>
      </c>
      <c r="AB780" s="130">
        <f t="shared" si="73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4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5"/>
        <v>1766.24</v>
      </c>
      <c r="W781" s="130">
        <f t="shared" si="78"/>
        <v>0</v>
      </c>
      <c r="X781" s="130"/>
      <c r="Y781" s="130">
        <f t="shared" si="72"/>
        <v>0</v>
      </c>
      <c r="Z781" s="130">
        <f t="shared" si="77"/>
        <v>0</v>
      </c>
      <c r="AA781" s="141">
        <v>3.5999999999999997E-2</v>
      </c>
      <c r="AB781" s="130">
        <f t="shared" si="73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4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5"/>
        <v>205.52</v>
      </c>
      <c r="W782" s="121">
        <f>U782*(1+AG782)/(1+P782+AG782)</f>
        <v>0</v>
      </c>
      <c r="X782" s="130"/>
      <c r="Y782" s="130">
        <f t="shared" si="72"/>
        <v>0</v>
      </c>
      <c r="Z782" s="130">
        <f t="shared" si="77"/>
        <v>0</v>
      </c>
      <c r="AA782" s="141">
        <v>3.5999999999999997E-2</v>
      </c>
      <c r="AB782" s="130">
        <f t="shared" si="73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4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5"/>
        <v>547555.24</v>
      </c>
      <c r="W783" s="130">
        <f t="shared" si="78"/>
        <v>0</v>
      </c>
      <c r="X783" s="130"/>
      <c r="Y783" s="130">
        <f t="shared" si="72"/>
        <v>0</v>
      </c>
      <c r="Z783" s="130">
        <f t="shared" si="77"/>
        <v>0</v>
      </c>
      <c r="AA783" s="141">
        <v>3.5999999999999997E-2</v>
      </c>
      <c r="AB783" s="130">
        <f t="shared" si="73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4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5"/>
        <v>7741.65</v>
      </c>
      <c r="W784" s="130">
        <f t="shared" si="78"/>
        <v>0</v>
      </c>
      <c r="X784" s="130"/>
      <c r="Y784" s="130">
        <f t="shared" si="72"/>
        <v>0</v>
      </c>
      <c r="Z784" s="130">
        <f t="shared" si="77"/>
        <v>0</v>
      </c>
      <c r="AA784" s="141">
        <v>3.5999999999999997E-2</v>
      </c>
      <c r="AB784" s="130">
        <f t="shared" si="73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4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5"/>
        <v>106099.63</v>
      </c>
      <c r="W785" s="130">
        <f t="shared" si="78"/>
        <v>0</v>
      </c>
      <c r="X785" s="130"/>
      <c r="Y785" s="130">
        <f t="shared" si="72"/>
        <v>0</v>
      </c>
      <c r="Z785" s="130">
        <f t="shared" si="77"/>
        <v>0</v>
      </c>
      <c r="AA785" s="141">
        <v>3.5999999999999997E-2</v>
      </c>
      <c r="AB785" s="130">
        <f t="shared" si="73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4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5"/>
        <v>11055.15</v>
      </c>
      <c r="W786" s="130">
        <f t="shared" si="78"/>
        <v>0</v>
      </c>
      <c r="X786" s="130"/>
      <c r="Y786" s="130">
        <f t="shared" si="72"/>
        <v>0</v>
      </c>
      <c r="Z786" s="130">
        <f t="shared" si="77"/>
        <v>0</v>
      </c>
      <c r="AA786" s="141">
        <v>6.9000000000000006E-2</v>
      </c>
      <c r="AB786" s="130">
        <f t="shared" si="73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4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5"/>
        <v>354.84000000002561</v>
      </c>
      <c r="W787" s="130">
        <f t="shared" si="78"/>
        <v>0</v>
      </c>
      <c r="X787" s="130"/>
      <c r="Y787" s="130">
        <f t="shared" si="72"/>
        <v>0</v>
      </c>
      <c r="Z787" s="130">
        <f t="shared" si="77"/>
        <v>0</v>
      </c>
      <c r="AA787" s="141">
        <v>6.9000000000000006E-2</v>
      </c>
      <c r="AB787" s="130">
        <f t="shared" si="73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4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     <f t="shared" si="78"/>
        <v>0</v>
      </c>
      <c r="X788" s="130"/>
      <c r="Y788" s="130">
        <f t="shared" si="72"/>
        <v>0</v>
      </c>
      <c r="Z788" s="130">
        <f t="shared" si="77"/>
        <v>0</v>
      </c>
      <c r="AA788" s="141">
        <v>6.9000000000000006E-2</v>
      </c>
      <c r="AB788" s="130">
        <f t="shared" si="73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4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5"/>
        <v>6504.6216901406997</v>
      </c>
      <c r="W789" s="130">
        <f t="shared" si="78"/>
        <v>0</v>
      </c>
      <c r="X789" s="130"/>
      <c r="Y789" s="130">
        <f t="shared" si="72"/>
        <v>0</v>
      </c>
      <c r="Z789" s="130">
        <f t="shared" si="77"/>
        <v>0</v>
      </c>
      <c r="AA789" s="141">
        <v>6.9000000000000006E-2</v>
      </c>
      <c r="AB789" s="130">
        <f t="shared" si="73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4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5"/>
        <v>136495.19</v>
      </c>
      <c r="W790" s="130">
        <f t="shared" si="78"/>
        <v>0</v>
      </c>
      <c r="X790" s="130"/>
      <c r="Y790" s="130">
        <f t="shared" si="72"/>
        <v>0</v>
      </c>
      <c r="Z790" s="130">
        <f t="shared" si="77"/>
        <v>0</v>
      </c>
      <c r="AA790" s="141">
        <v>6.9000000000000006E-2</v>
      </c>
      <c r="AB790" s="130">
        <f t="shared" si="73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4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5"/>
        <v>0</v>
      </c>
      <c r="W791" s="130">
        <f t="shared" si="78"/>
        <v>0</v>
      </c>
      <c r="X791" s="130"/>
      <c r="Y791" s="130">
        <f t="shared" si="72"/>
        <v>0</v>
      </c>
      <c r="Z791" s="130">
        <f t="shared" si="77"/>
        <v>0</v>
      </c>
      <c r="AA791" s="141">
        <v>6.9000000000000006E-2</v>
      </c>
      <c r="AB791" s="130">
        <f t="shared" si="73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4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5"/>
        <v>2063.5353521120301</v>
      </c>
      <c r="W792" s="130">
        <f t="shared" si="78"/>
        <v>0</v>
      </c>
      <c r="X792" s="130"/>
      <c r="Y792" s="130">
        <f t="shared" si="72"/>
        <v>0</v>
      </c>
      <c r="Z792" s="130">
        <f t="shared" si="77"/>
        <v>0</v>
      </c>
      <c r="AA792" s="141">
        <v>6.9000000000000006E-2</v>
      </c>
      <c r="AB792" s="130">
        <f t="shared" si="73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4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5"/>
        <v>8102.9149295775096</v>
      </c>
      <c r="W793" s="130">
        <f t="shared" si="78"/>
        <v>0</v>
      </c>
      <c r="X793" s="130"/>
      <c r="Y793" s="130">
        <f t="shared" si="72"/>
        <v>0</v>
      </c>
      <c r="Z793" s="130">
        <f t="shared" si="77"/>
        <v>0</v>
      </c>
      <c r="AA793" s="141">
        <v>6.9000000000000006E-2</v>
      </c>
      <c r="AB793" s="130">
        <f t="shared" si="73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4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5"/>
        <v>655.37999999978604</v>
      </c>
      <c r="W794" s="130">
        <f t="shared" si="78"/>
        <v>0</v>
      </c>
      <c r="X794" s="130"/>
      <c r="Y794" s="130">
        <f t="shared" si="72"/>
        <v>0</v>
      </c>
      <c r="Z794" s="130">
        <f t="shared" si="77"/>
        <v>0</v>
      </c>
      <c r="AA794" s="141">
        <v>6.9000000000000006E-2</v>
      </c>
      <c r="AB794" s="130">
        <f t="shared" si="73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4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5"/>
        <v>143.460985915328</v>
      </c>
      <c r="W795" s="130">
        <f t="shared" si="78"/>
        <v>0</v>
      </c>
      <c r="X795" s="130"/>
      <c r="Y795" s="130">
        <f t="shared" si="72"/>
        <v>0</v>
      </c>
      <c r="Z795" s="130">
        <f t="shared" si="77"/>
        <v>0</v>
      </c>
      <c r="AA795" s="141">
        <v>6.9000000000000006E-2</v>
      </c>
      <c r="AB795" s="130">
        <f t="shared" si="73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4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5"/>
        <v>322.47394365991897</v>
      </c>
      <c r="W796" s="121">
        <f>U796*(1+AG796)/(1+P796+AG796)</f>
        <v>0</v>
      </c>
      <c r="X796" s="130"/>
      <c r="Y796" s="130">
        <f t="shared" si="72"/>
        <v>0</v>
      </c>
      <c r="Z796" s="130">
        <f t="shared" si="77"/>
        <v>0</v>
      </c>
      <c r="AA796" s="141">
        <v>6.9000000000000006E-2</v>
      </c>
      <c r="AB796" s="130">
        <f t="shared" si="73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4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5"/>
        <v>227.30774647876399</v>
      </c>
      <c r="W797" s="130">
        <f t="shared" si="78"/>
        <v>0</v>
      </c>
      <c r="X797" s="130"/>
      <c r="Y797" s="130">
        <f t="shared" si="72"/>
        <v>0</v>
      </c>
      <c r="Z797" s="130">
        <f t="shared" si="77"/>
        <v>0</v>
      </c>
      <c r="AA797" s="141">
        <v>6.9000000000000006E-2</v>
      </c>
      <c r="AB797" s="130">
        <f t="shared" si="73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4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5"/>
        <v>1513.0032394366101</v>
      </c>
      <c r="W798" s="130">
        <f t="shared" si="78"/>
        <v>0</v>
      </c>
      <c r="X798" s="130"/>
      <c r="Y798" s="130">
        <f t="shared" si="72"/>
        <v>0</v>
      </c>
      <c r="Z798" s="130">
        <f t="shared" si="77"/>
        <v>0</v>
      </c>
      <c r="AA798" s="141">
        <v>6.9000000000000006E-2</v>
      </c>
      <c r="AB798" s="130">
        <f t="shared" si="73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4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5"/>
        <v>127.3395774647</v>
      </c>
      <c r="W799" s="130">
        <f t="shared" si="78"/>
        <v>0</v>
      </c>
      <c r="X799" s="130"/>
      <c r="Y799" s="130">
        <f t="shared" si="72"/>
        <v>0</v>
      </c>
      <c r="Z799" s="130">
        <f t="shared" si="77"/>
        <v>0</v>
      </c>
      <c r="AA799" s="141">
        <v>6.9000000000000006E-2</v>
      </c>
      <c r="AB799" s="130">
        <f t="shared" si="73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4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5"/>
        <v>4215.2245070423196</v>
      </c>
      <c r="W800" s="130">
        <f t="shared" si="78"/>
        <v>0</v>
      </c>
      <c r="X800" s="130"/>
      <c r="Y800" s="130">
        <f t="shared" si="72"/>
        <v>0</v>
      </c>
      <c r="Z800" s="130">
        <f t="shared" si="77"/>
        <v>0</v>
      </c>
      <c r="AA800" s="141">
        <v>6.9000000000000006E-2</v>
      </c>
      <c r="AB800" s="130">
        <f t="shared" si="73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4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5"/>
        <v>152.264929577999</v>
      </c>
      <c r="W801" s="130">
        <f t="shared" si="78"/>
        <v>0</v>
      </c>
      <c r="X801" s="130"/>
      <c r="Y801" s="130">
        <f t="shared" si="72"/>
        <v>0</v>
      </c>
      <c r="Z801" s="130">
        <f t="shared" si="77"/>
        <v>0</v>
      </c>
      <c r="AA801" s="141">
        <v>6.9000000000000006E-2</v>
      </c>
      <c r="AB801" s="130">
        <f t="shared" si="73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4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5"/>
        <v>196.54507042269699</v>
      </c>
      <c r="W802" s="130">
        <f t="shared" si="78"/>
        <v>0</v>
      </c>
      <c r="X802" s="130"/>
      <c r="Y802" s="130">
        <f t="shared" si="72"/>
        <v>0</v>
      </c>
      <c r="Z802" s="130">
        <f t="shared" si="77"/>
        <v>0</v>
      </c>
      <c r="AA802" s="141">
        <v>6.9000000000000006E-2</v>
      </c>
      <c r="AB802" s="130">
        <f t="shared" si="73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4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5"/>
        <v>1402.38690140774</v>
      </c>
      <c r="W803" s="130">
        <f t="shared" si="78"/>
        <v>0</v>
      </c>
      <c r="X803" s="130"/>
      <c r="Y803" s="130">
        <f t="shared" si="72"/>
        <v>0</v>
      </c>
      <c r="Z803" s="130">
        <f t="shared" si="77"/>
        <v>0</v>
      </c>
      <c r="AA803" s="141">
        <v>6.9000000000000006E-2</v>
      </c>
      <c r="AB803" s="130">
        <f t="shared" si="73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4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5"/>
        <v>14157.309295774696</v>
      </c>
      <c r="W804" s="130">
        <f t="shared" si="78"/>
        <v>0</v>
      </c>
      <c r="X804" s="130"/>
      <c r="Y804" s="130">
        <f t="shared" si="72"/>
        <v>0</v>
      </c>
      <c r="Z804" s="130">
        <f t="shared" si="77"/>
        <v>0</v>
      </c>
      <c r="AA804" s="141">
        <v>6.9000000000000006E-2</v>
      </c>
      <c r="AB804" s="130">
        <f t="shared" si="73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4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5"/>
        <v>425.555211267598</v>
      </c>
      <c r="W805" s="130">
        <f t="shared" si="78"/>
        <v>0</v>
      </c>
      <c r="X805" s="130"/>
      <c r="Y805" s="130">
        <f t="shared" si="72"/>
        <v>0</v>
      </c>
      <c r="Z805" s="130">
        <f t="shared" si="77"/>
        <v>0</v>
      </c>
      <c r="AA805" s="141">
        <v>6.9000000000000006E-2</v>
      </c>
      <c r="AB805" s="130">
        <f t="shared" si="73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4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5"/>
        <v>12961.68</v>
      </c>
      <c r="W806" s="130">
        <f t="shared" si="78"/>
        <v>0</v>
      </c>
      <c r="X806" s="130"/>
      <c r="Y806" s="130">
        <f t="shared" si="72"/>
        <v>0</v>
      </c>
      <c r="Z806" s="130">
        <f t="shared" si="77"/>
        <v>0</v>
      </c>
      <c r="AA806" s="141">
        <v>6.9000000000000006E-2</v>
      </c>
      <c r="AB806" s="130">
        <f t="shared" si="73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4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5"/>
        <v>480.55873239384499</v>
      </c>
      <c r="W807" s="130">
        <f t="shared" si="78"/>
        <v>0</v>
      </c>
      <c r="X807" s="130"/>
      <c r="Y807" s="130">
        <f t="shared" si="72"/>
        <v>0</v>
      </c>
      <c r="Z807" s="130">
        <f t="shared" si="77"/>
        <v>0</v>
      </c>
      <c r="AA807" s="141">
        <v>6.9000000000000006E-2</v>
      </c>
      <c r="AB807" s="130">
        <f t="shared" si="73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4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5"/>
        <v>44820.261970721403</v>
      </c>
      <c r="W808" s="130">
        <f t="shared" si="78"/>
        <v>0</v>
      </c>
      <c r="X808" s="130"/>
      <c r="Y808" s="130">
        <f t="shared" si="72"/>
        <v>0</v>
      </c>
      <c r="Z808" s="130">
        <f t="shared" si="77"/>
        <v>0</v>
      </c>
      <c r="AA808" s="141">
        <v>6.9000000000000006E-2</v>
      </c>
      <c r="AB808" s="130">
        <f t="shared" si="73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4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5"/>
        <v>88.72</v>
      </c>
      <c r="W809" s="130">
        <f t="shared" si="78"/>
        <v>0</v>
      </c>
      <c r="X809" s="130"/>
      <c r="Y809" s="130">
        <f t="shared" si="72"/>
        <v>0</v>
      </c>
      <c r="Z809" s="130">
        <f t="shared" si="77"/>
        <v>0</v>
      </c>
      <c r="AA809" s="141">
        <v>6.9000000000000006E-2</v>
      </c>
      <c r="AB809" s="130">
        <f t="shared" si="73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4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5"/>
        <v>147.29985915508601</v>
      </c>
      <c r="W810" s="130">
        <f t="shared" si="78"/>
        <v>0</v>
      </c>
      <c r="X810" s="130"/>
      <c r="Y810" s="130">
        <f t="shared" si="72"/>
        <v>0</v>
      </c>
      <c r="Z810" s="130">
        <f t="shared" si="77"/>
        <v>0</v>
      </c>
      <c r="AA810" s="141">
        <v>6.9000000000000006E-2</v>
      </c>
      <c r="AB810" s="130">
        <f t="shared" si="73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4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5"/>
        <v>30217.7</v>
      </c>
      <c r="W811" s="130">
        <f t="shared" si="78"/>
        <v>0</v>
      </c>
      <c r="X811" s="130"/>
      <c r="Y811" s="130">
        <f t="shared" si="72"/>
        <v>0</v>
      </c>
      <c r="Z811" s="130">
        <f t="shared" si="77"/>
        <v>0</v>
      </c>
      <c r="AA811" s="141">
        <v>6.9000000000000006E-2</v>
      </c>
      <c r="AB811" s="130">
        <f t="shared" si="73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4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5"/>
        <v>132154.611549297</v>
      </c>
      <c r="W812" s="130">
        <f t="shared" si="78"/>
        <v>0</v>
      </c>
      <c r="X812" s="130"/>
      <c r="Y812" s="130">
        <f t="shared" si="72"/>
        <v>0</v>
      </c>
      <c r="Z812" s="130">
        <f t="shared" si="77"/>
        <v>0</v>
      </c>
      <c r="AA812" s="141">
        <v>6.9000000000000006E-2</v>
      </c>
      <c r="AB812" s="130">
        <f t="shared" si="73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4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5"/>
        <v>114142.344929578</v>
      </c>
      <c r="W813" s="130">
        <f t="shared" si="78"/>
        <v>0</v>
      </c>
      <c r="X813" s="130"/>
      <c r="Y813" s="130">
        <f t="shared" si="72"/>
        <v>0</v>
      </c>
      <c r="Z813" s="130">
        <f t="shared" si="77"/>
        <v>0</v>
      </c>
      <c r="AA813" s="141">
        <v>6.9000000000000006E-2</v>
      </c>
      <c r="AB813" s="130">
        <f t="shared" si="73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4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5"/>
        <v>-30329.470000000056</v>
      </c>
      <c r="W814" s="130">
        <f t="shared" si="78"/>
        <v>0</v>
      </c>
      <c r="X814" s="130"/>
      <c r="Y814" s="130">
        <f t="shared" si="72"/>
        <v>0</v>
      </c>
      <c r="Z814" s="130">
        <f t="shared" si="77"/>
        <v>0</v>
      </c>
      <c r="AA814" s="141">
        <v>6.9000000000000006E-2</v>
      </c>
      <c r="AB814" s="130">
        <f t="shared" si="73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4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5"/>
        <v>17291.400000000001</v>
      </c>
      <c r="W815" s="130">
        <f t="shared" si="78"/>
        <v>0</v>
      </c>
      <c r="X815" s="130"/>
      <c r="Y815" s="130">
        <f t="shared" si="72"/>
        <v>0</v>
      </c>
      <c r="Z815" s="130">
        <f t="shared" si="77"/>
        <v>0</v>
      </c>
      <c r="AA815" s="141">
        <v>6.9000000000000006E-2</v>
      </c>
      <c r="AB815" s="130">
        <f t="shared" si="73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4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5"/>
        <v>0</v>
      </c>
      <c r="W816" s="130">
        <f t="shared" si="78"/>
        <v>144690.22690265486</v>
      </c>
      <c r="X816" s="130"/>
      <c r="Y816" s="130">
        <f t="shared" si="72"/>
        <v>5309.7330973451317</v>
      </c>
      <c r="Z816" s="130">
        <f t="shared" si="77"/>
        <v>149999.96</v>
      </c>
      <c r="AA816" s="141">
        <v>3.5999999999999997E-2</v>
      </c>
      <c r="AB816" s="130">
        <f t="shared" si="73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4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5"/>
        <v>0</v>
      </c>
      <c r="W817" s="130">
        <f t="shared" si="78"/>
        <v>325.13264285714286</v>
      </c>
      <c r="X817" s="130"/>
      <c r="Y817" s="130">
        <f t="shared" si="72"/>
        <v>22.337357142857172</v>
      </c>
      <c r="Z817" s="130">
        <f t="shared" si="77"/>
        <v>347.47</v>
      </c>
      <c r="AA817" s="141">
        <v>3.5999999999999997E-2</v>
      </c>
      <c r="AB817" s="130">
        <f t="shared" si="73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4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5"/>
        <v>0</v>
      </c>
      <c r="W818" s="195">
        <f t="shared" ref="W818:W823" si="79">IF(O818="返货",U818/(1+P818),IF(O818="返现",U818,IF(O818="折扣",U818*P818,IF(O818="无",U818))))</f>
        <v>256760</v>
      </c>
      <c r="X818" s="195"/>
      <c r="Y818" s="195">
        <f t="shared" si="72"/>
        <v>0</v>
      </c>
      <c r="Z818" s="130">
        <v>256760</v>
      </c>
      <c r="AA818" s="141">
        <v>3.5999999999999997E-2</v>
      </c>
      <c r="AB818" s="130">
        <f t="shared" si="73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4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5"/>
        <v>0</v>
      </c>
      <c r="W819" s="130">
        <v>395000</v>
      </c>
      <c r="X819" s="130"/>
      <c r="Y819" s="195">
        <f t="shared" ref="Y819:Y825" si="80">U819-W819</f>
        <v>0</v>
      </c>
      <c r="Z819" s="130">
        <v>395000</v>
      </c>
      <c r="AA819" s="141">
        <v>3.5999999999999997E-2</v>
      </c>
      <c r="AB819" s="130">
        <f t="shared" ref="AB819:AB825" si="81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4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5"/>
        <v>0</v>
      </c>
      <c r="W820" s="195">
        <v>601006.49</v>
      </c>
      <c r="X820" s="195"/>
      <c r="Y820" s="195">
        <f t="shared" si="80"/>
        <v>0</v>
      </c>
      <c r="Z820" s="130">
        <v>601006.49</v>
      </c>
      <c r="AA820" s="141">
        <v>3.5999999999999997E-2</v>
      </c>
      <c r="AB820" s="130">
        <f t="shared" si="81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4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758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5"/>
        <v>0</v>
      </c>
      <c r="W821" s="195">
        <f t="shared" si="79"/>
        <v>107520</v>
      </c>
      <c r="X821" s="195"/>
      <c r="Y821" s="195">
        <f t="shared" si="80"/>
        <v>0</v>
      </c>
      <c r="Z821" s="130">
        <v>107520</v>
      </c>
      <c r="AA821" s="141">
        <v>3.5999999999999997E-2</v>
      </c>
      <c r="AB821" s="130">
        <f t="shared" si="81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4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5"/>
        <v>0</v>
      </c>
      <c r="W822" s="195">
        <f t="shared" si="79"/>
        <v>143781</v>
      </c>
      <c r="X822" s="195"/>
      <c r="Y822" s="195">
        <f t="shared" si="80"/>
        <v>0</v>
      </c>
      <c r="Z822" s="130">
        <v>143781</v>
      </c>
      <c r="AA822" s="141">
        <v>3.5999999999999997E-2</v>
      </c>
      <c r="AB822" s="130">
        <f t="shared" si="81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4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9"/>
        <v>0</v>
      </c>
      <c r="X823" s="195"/>
      <c r="Y823" s="195">
        <f t="shared" si="80"/>
        <v>0</v>
      </c>
      <c r="Z823" s="130">
        <v>0</v>
      </c>
      <c r="AA823" s="141">
        <v>0</v>
      </c>
      <c r="AB823" s="130">
        <f t="shared" si="81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4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80"/>
        <v>-6000</v>
      </c>
      <c r="Z824" s="130">
        <v>100000</v>
      </c>
      <c r="AA824" s="141">
        <v>0</v>
      </c>
      <c r="AB824" s="130">
        <f t="shared" si="81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4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80"/>
        <v>-1638797.3200000003</v>
      </c>
      <c r="Z825" s="195">
        <v>4881660</v>
      </c>
      <c r="AA825" s="180">
        <v>3.5999999999999997E-2</v>
      </c>
      <c r="AB825" s="130">
        <f t="shared" si="81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4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4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4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4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2">S829+T829-U829</f>
        <v>1804430.1951000001</v>
      </c>
      <c r="W829" s="130">
        <v>2695569.8048999999</v>
      </c>
      <c r="X829" s="130"/>
      <c r="Y829" s="130"/>
      <c r="Z829" s="130">
        <f t="shared" ref="Z829:Z834" si="83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4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2"/>
        <v>9300</v>
      </c>
      <c r="W830" s="130">
        <v>1540700</v>
      </c>
      <c r="X830" s="130"/>
      <c r="Y830" s="130"/>
      <c r="Z830" s="130">
        <f t="shared" si="83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4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2"/>
        <v>1195312.6499999999</v>
      </c>
      <c r="W831" s="130">
        <v>584687.35</v>
      </c>
      <c r="X831" s="130"/>
      <c r="Y831" s="130"/>
      <c r="Z831" s="130">
        <f t="shared" si="83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4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2"/>
        <v>-149842.4</v>
      </c>
      <c r="W832" s="326">
        <f>U832</f>
        <v>211200</v>
      </c>
      <c r="X832" s="326">
        <v>0</v>
      </c>
      <c r="Y832" s="195"/>
      <c r="Z832" s="149">
        <f t="shared" si="83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4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2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3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4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2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3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4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2"/>
        <v>49940.400000000009</v>
      </c>
      <c r="W835" s="130">
        <f t="shared" ref="W835:W840" si="84">U835*(1+AG835)/(1+AG835+P835)</f>
        <v>83638.509999999995</v>
      </c>
      <c r="X835" s="130"/>
      <c r="Y835" s="130">
        <f t="shared" ref="Y835:Y898" si="85">U835-W835</f>
        <v>0</v>
      </c>
      <c r="Z835" s="130">
        <f t="shared" ref="Z835:Z840" si="86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7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4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2"/>
        <v>493189.89999999991</v>
      </c>
      <c r="W836" s="123">
        <f>U836*(1+AG836)/(1+AG836+P836)</f>
        <v>881936.3622727273</v>
      </c>
      <c r="X836" s="130"/>
      <c r="Y836" s="130">
        <f t="shared" si="85"/>
        <v>24727.187727272743</v>
      </c>
      <c r="Z836" s="130">
        <f t="shared" si="86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7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4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2"/>
        <v>97190.169999999867</v>
      </c>
      <c r="W837" s="411">
        <f>U837*(1+AG837)/(1+P837+AG837)</f>
        <v>149169.1960909091</v>
      </c>
      <c r="X837" s="130"/>
      <c r="Y837" s="130">
        <f t="shared" si="85"/>
        <v>4182.3139090909099</v>
      </c>
      <c r="Z837" s="130">
        <f t="shared" si="86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7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4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2"/>
        <v>40663.879999999997</v>
      </c>
      <c r="W838" s="130">
        <f t="shared" si="84"/>
        <v>30377.599999999999</v>
      </c>
      <c r="X838" s="130"/>
      <c r="Y838" s="130">
        <f t="shared" si="85"/>
        <v>0</v>
      </c>
      <c r="Z838" s="130">
        <f t="shared" si="86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7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4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2"/>
        <v>175092.02000000002</v>
      </c>
      <c r="W839" s="130">
        <f t="shared" si="84"/>
        <v>276331</v>
      </c>
      <c r="X839" s="130"/>
      <c r="Y839" s="130">
        <f t="shared" si="85"/>
        <v>8289.929999999993</v>
      </c>
      <c r="Z839" s="130">
        <f t="shared" si="86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7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4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2"/>
        <v>140006.70000000001</v>
      </c>
      <c r="W840" s="130">
        <f t="shared" si="84"/>
        <v>181090.16504854368</v>
      </c>
      <c r="X840" s="130"/>
      <c r="Y840" s="130">
        <f t="shared" si="85"/>
        <v>5432.7049514563114</v>
      </c>
      <c r="Z840" s="130">
        <f t="shared" si="86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7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4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7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4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8">U842*(1+AG842)/(1+AG842+P842)</f>
        <v>866577.12180451222</v>
      </c>
      <c r="X842" s="130">
        <v>46080</v>
      </c>
      <c r="Y842" s="130">
        <f t="shared" si="85"/>
        <v>6564.9781954888022</v>
      </c>
      <c r="Z842" s="130">
        <f t="shared" ref="Z842:Z891" si="89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7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4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90">S843+T843-U843</f>
        <v>1174048.48</v>
      </c>
      <c r="W843" s="130">
        <f t="shared" si="88"/>
        <v>0</v>
      </c>
      <c r="X843" s="130"/>
      <c r="Y843" s="130">
        <f t="shared" si="85"/>
        <v>0</v>
      </c>
      <c r="Z843" s="130">
        <f t="shared" si="89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7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4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84803.74</v>
      </c>
      <c r="T844" s="130"/>
      <c r="U844" s="130">
        <v>8470.7999999999993</v>
      </c>
      <c r="V844" s="130">
        <f t="shared" si="90"/>
        <v>76332.94</v>
      </c>
      <c r="W844" s="130">
        <f t="shared" si="88"/>
        <v>8470.7999999999993</v>
      </c>
      <c r="X844" s="130"/>
      <c r="Y844" s="130">
        <f t="shared" si="85"/>
        <v>0</v>
      </c>
      <c r="Z844" s="130">
        <f t="shared" si="89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7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4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90"/>
        <v>15531.99</v>
      </c>
      <c r="W845" s="130">
        <f t="shared" si="88"/>
        <v>2788.24</v>
      </c>
      <c r="X845" s="130"/>
      <c r="Y845" s="130">
        <f t="shared" si="85"/>
        <v>0</v>
      </c>
      <c r="Z845" s="130">
        <f t="shared" si="89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7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4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90"/>
        <v>-4.7400000000000091</v>
      </c>
      <c r="W846" s="130">
        <f t="shared" si="88"/>
        <v>1243.22</v>
      </c>
      <c r="X846" s="130"/>
      <c r="Y846" s="130">
        <f t="shared" si="85"/>
        <v>0</v>
      </c>
      <c r="Z846" s="130">
        <f t="shared" si="89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7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4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90"/>
        <v>24321.3</v>
      </c>
      <c r="W847" s="130">
        <f t="shared" si="88"/>
        <v>4278.3579916318004</v>
      </c>
      <c r="X847" s="130"/>
      <c r="Y847" s="130">
        <f t="shared" si="85"/>
        <v>206.41200836820008</v>
      </c>
      <c r="Z847" s="130">
        <f t="shared" si="89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7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4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90"/>
        <v>16863.52</v>
      </c>
      <c r="W848" s="130">
        <f t="shared" si="88"/>
        <v>30.36</v>
      </c>
      <c r="X848" s="130"/>
      <c r="Y848" s="130">
        <f t="shared" si="85"/>
        <v>0</v>
      </c>
      <c r="Z848" s="130">
        <f t="shared" si="89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7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4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90"/>
        <v>0</v>
      </c>
      <c r="W849" s="130">
        <f t="shared" si="88"/>
        <v>12710.923076923076</v>
      </c>
      <c r="X849" s="130"/>
      <c r="Y849" s="130">
        <f t="shared" si="85"/>
        <v>508.43692307692436</v>
      </c>
      <c r="Z849" s="130">
        <f t="shared" si="89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7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4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90"/>
        <v>21583.309999999998</v>
      </c>
      <c r="W850" s="130">
        <f t="shared" si="88"/>
        <v>12328.4</v>
      </c>
      <c r="X850" s="130"/>
      <c r="Y850" s="130">
        <f t="shared" si="85"/>
        <v>616.42000000000007</v>
      </c>
      <c r="Z850" s="130">
        <f t="shared" si="89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7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4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90"/>
        <v>20014.111126760599</v>
      </c>
      <c r="W851" s="130">
        <f t="shared" si="88"/>
        <v>0</v>
      </c>
      <c r="X851" s="130"/>
      <c r="Y851" s="130">
        <f t="shared" si="85"/>
        <v>0</v>
      </c>
      <c r="Z851" s="130">
        <f t="shared" si="89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7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4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305" t="s">
        <v>57</v>
      </c>
      <c r="P852" s="208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90"/>
        <v>63652.570000000007</v>
      </c>
      <c r="W852" s="121">
        <f>U852/(1+P852)</f>
        <v>14405.28</v>
      </c>
      <c r="X852" s="130"/>
      <c r="Y852" s="130">
        <f t="shared" si="85"/>
        <v>0</v>
      </c>
      <c r="Z852" s="130">
        <f t="shared" si="89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7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4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90"/>
        <v>0</v>
      </c>
      <c r="W853" s="130">
        <f t="shared" si="88"/>
        <v>15987.07</v>
      </c>
      <c r="X853" s="130"/>
      <c r="Y853" s="130">
        <f t="shared" si="85"/>
        <v>0</v>
      </c>
      <c r="Z853" s="130">
        <f t="shared" si="89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7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4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90"/>
        <v>2956.69</v>
      </c>
      <c r="W854" s="130">
        <f t="shared" si="88"/>
        <v>0</v>
      </c>
      <c r="X854" s="130"/>
      <c r="Y854" s="130">
        <f t="shared" si="85"/>
        <v>0</v>
      </c>
      <c r="Z854" s="130">
        <f t="shared" si="89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7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4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90"/>
        <v>1766.24</v>
      </c>
      <c r="W855" s="130">
        <f t="shared" si="88"/>
        <v>0</v>
      </c>
      <c r="X855" s="130"/>
      <c r="Y855" s="130">
        <f t="shared" si="85"/>
        <v>0</v>
      </c>
      <c r="Z855" s="130">
        <f t="shared" si="89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7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4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90"/>
        <v>205.52</v>
      </c>
      <c r="W856" s="121">
        <f>U856*(1+AG856)/(1+P856+AG856)</f>
        <v>0</v>
      </c>
      <c r="X856" s="130"/>
      <c r="Y856" s="130">
        <f t="shared" si="85"/>
        <v>0</v>
      </c>
      <c r="Z856" s="130">
        <f t="shared" si="89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7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4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90"/>
        <v>547555.24</v>
      </c>
      <c r="W857" s="130">
        <f t="shared" si="88"/>
        <v>0</v>
      </c>
      <c r="X857" s="130"/>
      <c r="Y857" s="130">
        <f t="shared" si="85"/>
        <v>0</v>
      </c>
      <c r="Z857" s="130">
        <f t="shared" si="89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7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4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90"/>
        <v>7741.65</v>
      </c>
      <c r="W858" s="130">
        <f t="shared" si="88"/>
        <v>0</v>
      </c>
      <c r="X858" s="130"/>
      <c r="Y858" s="130">
        <f t="shared" si="85"/>
        <v>0</v>
      </c>
      <c r="Z858" s="130">
        <f t="shared" si="89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7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4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90"/>
        <v>106099.63</v>
      </c>
      <c r="W859" s="130">
        <f t="shared" si="88"/>
        <v>0</v>
      </c>
      <c r="X859" s="130"/>
      <c r="Y859" s="130">
        <f t="shared" si="85"/>
        <v>0</v>
      </c>
      <c r="Z859" s="130">
        <f t="shared" si="89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7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4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90"/>
        <v>11055.15</v>
      </c>
      <c r="W860" s="130">
        <f t="shared" si="88"/>
        <v>0</v>
      </c>
      <c r="X860" s="130"/>
      <c r="Y860" s="130">
        <f t="shared" si="85"/>
        <v>0</v>
      </c>
      <c r="Z860" s="130">
        <f t="shared" si="89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7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4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90"/>
        <v>354.84000000002561</v>
      </c>
      <c r="W861" s="130">
        <f t="shared" si="88"/>
        <v>0</v>
      </c>
      <c r="X861" s="130"/>
      <c r="Y861" s="130">
        <f t="shared" si="85"/>
        <v>0</v>
      </c>
      <c r="Z861" s="130">
        <f t="shared" si="89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7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4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90"/>
        <v>172.66352112698951</v>
      </c>
      <c r="W862" s="130">
        <f t="shared" si="88"/>
        <v>0</v>
      </c>
      <c r="X862" s="130"/>
      <c r="Y862" s="130">
        <f t="shared" si="85"/>
        <v>0</v>
      </c>
      <c r="Z862" s="130">
        <f t="shared" si="89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7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4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90"/>
        <v>6504.6216901406997</v>
      </c>
      <c r="W863" s="130">
        <f t="shared" si="88"/>
        <v>0</v>
      </c>
      <c r="X863" s="130"/>
      <c r="Y863" s="130">
        <f t="shared" si="85"/>
        <v>0</v>
      </c>
      <c r="Z863" s="130">
        <f t="shared" si="89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7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4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90"/>
        <v>136495.19</v>
      </c>
      <c r="W864" s="130">
        <f t="shared" si="88"/>
        <v>0</v>
      </c>
      <c r="X864" s="130"/>
      <c r="Y864" s="130">
        <f t="shared" si="85"/>
        <v>0</v>
      </c>
      <c r="Z864" s="130">
        <f t="shared" si="89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7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4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90"/>
        <v>0</v>
      </c>
      <c r="W865" s="130">
        <f t="shared" si="88"/>
        <v>0</v>
      </c>
      <c r="X865" s="130"/>
      <c r="Y865" s="130">
        <f t="shared" si="85"/>
        <v>0</v>
      </c>
      <c r="Z865" s="130">
        <f t="shared" si="89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7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4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90"/>
        <v>2063.5353521120301</v>
      </c>
      <c r="W866" s="130">
        <f t="shared" si="88"/>
        <v>0</v>
      </c>
      <c r="X866" s="130"/>
      <c r="Y866" s="130">
        <f t="shared" si="85"/>
        <v>0</v>
      </c>
      <c r="Z866" s="130">
        <f t="shared" si="89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7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4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90"/>
        <v>8102.9149295775096</v>
      </c>
      <c r="W867" s="130">
        <f t="shared" si="88"/>
        <v>0</v>
      </c>
      <c r="X867" s="130"/>
      <c r="Y867" s="130">
        <f t="shared" si="85"/>
        <v>0</v>
      </c>
      <c r="Z867" s="130">
        <f t="shared" si="89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7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4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90"/>
        <v>655.37999999978604</v>
      </c>
      <c r="W868" s="130">
        <f t="shared" si="88"/>
        <v>0</v>
      </c>
      <c r="X868" s="130"/>
      <c r="Y868" s="130">
        <f t="shared" si="85"/>
        <v>0</v>
      </c>
      <c r="Z868" s="130">
        <f t="shared" si="89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7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4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90"/>
        <v>143.460985915328</v>
      </c>
      <c r="W869" s="130">
        <f t="shared" si="88"/>
        <v>0</v>
      </c>
      <c r="X869" s="130"/>
      <c r="Y869" s="130">
        <f t="shared" si="85"/>
        <v>0</v>
      </c>
      <c r="Z869" s="130">
        <f t="shared" si="89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7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4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90"/>
        <v>322.47394365991897</v>
      </c>
      <c r="W870" s="121">
        <f>U870*(1+AG870)/(1+P870+AG870)</f>
        <v>0</v>
      </c>
      <c r="X870" s="130"/>
      <c r="Y870" s="130">
        <f t="shared" si="85"/>
        <v>0</v>
      </c>
      <c r="Z870" s="130">
        <f t="shared" si="89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7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4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90"/>
        <v>227.30774647876399</v>
      </c>
      <c r="W871" s="130">
        <f t="shared" si="88"/>
        <v>0</v>
      </c>
      <c r="X871" s="130"/>
      <c r="Y871" s="130">
        <f t="shared" si="85"/>
        <v>0</v>
      </c>
      <c r="Z871" s="130">
        <f t="shared" si="89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7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4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90"/>
        <v>1513.0032394366101</v>
      </c>
      <c r="W872" s="130">
        <f t="shared" si="88"/>
        <v>0</v>
      </c>
      <c r="X872" s="130"/>
      <c r="Y872" s="130">
        <f t="shared" si="85"/>
        <v>0</v>
      </c>
      <c r="Z872" s="130">
        <f t="shared" si="89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7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4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90"/>
        <v>127.3395774647</v>
      </c>
      <c r="W873" s="130">
        <f t="shared" si="88"/>
        <v>0</v>
      </c>
      <c r="X873" s="130"/>
      <c r="Y873" s="130">
        <f t="shared" si="85"/>
        <v>0</v>
      </c>
      <c r="Z873" s="130">
        <f t="shared" si="89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7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4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90"/>
        <v>4215.2245070423196</v>
      </c>
      <c r="W874" s="130">
        <f t="shared" si="88"/>
        <v>0</v>
      </c>
      <c r="X874" s="130"/>
      <c r="Y874" s="130">
        <f t="shared" si="85"/>
        <v>0</v>
      </c>
      <c r="Z874" s="130">
        <f t="shared" si="89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7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4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90"/>
        <v>152.264929577999</v>
      </c>
      <c r="W875" s="130">
        <f t="shared" si="88"/>
        <v>0</v>
      </c>
      <c r="X875" s="130"/>
      <c r="Y875" s="130">
        <f t="shared" si="85"/>
        <v>0</v>
      </c>
      <c r="Z875" s="130">
        <f t="shared" si="89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7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4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90"/>
        <v>196.54507042269699</v>
      </c>
      <c r="W876" s="130">
        <f t="shared" si="88"/>
        <v>0</v>
      </c>
      <c r="X876" s="130"/>
      <c r="Y876" s="130">
        <f t="shared" si="85"/>
        <v>0</v>
      </c>
      <c r="Z876" s="130">
        <f t="shared" si="89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7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4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90"/>
        <v>1402.38690140774</v>
      </c>
      <c r="W877" s="130">
        <f t="shared" si="88"/>
        <v>0</v>
      </c>
      <c r="X877" s="130"/>
      <c r="Y877" s="130">
        <f t="shared" si="85"/>
        <v>0</v>
      </c>
      <c r="Z877" s="130">
        <f t="shared" si="89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7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4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90"/>
        <v>14157.309295774696</v>
      </c>
      <c r="W878" s="130">
        <f t="shared" si="88"/>
        <v>0</v>
      </c>
      <c r="X878" s="130"/>
      <c r="Y878" s="130">
        <f t="shared" si="85"/>
        <v>0</v>
      </c>
      <c r="Z878" s="130">
        <f t="shared" si="89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7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4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90"/>
        <v>425.555211267598</v>
      </c>
      <c r="W879" s="130">
        <f t="shared" si="88"/>
        <v>0</v>
      </c>
      <c r="X879" s="130"/>
      <c r="Y879" s="130">
        <f t="shared" si="85"/>
        <v>0</v>
      </c>
      <c r="Z879" s="130">
        <f t="shared" si="89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7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4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90"/>
        <v>12961.68</v>
      </c>
      <c r="W880" s="130">
        <f t="shared" si="88"/>
        <v>0</v>
      </c>
      <c r="X880" s="130"/>
      <c r="Y880" s="130">
        <f t="shared" si="85"/>
        <v>0</v>
      </c>
      <c r="Z880" s="130">
        <f t="shared" si="89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7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4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90"/>
        <v>480.55873239384499</v>
      </c>
      <c r="W881" s="130">
        <f t="shared" si="88"/>
        <v>0</v>
      </c>
      <c r="X881" s="130"/>
      <c r="Y881" s="130">
        <f t="shared" si="85"/>
        <v>0</v>
      </c>
      <c r="Z881" s="130">
        <f t="shared" si="89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7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4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90"/>
        <v>44820.261970721403</v>
      </c>
      <c r="W882" s="130">
        <f t="shared" si="88"/>
        <v>0</v>
      </c>
      <c r="X882" s="130"/>
      <c r="Y882" s="130">
        <f t="shared" si="85"/>
        <v>0</v>
      </c>
      <c r="Z882" s="130">
        <f t="shared" si="89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7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4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90"/>
        <v>88.72</v>
      </c>
      <c r="W883" s="130">
        <f t="shared" si="88"/>
        <v>0</v>
      </c>
      <c r="X883" s="130"/>
      <c r="Y883" s="130">
        <f t="shared" si="85"/>
        <v>0</v>
      </c>
      <c r="Z883" s="130">
        <f t="shared" si="89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7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4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90"/>
        <v>147.29985915508601</v>
      </c>
      <c r="W884" s="130">
        <f t="shared" si="88"/>
        <v>0</v>
      </c>
      <c r="X884" s="130"/>
      <c r="Y884" s="130">
        <f t="shared" si="85"/>
        <v>0</v>
      </c>
      <c r="Z884" s="130">
        <f t="shared" si="89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7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4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90"/>
        <v>30217.7</v>
      </c>
      <c r="W885" s="130">
        <f t="shared" si="88"/>
        <v>0</v>
      </c>
      <c r="X885" s="130"/>
      <c r="Y885" s="130">
        <f t="shared" si="85"/>
        <v>0</v>
      </c>
      <c r="Z885" s="130">
        <f t="shared" si="89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7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4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90"/>
        <v>132154.611549297</v>
      </c>
      <c r="W886" s="130">
        <f t="shared" si="88"/>
        <v>0</v>
      </c>
      <c r="X886" s="130"/>
      <c r="Y886" s="130">
        <f t="shared" si="85"/>
        <v>0</v>
      </c>
      <c r="Z886" s="130">
        <f t="shared" si="89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7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4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90"/>
        <v>114142.344929578</v>
      </c>
      <c r="W887" s="130">
        <f t="shared" si="88"/>
        <v>0</v>
      </c>
      <c r="X887" s="130"/>
      <c r="Y887" s="130">
        <f t="shared" si="85"/>
        <v>0</v>
      </c>
      <c r="Z887" s="130">
        <f t="shared" si="89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7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4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90"/>
        <v>-30329.470000000056</v>
      </c>
      <c r="W888" s="130">
        <f t="shared" si="88"/>
        <v>0</v>
      </c>
      <c r="X888" s="130"/>
      <c r="Y888" s="130">
        <f t="shared" si="85"/>
        <v>0</v>
      </c>
      <c r="Z888" s="130">
        <f t="shared" si="89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7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4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90"/>
        <v>17291.400000000001</v>
      </c>
      <c r="W889" s="130">
        <f t="shared" si="88"/>
        <v>0</v>
      </c>
      <c r="X889" s="130"/>
      <c r="Y889" s="130">
        <f t="shared" si="85"/>
        <v>0</v>
      </c>
      <c r="Z889" s="130">
        <f t="shared" si="89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7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4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90"/>
        <v>-11.77</v>
      </c>
      <c r="W890" s="130">
        <f t="shared" si="88"/>
        <v>11.77</v>
      </c>
      <c r="X890" s="130"/>
      <c r="Y890" s="130">
        <f t="shared" si="85"/>
        <v>0</v>
      </c>
      <c r="Z890" s="130">
        <f t="shared" si="89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7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4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766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90"/>
        <v>-0.2</v>
      </c>
      <c r="W891" s="130">
        <f t="shared" si="88"/>
        <v>0.2</v>
      </c>
      <c r="X891" s="130"/>
      <c r="Y891" s="130">
        <f t="shared" si="85"/>
        <v>0</v>
      </c>
      <c r="Z891" s="130">
        <f t="shared" si="89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7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4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8"/>
        <v>256760</v>
      </c>
      <c r="X892" s="130"/>
      <c r="Y892" s="130">
        <f t="shared" si="85"/>
        <v>0</v>
      </c>
      <c r="Z892" s="130">
        <v>256760</v>
      </c>
      <c r="AA892" s="141">
        <v>3.5999999999999997E-2</v>
      </c>
      <c r="AB892" s="130">
        <f t="shared" si="87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4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8"/>
        <v>0</v>
      </c>
      <c r="X893" s="130"/>
      <c r="Y893" s="130">
        <f t="shared" si="85"/>
        <v>0</v>
      </c>
      <c r="Z893" s="130">
        <v>0</v>
      </c>
      <c r="AA893" s="141">
        <v>0</v>
      </c>
      <c r="AB893" s="130">
        <f t="shared" si="87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4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758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8"/>
        <v>107520</v>
      </c>
      <c r="X894" s="130"/>
      <c r="Y894" s="130">
        <f t="shared" si="85"/>
        <v>0</v>
      </c>
      <c r="Z894" s="130">
        <v>107520</v>
      </c>
      <c r="AA894" s="141">
        <v>3.5999999999999997E-2</v>
      </c>
      <c r="AB894" s="130">
        <f t="shared" si="87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4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5"/>
        <v>-1168397.3600000003</v>
      </c>
      <c r="Z895" s="130">
        <v>4881660</v>
      </c>
      <c r="AA895" s="141">
        <v>3.5999999999999997E-2</v>
      </c>
      <c r="AB895" s="130">
        <f t="shared" si="87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4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5"/>
        <v>7906.12</v>
      </c>
      <c r="Z896" s="130">
        <v>7906.12</v>
      </c>
      <c r="AA896" s="141">
        <v>0</v>
      </c>
      <c r="AB896" s="130">
        <f t="shared" si="87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4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5"/>
        <v>65132.7</v>
      </c>
      <c r="Z897" s="130">
        <v>65132.7</v>
      </c>
      <c r="AA897" s="141">
        <v>0</v>
      </c>
      <c r="AB897" s="130">
        <f t="shared" si="87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4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5"/>
        <v>0</v>
      </c>
      <c r="Z898" s="130">
        <f t="shared" ref="Z898:Z957" si="91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4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2">U899-W899</f>
        <v>0</v>
      </c>
      <c r="Z899" s="130">
        <f t="shared" si="91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4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2"/>
        <v>0</v>
      </c>
      <c r="Z900" s="130">
        <f t="shared" si="91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4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2"/>
        <v>0</v>
      </c>
      <c r="Z901" s="130">
        <f t="shared" si="91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4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2"/>
        <v>0</v>
      </c>
      <c r="Z902" s="130">
        <f t="shared" si="91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3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2"/>
        <v>40123.906204379629</v>
      </c>
      <c r="Z903" s="328">
        <f t="shared" si="91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4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3"/>
        <v>1198276.9899999998</v>
      </c>
      <c r="W904" s="327">
        <f>U904*(1+AG904)/(1+AG904+P904)</f>
        <v>1667702.6986466167</v>
      </c>
      <c r="X904" s="327">
        <v>93888</v>
      </c>
      <c r="Y904" s="327">
        <f t="shared" si="92"/>
        <v>12634.1113533834</v>
      </c>
      <c r="Z904" s="327">
        <f t="shared" si="91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4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3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4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3"/>
        <v>106099.63</v>
      </c>
      <c r="W906" s="327">
        <f>U906*(1+AG906)/(1+AG906+P906)</f>
        <v>0</v>
      </c>
      <c r="X906" s="327"/>
      <c r="Y906" s="327">
        <f t="shared" si="92"/>
        <v>0</v>
      </c>
      <c r="Z906" s="327">
        <f t="shared" si="91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4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3"/>
        <v>7741.65</v>
      </c>
      <c r="W907" s="327">
        <f>U907*(1+AG907)/(1+AG907+P907)</f>
        <v>0</v>
      </c>
      <c r="X907" s="327"/>
      <c r="Y907" s="327">
        <f t="shared" si="92"/>
        <v>0</v>
      </c>
      <c r="Z907" s="327">
        <f t="shared" si="91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4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3"/>
        <v>16823.18</v>
      </c>
      <c r="W908" s="327">
        <f t="shared" ref="W908:W943" si="95">U908*(1+AG908)/(1+AG908+P908)</f>
        <v>40.340000000000003</v>
      </c>
      <c r="X908" s="327"/>
      <c r="Y908" s="327">
        <f t="shared" si="92"/>
        <v>0</v>
      </c>
      <c r="Z908" s="327">
        <f t="shared" si="91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4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3"/>
        <v>547555.24</v>
      </c>
      <c r="W909" s="327">
        <f t="shared" si="95"/>
        <v>0</v>
      </c>
      <c r="X909" s="327"/>
      <c r="Y909" s="327">
        <f t="shared" si="92"/>
        <v>0</v>
      </c>
      <c r="Z909" s="327">
        <f t="shared" si="91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4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76332.94</v>
      </c>
      <c r="T910" s="274"/>
      <c r="U910" s="274">
        <v>3803.28</v>
      </c>
      <c r="V910" s="274">
        <f t="shared" si="93"/>
        <v>72529.66</v>
      </c>
      <c r="W910" s="327">
        <f t="shared" si="95"/>
        <v>3803.28</v>
      </c>
      <c r="X910" s="327"/>
      <c r="Y910" s="327">
        <f t="shared" si="92"/>
        <v>0</v>
      </c>
      <c r="Z910" s="327">
        <f t="shared" si="91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4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3"/>
        <v>205.52</v>
      </c>
      <c r="W911" s="121">
        <f>U911*(1+AG911)/(1+P911+AG911)</f>
        <v>0</v>
      </c>
      <c r="X911" s="327"/>
      <c r="Y911" s="327">
        <f t="shared" si="92"/>
        <v>0</v>
      </c>
      <c r="Z911" s="327">
        <f t="shared" si="91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4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3"/>
        <v>1766.24</v>
      </c>
      <c r="W912" s="327">
        <f t="shared" si="95"/>
        <v>0</v>
      </c>
      <c r="X912" s="327"/>
      <c r="Y912" s="327">
        <f t="shared" si="92"/>
        <v>0</v>
      </c>
      <c r="Z912" s="327">
        <f t="shared" si="91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4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766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5"/>
        <v>0.4</v>
      </c>
      <c r="X913" s="327"/>
      <c r="Y913" s="327">
        <f t="shared" si="92"/>
        <v>0</v>
      </c>
      <c r="Z913" s="327">
        <f t="shared" si="91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4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3"/>
        <v>20519.349999999999</v>
      </c>
      <c r="W914" s="327">
        <f t="shared" si="95"/>
        <v>3626.9648535564852</v>
      </c>
      <c r="X914" s="327"/>
      <c r="Y914" s="327">
        <f t="shared" si="92"/>
        <v>174.98514644351462</v>
      </c>
      <c r="Z914" s="327">
        <f t="shared" si="91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4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3"/>
        <v>18289.37</v>
      </c>
      <c r="W915" s="327">
        <f t="shared" si="95"/>
        <v>22374.51</v>
      </c>
      <c r="X915" s="327"/>
      <c r="Y915" s="327">
        <f t="shared" si="92"/>
        <v>0</v>
      </c>
      <c r="Z915" s="327">
        <f t="shared" si="91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4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2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3"/>
        <v>136495.19</v>
      </c>
      <c r="W916" s="327">
        <f t="shared" si="95"/>
        <v>0</v>
      </c>
      <c r="X916" s="327"/>
      <c r="Y916" s="327">
        <f t="shared" si="92"/>
        <v>0</v>
      </c>
      <c r="Z916" s="327">
        <f t="shared" si="91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4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2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3"/>
        <v>8102.9149295775096</v>
      </c>
      <c r="W917" s="327">
        <f t="shared" si="95"/>
        <v>0</v>
      </c>
      <c r="X917" s="327"/>
      <c r="Y917" s="327">
        <f t="shared" si="92"/>
        <v>0</v>
      </c>
      <c r="Z917" s="327">
        <f t="shared" si="91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4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2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3"/>
        <v>655.37999999978604</v>
      </c>
      <c r="W918" s="327">
        <f t="shared" si="95"/>
        <v>0</v>
      </c>
      <c r="X918" s="327"/>
      <c r="Y918" s="327">
        <f t="shared" si="92"/>
        <v>0</v>
      </c>
      <c r="Z918" s="327">
        <f t="shared" si="91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4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2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3"/>
        <v>354.84000000002561</v>
      </c>
      <c r="W919" s="327">
        <f t="shared" si="95"/>
        <v>0</v>
      </c>
      <c r="X919" s="327"/>
      <c r="Y919" s="327">
        <f t="shared" si="92"/>
        <v>0</v>
      </c>
      <c r="Z919" s="327">
        <f t="shared" si="91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4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2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3"/>
        <v>0</v>
      </c>
      <c r="W920" s="327">
        <f>U920*(1+AG920)/(1+AG920+P920)</f>
        <v>0</v>
      </c>
      <c r="X920" s="327"/>
      <c r="Y920" s="327">
        <f t="shared" si="92"/>
        <v>0</v>
      </c>
      <c r="Z920" s="327">
        <f t="shared" si="91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4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2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3"/>
        <v>227.30774647876399</v>
      </c>
      <c r="W921" s="327">
        <f t="shared" si="95"/>
        <v>0</v>
      </c>
      <c r="X921" s="327"/>
      <c r="Y921" s="327">
        <f t="shared" si="92"/>
        <v>0</v>
      </c>
      <c r="Z921" s="327">
        <f t="shared" si="91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4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2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3"/>
        <v>152.264929577999</v>
      </c>
      <c r="W922" s="327">
        <f t="shared" si="95"/>
        <v>0</v>
      </c>
      <c r="X922" s="327"/>
      <c r="Y922" s="327">
        <f t="shared" si="92"/>
        <v>0</v>
      </c>
      <c r="Z922" s="327">
        <f t="shared" si="91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4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2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3"/>
        <v>-30329.470000000056</v>
      </c>
      <c r="W923" s="327">
        <f t="shared" si="95"/>
        <v>0</v>
      </c>
      <c r="X923" s="327"/>
      <c r="Y923" s="327">
        <f t="shared" si="92"/>
        <v>0</v>
      </c>
      <c r="Z923" s="327">
        <f t="shared" si="91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4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2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3"/>
        <v>425.555211267598</v>
      </c>
      <c r="W924" s="327">
        <f t="shared" si="95"/>
        <v>0</v>
      </c>
      <c r="X924" s="327"/>
      <c r="Y924" s="327">
        <f t="shared" si="92"/>
        <v>0</v>
      </c>
      <c r="Z924" s="327">
        <f t="shared" si="91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4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2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3"/>
        <v>1402.38690140774</v>
      </c>
      <c r="W925" s="327">
        <f t="shared" si="95"/>
        <v>0</v>
      </c>
      <c r="X925" s="327"/>
      <c r="Y925" s="327">
        <f t="shared" si="92"/>
        <v>0</v>
      </c>
      <c r="Z925" s="327">
        <f t="shared" si="91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4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2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3"/>
        <v>12961.68</v>
      </c>
      <c r="W926" s="327">
        <f t="shared" si="95"/>
        <v>0</v>
      </c>
      <c r="X926" s="327"/>
      <c r="Y926" s="327">
        <f t="shared" si="92"/>
        <v>0</v>
      </c>
      <c r="Z926" s="327">
        <f t="shared" si="91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4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2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3"/>
        <v>143.460985915328</v>
      </c>
      <c r="W927" s="327">
        <f t="shared" si="95"/>
        <v>0</v>
      </c>
      <c r="X927" s="327"/>
      <c r="Y927" s="327">
        <f t="shared" si="92"/>
        <v>0</v>
      </c>
      <c r="Z927" s="327">
        <f t="shared" si="91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4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2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3"/>
        <v>2063.5353521120301</v>
      </c>
      <c r="W928" s="327">
        <f t="shared" si="95"/>
        <v>0</v>
      </c>
      <c r="X928" s="327"/>
      <c r="Y928" s="327">
        <f t="shared" si="92"/>
        <v>0</v>
      </c>
      <c r="Z928" s="327">
        <f t="shared" si="91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4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2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3"/>
        <v>114142.344929578</v>
      </c>
      <c r="W929" s="327">
        <f t="shared" si="95"/>
        <v>0</v>
      </c>
      <c r="X929" s="327"/>
      <c r="Y929" s="327">
        <f t="shared" si="92"/>
        <v>0</v>
      </c>
      <c r="Z929" s="327">
        <f t="shared" si="91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4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2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3"/>
        <v>30217.7</v>
      </c>
      <c r="W930" s="327">
        <f t="shared" si="95"/>
        <v>0</v>
      </c>
      <c r="X930" s="327"/>
      <c r="Y930" s="327">
        <f t="shared" si="92"/>
        <v>0</v>
      </c>
      <c r="Z930" s="327">
        <f t="shared" si="91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4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2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3"/>
        <v>20014.111126760599</v>
      </c>
      <c r="W931" s="327">
        <f>U931*(1+AG931)/(1+AG931+P931)</f>
        <v>0</v>
      </c>
      <c r="X931" s="327"/>
      <c r="Y931" s="327">
        <f t="shared" si="92"/>
        <v>0</v>
      </c>
      <c r="Z931" s="327">
        <f t="shared" si="91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4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2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3"/>
        <v>322.47394365991897</v>
      </c>
      <c r="W932" s="121">
        <f>U932*(1+AG932)/(1+P932+AG932)</f>
        <v>0</v>
      </c>
      <c r="X932" s="328"/>
      <c r="Y932" s="327">
        <f t="shared" si="92"/>
        <v>0</v>
      </c>
      <c r="Z932" s="327">
        <f t="shared" si="91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4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2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3"/>
        <v>196.54507042269699</v>
      </c>
      <c r="W933" s="327">
        <f t="shared" si="95"/>
        <v>0</v>
      </c>
      <c r="X933" s="327"/>
      <c r="Y933" s="327">
        <f t="shared" si="92"/>
        <v>0</v>
      </c>
      <c r="Z933" s="327">
        <f t="shared" si="91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4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2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3"/>
        <v>1513.0032394366101</v>
      </c>
      <c r="W934" s="327">
        <f t="shared" si="95"/>
        <v>0</v>
      </c>
      <c r="X934" s="327"/>
      <c r="Y934" s="327">
        <f t="shared" si="92"/>
        <v>0</v>
      </c>
      <c r="Z934" s="327">
        <f t="shared" si="91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4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2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3"/>
        <v>6504.6216901406997</v>
      </c>
      <c r="W935" s="327">
        <f t="shared" si="95"/>
        <v>0</v>
      </c>
      <c r="X935" s="327"/>
      <c r="Y935" s="327">
        <f t="shared" si="92"/>
        <v>0</v>
      </c>
      <c r="Z935" s="327">
        <f t="shared" si="91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4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2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3"/>
        <v>44820.261970721403</v>
      </c>
      <c r="W936" s="327">
        <f t="shared" si="95"/>
        <v>0</v>
      </c>
      <c r="X936" s="327"/>
      <c r="Y936" s="327">
        <f t="shared" si="92"/>
        <v>0</v>
      </c>
      <c r="Z936" s="327">
        <f t="shared" si="91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4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2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3"/>
        <v>132154.611549297</v>
      </c>
      <c r="W937" s="327">
        <f t="shared" si="95"/>
        <v>0</v>
      </c>
      <c r="X937" s="327"/>
      <c r="Y937" s="327">
        <f t="shared" si="92"/>
        <v>0</v>
      </c>
      <c r="Z937" s="327">
        <f t="shared" si="91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4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2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3"/>
        <v>14157.309295774696</v>
      </c>
      <c r="W938" s="327">
        <f t="shared" si="95"/>
        <v>0</v>
      </c>
      <c r="X938" s="327"/>
      <c r="Y938" s="327">
        <f t="shared" si="92"/>
        <v>0</v>
      </c>
      <c r="Z938" s="327">
        <f t="shared" si="91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4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2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3"/>
        <v>480.55873239384499</v>
      </c>
      <c r="W939" s="327">
        <f t="shared" si="95"/>
        <v>0</v>
      </c>
      <c r="X939" s="327"/>
      <c r="Y939" s="327">
        <f t="shared" si="92"/>
        <v>0</v>
      </c>
      <c r="Z939" s="327">
        <f t="shared" si="91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4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2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3"/>
        <v>88.72</v>
      </c>
      <c r="W940" s="327">
        <f t="shared" si="95"/>
        <v>0</v>
      </c>
      <c r="X940" s="327"/>
      <c r="Y940" s="327">
        <f t="shared" si="92"/>
        <v>0</v>
      </c>
      <c r="Z940" s="327">
        <f t="shared" si="91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4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2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3"/>
        <v>147.29985915508601</v>
      </c>
      <c r="W941" s="327">
        <f t="shared" si="95"/>
        <v>0</v>
      </c>
      <c r="X941" s="327"/>
      <c r="Y941" s="327">
        <f t="shared" si="92"/>
        <v>0</v>
      </c>
      <c r="Z941" s="327">
        <f t="shared" si="91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4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2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3"/>
        <v>4215.2245070423196</v>
      </c>
      <c r="W942" s="327">
        <f t="shared" si="95"/>
        <v>0</v>
      </c>
      <c r="X942" s="327"/>
      <c r="Y942" s="327">
        <f t="shared" si="92"/>
        <v>0</v>
      </c>
      <c r="Z942" s="327">
        <f t="shared" si="91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4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2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3"/>
        <v>127.3395774647</v>
      </c>
      <c r="W943" s="327">
        <f t="shared" si="95"/>
        <v>0</v>
      </c>
      <c r="X943" s="327"/>
      <c r="Y943" s="327">
        <f t="shared" si="92"/>
        <v>0</v>
      </c>
      <c r="Z943" s="327">
        <f t="shared" si="91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4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2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3"/>
        <v>172.66352112698951</v>
      </c>
      <c r="W944" s="327">
        <f>U944*(1+AG944)/(1+AG944+P944)</f>
        <v>0</v>
      </c>
      <c r="X944" s="327"/>
      <c r="Y944" s="327">
        <f t="shared" si="92"/>
        <v>0</v>
      </c>
      <c r="Z944" s="327">
        <f t="shared" si="91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4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2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3"/>
        <v>11055.15</v>
      </c>
      <c r="W945" s="327">
        <f>U945*(1+AG945)/(1+AG945+P945)</f>
        <v>0</v>
      </c>
      <c r="X945" s="327"/>
      <c r="Y945" s="327">
        <f t="shared" si="92"/>
        <v>0</v>
      </c>
      <c r="Z945" s="327">
        <f t="shared" si="91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4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3"/>
        <v>0</v>
      </c>
      <c r="W946" s="327">
        <f t="shared" ref="W946:W956" si="96">U946*(1+AG946)/(1+AG946+P946)</f>
        <v>20555.533333333333</v>
      </c>
      <c r="X946" s="327"/>
      <c r="Y946" s="327">
        <f t="shared" si="92"/>
        <v>1027.7766666666685</v>
      </c>
      <c r="Z946" s="327">
        <f t="shared" si="91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4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3"/>
        <v>44130.209999999905</v>
      </c>
      <c r="W947" s="411">
        <f>U947*(1+AG947)/(1+P947+AG947)</f>
        <v>151612.87181818183</v>
      </c>
      <c r="X947" s="327"/>
      <c r="Y947" s="327">
        <f t="shared" si="92"/>
        <v>4250.8281818181858</v>
      </c>
      <c r="Z947" s="327">
        <f t="shared" si="91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4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3"/>
        <v>380304.25</v>
      </c>
      <c r="W948" s="123">
        <f>U948*(1+AG948)/(1+AG948+P948)</f>
        <v>1009806.936</v>
      </c>
      <c r="X948" s="327"/>
      <c r="Y948" s="327">
        <f t="shared" si="92"/>
        <v>28312.344000000041</v>
      </c>
      <c r="Z948" s="327">
        <f t="shared" si="91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4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3"/>
        <v>17291.400000000001</v>
      </c>
      <c r="W949" s="327">
        <f t="shared" si="96"/>
        <v>0</v>
      </c>
      <c r="X949" s="327"/>
      <c r="Y949" s="327">
        <f t="shared" si="92"/>
        <v>0</v>
      </c>
      <c r="Z949" s="327">
        <f t="shared" si="91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4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3"/>
        <v>48780.49</v>
      </c>
      <c r="W950" s="121">
        <f>U950/(1+P950)</f>
        <v>14872.08</v>
      </c>
      <c r="X950" s="327"/>
      <c r="Y950" s="327">
        <f t="shared" si="92"/>
        <v>0</v>
      </c>
      <c r="Z950" s="327">
        <f t="shared" si="91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4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3"/>
        <v>10573.89</v>
      </c>
      <c r="W951" s="327">
        <f t="shared" si="96"/>
        <v>49366.51</v>
      </c>
      <c r="X951" s="327"/>
      <c r="Y951" s="327">
        <f t="shared" si="92"/>
        <v>0</v>
      </c>
      <c r="Z951" s="327">
        <f t="shared" si="91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4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3"/>
        <v>178083.40000000002</v>
      </c>
      <c r="W952" s="327">
        <f t="shared" si="96"/>
        <v>263032.33009708737</v>
      </c>
      <c r="X952" s="327"/>
      <c r="Y952" s="327">
        <f t="shared" si="92"/>
        <v>7890.9699029126205</v>
      </c>
      <c r="Z952" s="327">
        <f t="shared" si="91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4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3"/>
        <v>31225.839999999997</v>
      </c>
      <c r="W953" s="327">
        <f t="shared" si="96"/>
        <v>139675.90291262136</v>
      </c>
      <c r="X953" s="327"/>
      <c r="Y953" s="327">
        <f t="shared" si="92"/>
        <v>4190.2770873786358</v>
      </c>
      <c r="Z953" s="327">
        <f t="shared" si="91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4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6"/>
        <v>0</v>
      </c>
      <c r="X954" s="327"/>
      <c r="Y954" s="327">
        <f t="shared" si="92"/>
        <v>0</v>
      </c>
      <c r="Z954" s="327">
        <f t="shared" si="91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4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3"/>
        <v>7101.6099999999988</v>
      </c>
      <c r="W955" s="327">
        <f t="shared" si="96"/>
        <v>9300.94</v>
      </c>
      <c r="X955" s="327"/>
      <c r="Y955" s="327">
        <f t="shared" si="92"/>
        <v>0</v>
      </c>
      <c r="Z955" s="327">
        <f t="shared" si="91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4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3"/>
        <v>2956.69</v>
      </c>
      <c r="W956" s="327">
        <f t="shared" si="96"/>
        <v>0</v>
      </c>
      <c r="X956" s="327"/>
      <c r="Y956" s="327">
        <f t="shared" si="92"/>
        <v>0</v>
      </c>
      <c r="Z956" s="327">
        <f t="shared" si="91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4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2"/>
        <v>0</v>
      </c>
      <c r="Z957" s="327">
        <f t="shared" si="91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4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3"/>
        <v>0</v>
      </c>
      <c r="W958" s="329">
        <v>256760</v>
      </c>
      <c r="X958" s="329"/>
      <c r="Y958" s="329">
        <f t="shared" si="92"/>
        <v>0</v>
      </c>
      <c r="Z958" s="329">
        <v>256760</v>
      </c>
      <c r="AA958" s="279">
        <v>5.6000000000000001E-2</v>
      </c>
      <c r="AB958" s="329">
        <f t="shared" si="94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758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3"/>
        <v>0</v>
      </c>
      <c r="W959" s="329">
        <v>107520</v>
      </c>
      <c r="X959" s="329"/>
      <c r="Y959" s="329">
        <f t="shared" si="92"/>
        <v>0</v>
      </c>
      <c r="Z959" s="329">
        <v>107520</v>
      </c>
      <c r="AA959" s="279">
        <v>5.6000000000000001E-2</v>
      </c>
      <c r="AB959" s="329">
        <f t="shared" si="94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2"/>
        <v>0</v>
      </c>
      <c r="Z960" s="329">
        <v>0</v>
      </c>
      <c r="AA960" s="276"/>
      <c r="AB960" s="329">
        <f t="shared" si="94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3"/>
        <v>0</v>
      </c>
      <c r="W961" s="329">
        <v>0</v>
      </c>
      <c r="X961" s="329"/>
      <c r="Y961" s="329">
        <f t="shared" si="92"/>
        <v>7906.12</v>
      </c>
      <c r="Z961" s="329">
        <v>7906.12</v>
      </c>
      <c r="AA961" s="273">
        <v>0</v>
      </c>
      <c r="AB961" s="329">
        <f t="shared" si="94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3"/>
        <v>0</v>
      </c>
      <c r="W962" s="329">
        <v>0</v>
      </c>
      <c r="X962" s="329"/>
      <c r="Y962" s="329">
        <f t="shared" si="92"/>
        <v>77375.7</v>
      </c>
      <c r="Z962" s="329">
        <v>77375.7</v>
      </c>
      <c r="AA962" s="273">
        <v>0</v>
      </c>
      <c r="AB962" s="329">
        <f t="shared" si="94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4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2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7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4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2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7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8">W966</f>
        <v>1084146.6100000001</v>
      </c>
      <c r="V966" s="167">
        <f t="shared" si="97"/>
        <v>3915853.3899999997</v>
      </c>
      <c r="W966" s="329">
        <v>1084146.6100000001</v>
      </c>
      <c r="X966" s="329"/>
      <c r="Y966" s="329">
        <v>0</v>
      </c>
      <c r="Z966" s="329">
        <f t="shared" ref="Z966:Z972" si="99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8"/>
        <v>3843860.3337400001</v>
      </c>
      <c r="V967" s="167">
        <f t="shared" si="97"/>
        <v>23202.376259999815</v>
      </c>
      <c r="W967" s="329">
        <v>3843860.3337400001</v>
      </c>
      <c r="X967" s="329"/>
      <c r="Y967" s="329">
        <v>0</v>
      </c>
      <c r="Z967" s="329">
        <f t="shared" si="99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8"/>
        <v>3610685.49</v>
      </c>
      <c r="V968" s="167">
        <f t="shared" si="97"/>
        <v>1122939.3099999996</v>
      </c>
      <c r="W968" s="329">
        <v>3610685.49</v>
      </c>
      <c r="X968" s="329"/>
      <c r="Y968" s="329">
        <v>0</v>
      </c>
      <c r="Z968" s="329">
        <f t="shared" si="99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8"/>
        <v>2668575</v>
      </c>
      <c r="V969" s="167">
        <f t="shared" si="97"/>
        <v>0</v>
      </c>
      <c r="W969" s="329">
        <v>2668575</v>
      </c>
      <c r="X969" s="329"/>
      <c r="Y969" s="329">
        <v>0</v>
      </c>
      <c r="Z969" s="329">
        <f t="shared" si="99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8"/>
        <v>261425</v>
      </c>
      <c r="V970" s="167">
        <f t="shared" si="97"/>
        <v>0</v>
      </c>
      <c r="W970" s="329">
        <v>261425</v>
      </c>
      <c r="X970" s="329"/>
      <c r="Y970" s="329">
        <v>0</v>
      </c>
      <c r="Z970" s="329">
        <f t="shared" si="99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8"/>
        <v>383999.21259842499</v>
      </c>
      <c r="V971" s="167">
        <f t="shared" si="97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9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8"/>
        <v>192758.810344828</v>
      </c>
      <c r="V972" s="167">
        <f t="shared" si="97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9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2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2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100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758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100"/>
        <v>0</v>
      </c>
      <c r="Z976" s="329">
        <v>107520</v>
      </c>
      <c r="AA976" s="273">
        <v>5.6000000000000001E-2</v>
      </c>
      <c r="AB976" s="329">
        <f t="shared" ref="AB976:AB1031" si="101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2">S977+T977-U977</f>
        <v>-1789942</v>
      </c>
      <c r="W977" s="329">
        <v>7839999.3600000003</v>
      </c>
      <c r="X977" s="329">
        <v>470399.96</v>
      </c>
      <c r="Y977" s="329">
        <f t="shared" si="100"/>
        <v>-1168397.3600000003</v>
      </c>
      <c r="Z977" s="329">
        <v>4881660</v>
      </c>
      <c r="AA977" s="273">
        <v>5.6000000000000001E-2</v>
      </c>
      <c r="AB977" s="329">
        <f t="shared" si="101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2"/>
        <v>0</v>
      </c>
      <c r="W978" s="329">
        <v>0</v>
      </c>
      <c r="X978" s="329"/>
      <c r="Y978" s="329">
        <f t="shared" si="100"/>
        <v>7651.08</v>
      </c>
      <c r="Z978" s="329">
        <v>7651.08</v>
      </c>
      <c r="AA978" s="273">
        <v>0</v>
      </c>
      <c r="AB978" s="329">
        <f t="shared" si="101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2"/>
        <v>0</v>
      </c>
      <c r="W979" s="329">
        <v>0</v>
      </c>
      <c r="X979" s="329"/>
      <c r="Y979" s="329">
        <f t="shared" si="100"/>
        <v>60496.32</v>
      </c>
      <c r="Z979" s="329">
        <v>60496.32</v>
      </c>
      <c r="AA979" s="273">
        <v>0</v>
      </c>
      <c r="AB979" s="329">
        <f t="shared" si="101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2"/>
        <v>196160.39999999991</v>
      </c>
      <c r="W980" s="123">
        <f>U980*(1+AG980)/(1+AG980+P980)</f>
        <v>1429121.7362727271</v>
      </c>
      <c r="X980" s="329"/>
      <c r="Y980" s="329">
        <f t="shared" si="100"/>
        <v>40068.833727272926</v>
      </c>
      <c r="Z980" s="329">
        <f>U980</f>
        <v>1469190.57</v>
      </c>
      <c r="AA980" s="273">
        <v>3.5999999999999997E-2</v>
      </c>
      <c r="AB980" s="329">
        <f t="shared" si="101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2"/>
        <v>31336.809999999896</v>
      </c>
      <c r="W981" s="411">
        <f>U981*(1+AG981)/(1+P981+AG981)</f>
        <v>122444.48699999999</v>
      </c>
      <c r="X981" s="329"/>
      <c r="Y981" s="329">
        <f t="shared" si="100"/>
        <v>3433.023000000001</v>
      </c>
      <c r="Z981" s="329">
        <f t="shared" ref="Z981:Z1031" si="103">U981</f>
        <v>125877.51</v>
      </c>
      <c r="AA981" s="273">
        <v>3.5999999999999997E-2</v>
      </c>
      <c r="AB981" s="329">
        <f t="shared" si="101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2"/>
        <v>31796.339999999997</v>
      </c>
      <c r="W982" s="329">
        <f t="shared" ref="W982:W1030" si="104">U982*(1+AG982)/(1+AG982+P982)</f>
        <v>38777.550000000003</v>
      </c>
      <c r="X982" s="329"/>
      <c r="Y982" s="329">
        <f t="shared" si="100"/>
        <v>0</v>
      </c>
      <c r="Z982" s="329">
        <f t="shared" si="103"/>
        <v>38777.550000000003</v>
      </c>
      <c r="AA982" s="273">
        <v>3.5999999999999997E-2</v>
      </c>
      <c r="AB982" s="329">
        <f t="shared" si="101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2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101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2"/>
        <v>831241.23999999976</v>
      </c>
      <c r="W984" s="329">
        <f t="shared" si="104"/>
        <v>1204659.9085714289</v>
      </c>
      <c r="X984" s="329">
        <v>75456</v>
      </c>
      <c r="Y984" s="329">
        <f t="shared" si="100"/>
        <v>9126.2114285712596</v>
      </c>
      <c r="Z984" s="329">
        <f t="shared" si="103"/>
        <v>1213786.1200000001</v>
      </c>
      <c r="AA984" s="273">
        <v>3.5999999999999997E-2</v>
      </c>
      <c r="AB984" s="329">
        <f t="shared" si="101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2"/>
        <v>115644.56999999999</v>
      </c>
      <c r="W985" s="329">
        <f t="shared" si="104"/>
        <v>118040.06796116506</v>
      </c>
      <c r="X985" s="329"/>
      <c r="Y985" s="329">
        <f t="shared" si="100"/>
        <v>3541.2020388349483</v>
      </c>
      <c r="Z985" s="329">
        <f t="shared" si="103"/>
        <v>121581.27</v>
      </c>
      <c r="AA985" s="273">
        <v>3.5999999999999997E-2</v>
      </c>
      <c r="AB985" s="329">
        <f t="shared" si="101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2"/>
        <v>97624.94</v>
      </c>
      <c r="W986" s="329">
        <f t="shared" si="104"/>
        <v>278115.0097087379</v>
      </c>
      <c r="X986" s="329"/>
      <c r="Y986" s="329">
        <f t="shared" si="100"/>
        <v>8343.4502912621247</v>
      </c>
      <c r="Z986" s="329">
        <f t="shared" si="103"/>
        <v>286458.46000000002</v>
      </c>
      <c r="AA986" s="273">
        <v>3.5999999999999997E-2</v>
      </c>
      <c r="AB986" s="329">
        <f t="shared" si="101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2"/>
        <v>41270.11</v>
      </c>
      <c r="W987" s="329">
        <f t="shared" si="104"/>
        <v>27019.26</v>
      </c>
      <c r="X987" s="329"/>
      <c r="Y987" s="329">
        <f t="shared" si="100"/>
        <v>0</v>
      </c>
      <c r="Z987" s="329">
        <f t="shared" si="103"/>
        <v>27019.26</v>
      </c>
      <c r="AA987" s="273">
        <v>3.5999999999999997E-2</v>
      </c>
      <c r="AB987" s="329">
        <f t="shared" si="101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2"/>
        <v>0</v>
      </c>
      <c r="W988" s="329">
        <f t="shared" si="104"/>
        <v>1071928.8735766422</v>
      </c>
      <c r="X988" s="329">
        <v>60000</v>
      </c>
      <c r="Y988" s="329">
        <f t="shared" si="100"/>
        <v>40603.366423357744</v>
      </c>
      <c r="Z988" s="329">
        <f t="shared" si="103"/>
        <v>1112532.24</v>
      </c>
      <c r="AA988" s="273">
        <v>6.9000000000000006E-2</v>
      </c>
      <c r="AB988" s="329">
        <f t="shared" si="101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2"/>
        <v>106099.63</v>
      </c>
      <c r="W989" s="329">
        <f t="shared" si="104"/>
        <v>0</v>
      </c>
      <c r="X989" s="329"/>
      <c r="Y989" s="329">
        <f t="shared" si="100"/>
        <v>0</v>
      </c>
      <c r="Z989" s="329">
        <f t="shared" si="103"/>
        <v>0</v>
      </c>
      <c r="AA989" s="273">
        <v>3.5999999999999997E-2</v>
      </c>
      <c r="AB989" s="329">
        <f t="shared" si="101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2"/>
        <v>7741.65</v>
      </c>
      <c r="W990" s="329">
        <f t="shared" si="104"/>
        <v>0</v>
      </c>
      <c r="X990" s="329"/>
      <c r="Y990" s="329">
        <f t="shared" si="100"/>
        <v>0</v>
      </c>
      <c r="Z990" s="329">
        <f t="shared" si="103"/>
        <v>0</v>
      </c>
      <c r="AA990" s="273">
        <v>3.5999999999999997E-2</v>
      </c>
      <c r="AB990" s="329">
        <f t="shared" si="101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2"/>
        <v>16789.37</v>
      </c>
      <c r="W991" s="329">
        <f t="shared" si="104"/>
        <v>33.81</v>
      </c>
      <c r="X991" s="329"/>
      <c r="Y991" s="329">
        <f t="shared" si="100"/>
        <v>0</v>
      </c>
      <c r="Z991" s="329">
        <f t="shared" si="103"/>
        <v>33.81</v>
      </c>
      <c r="AA991" s="273">
        <v>3.5999999999999997E-2</v>
      </c>
      <c r="AB991" s="329">
        <f t="shared" si="101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2"/>
        <v>547555.24</v>
      </c>
      <c r="W992" s="329">
        <f t="shared" si="104"/>
        <v>0</v>
      </c>
      <c r="X992" s="329"/>
      <c r="Y992" s="329">
        <f t="shared" si="100"/>
        <v>0</v>
      </c>
      <c r="Z992" s="329">
        <f t="shared" si="103"/>
        <v>0</v>
      </c>
      <c r="AA992" s="273">
        <v>3.5999999999999997E-2</v>
      </c>
      <c r="AB992" s="329">
        <f t="shared" si="101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72529.66</v>
      </c>
      <c r="T993" s="167"/>
      <c r="U993" s="167">
        <v>2607.89</v>
      </c>
      <c r="V993" s="167">
        <f t="shared" si="102"/>
        <v>69921.77</v>
      </c>
      <c r="W993" s="329">
        <f t="shared" si="104"/>
        <v>2607.89</v>
      </c>
      <c r="X993" s="329"/>
      <c r="Y993" s="329">
        <f t="shared" si="100"/>
        <v>0</v>
      </c>
      <c r="Z993" s="329">
        <f t="shared" si="103"/>
        <v>2607.89</v>
      </c>
      <c r="AA993" s="273">
        <v>3.5999999999999997E-2</v>
      </c>
      <c r="AB993" s="329">
        <f t="shared" si="101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2"/>
        <v>205.52</v>
      </c>
      <c r="W994" s="121">
        <f>U994*(1+AG994)/(1+P994+AG994)</f>
        <v>0</v>
      </c>
      <c r="X994" s="329"/>
      <c r="Y994" s="329">
        <f t="shared" si="100"/>
        <v>0</v>
      </c>
      <c r="Z994" s="329">
        <f t="shared" si="103"/>
        <v>0</v>
      </c>
      <c r="AA994" s="273">
        <v>3.5999999999999997E-2</v>
      </c>
      <c r="AB994" s="329">
        <f t="shared" si="101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2"/>
        <v>1766.24</v>
      </c>
      <c r="W995" s="329">
        <f>U995*(1+AG995)/(1+AG995+P995)</f>
        <v>0</v>
      </c>
      <c r="X995" s="329"/>
      <c r="Y995" s="329">
        <f t="shared" si="100"/>
        <v>0</v>
      </c>
      <c r="Z995" s="329">
        <f t="shared" si="103"/>
        <v>0</v>
      </c>
      <c r="AA995" s="273">
        <v>3.5999999999999997E-2</v>
      </c>
      <c r="AB995" s="329">
        <f t="shared" si="101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2"/>
        <v>15339.869999999999</v>
      </c>
      <c r="W996" s="329">
        <f t="shared" si="104"/>
        <v>4941.0938912133888</v>
      </c>
      <c r="X996" s="329"/>
      <c r="Y996" s="329">
        <f t="shared" si="100"/>
        <v>238.38610878661075</v>
      </c>
      <c r="Z996" s="329">
        <f t="shared" si="103"/>
        <v>5179.4799999999996</v>
      </c>
      <c r="AA996" s="273">
        <v>3.5999999999999997E-2</v>
      </c>
      <c r="AB996" s="329">
        <f t="shared" si="101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2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2"/>
        <v>136495.19</v>
      </c>
      <c r="W997" s="329">
        <f t="shared" si="104"/>
        <v>0</v>
      </c>
      <c r="X997" s="329"/>
      <c r="Y997" s="329">
        <f t="shared" si="100"/>
        <v>0</v>
      </c>
      <c r="Z997" s="329">
        <f t="shared" si="103"/>
        <v>0</v>
      </c>
      <c r="AA997" s="273">
        <v>6.9000000000000006E-2</v>
      </c>
      <c r="AB997" s="329">
        <f t="shared" si="101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2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2"/>
        <v>8102.9149295775096</v>
      </c>
      <c r="W998" s="329">
        <f t="shared" si="104"/>
        <v>0</v>
      </c>
      <c r="X998" s="329"/>
      <c r="Y998" s="329">
        <f t="shared" si="100"/>
        <v>0</v>
      </c>
      <c r="Z998" s="329">
        <f t="shared" si="103"/>
        <v>0</v>
      </c>
      <c r="AA998" s="273">
        <v>6.9000000000000006E-2</v>
      </c>
      <c r="AB998" s="329">
        <f t="shared" si="101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2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2"/>
        <v>655.37999999978604</v>
      </c>
      <c r="W999" s="329">
        <f t="shared" si="104"/>
        <v>0</v>
      </c>
      <c r="X999" s="329"/>
      <c r="Y999" s="329">
        <f t="shared" si="100"/>
        <v>0</v>
      </c>
      <c r="Z999" s="329">
        <f t="shared" si="103"/>
        <v>0</v>
      </c>
      <c r="AA999" s="273">
        <v>6.9000000000000006E-2</v>
      </c>
      <c r="AB999" s="329">
        <f t="shared" si="101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2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2"/>
        <v>354.84000000002561</v>
      </c>
      <c r="W1000" s="329">
        <f t="shared" si="104"/>
        <v>0</v>
      </c>
      <c r="X1000" s="329"/>
      <c r="Y1000" s="329">
        <f t="shared" si="100"/>
        <v>0</v>
      </c>
      <c r="Z1000" s="329">
        <f t="shared" si="103"/>
        <v>0</v>
      </c>
      <c r="AA1000" s="273">
        <v>6.9000000000000006E-2</v>
      </c>
      <c r="AB1000" s="329">
        <f t="shared" si="101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2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2"/>
        <v>0</v>
      </c>
      <c r="W1001" s="329">
        <f t="shared" si="104"/>
        <v>0</v>
      </c>
      <c r="X1001" s="329"/>
      <c r="Y1001" s="329">
        <f t="shared" si="100"/>
        <v>0</v>
      </c>
      <c r="Z1001" s="329">
        <f t="shared" si="103"/>
        <v>0</v>
      </c>
      <c r="AA1001" s="273">
        <v>6.9000000000000006E-2</v>
      </c>
      <c r="AB1001" s="329">
        <f t="shared" si="101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2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2"/>
        <v>227.30774647876399</v>
      </c>
      <c r="W1002" s="329">
        <f t="shared" si="104"/>
        <v>0</v>
      </c>
      <c r="X1002" s="329"/>
      <c r="Y1002" s="329">
        <f t="shared" si="100"/>
        <v>0</v>
      </c>
      <c r="Z1002" s="329">
        <f t="shared" si="103"/>
        <v>0</v>
      </c>
      <c r="AA1002" s="273">
        <v>6.9000000000000006E-2</v>
      </c>
      <c r="AB1002" s="329">
        <f t="shared" si="101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2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2"/>
        <v>152.264929577999</v>
      </c>
      <c r="W1003" s="329">
        <f t="shared" si="104"/>
        <v>0</v>
      </c>
      <c r="X1003" s="329"/>
      <c r="Y1003" s="329">
        <f t="shared" si="100"/>
        <v>0</v>
      </c>
      <c r="Z1003" s="329">
        <f t="shared" si="103"/>
        <v>0</v>
      </c>
      <c r="AA1003" s="273">
        <v>6.9000000000000006E-2</v>
      </c>
      <c r="AB1003" s="329">
        <f t="shared" si="101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2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2"/>
        <v>-30329.470000000056</v>
      </c>
      <c r="W1004" s="329">
        <f t="shared" si="104"/>
        <v>0</v>
      </c>
      <c r="X1004" s="329"/>
      <c r="Y1004" s="329">
        <f t="shared" si="100"/>
        <v>0</v>
      </c>
      <c r="Z1004" s="329">
        <f t="shared" si="103"/>
        <v>0</v>
      </c>
      <c r="AA1004" s="273">
        <v>6.9000000000000006E-2</v>
      </c>
      <c r="AB1004" s="329">
        <f t="shared" si="101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2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2"/>
        <v>425.555211267598</v>
      </c>
      <c r="W1005" s="329">
        <f t="shared" si="104"/>
        <v>0</v>
      </c>
      <c r="X1005" s="329"/>
      <c r="Y1005" s="329">
        <f t="shared" si="100"/>
        <v>0</v>
      </c>
      <c r="Z1005" s="329">
        <f t="shared" si="103"/>
        <v>0</v>
      </c>
      <c r="AA1005" s="273">
        <v>6.9000000000000006E-2</v>
      </c>
      <c r="AB1005" s="329">
        <f t="shared" si="101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2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2"/>
        <v>1402.38690140774</v>
      </c>
      <c r="W1006" s="329">
        <f t="shared" si="104"/>
        <v>0</v>
      </c>
      <c r="X1006" s="329"/>
      <c r="Y1006" s="329">
        <f t="shared" si="100"/>
        <v>0</v>
      </c>
      <c r="Z1006" s="329">
        <f t="shared" si="103"/>
        <v>0</v>
      </c>
      <c r="AA1006" s="273">
        <v>6.9000000000000006E-2</v>
      </c>
      <c r="AB1006" s="329">
        <f t="shared" si="101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2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2"/>
        <v>12961.68</v>
      </c>
      <c r="W1007" s="329">
        <f t="shared" si="104"/>
        <v>0</v>
      </c>
      <c r="X1007" s="329"/>
      <c r="Y1007" s="329">
        <f t="shared" si="100"/>
        <v>0</v>
      </c>
      <c r="Z1007" s="329">
        <f t="shared" si="103"/>
        <v>0</v>
      </c>
      <c r="AA1007" s="273">
        <v>6.9000000000000006E-2</v>
      </c>
      <c r="AB1007" s="329">
        <f t="shared" si="101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2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2"/>
        <v>143.460985915328</v>
      </c>
      <c r="W1008" s="329">
        <f t="shared" si="104"/>
        <v>0</v>
      </c>
      <c r="X1008" s="329"/>
      <c r="Y1008" s="329">
        <f t="shared" si="100"/>
        <v>0</v>
      </c>
      <c r="Z1008" s="329">
        <f t="shared" si="103"/>
        <v>0</v>
      </c>
      <c r="AA1008" s="273">
        <v>6.9000000000000006E-2</v>
      </c>
      <c r="AB1008" s="329">
        <f t="shared" si="101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2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2"/>
        <v>2063.5353521120301</v>
      </c>
      <c r="W1009" s="329">
        <f t="shared" si="104"/>
        <v>0</v>
      </c>
      <c r="X1009" s="329"/>
      <c r="Y1009" s="329">
        <f t="shared" si="100"/>
        <v>0</v>
      </c>
      <c r="Z1009" s="329">
        <f t="shared" si="103"/>
        <v>0</v>
      </c>
      <c r="AA1009" s="273">
        <v>6.9000000000000006E-2</v>
      </c>
      <c r="AB1009" s="329">
        <f t="shared" si="101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2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2"/>
        <v>114142.344929578</v>
      </c>
      <c r="W1010" s="329">
        <f t="shared" si="104"/>
        <v>0</v>
      </c>
      <c r="X1010" s="329"/>
      <c r="Y1010" s="329">
        <f t="shared" si="100"/>
        <v>0</v>
      </c>
      <c r="Z1010" s="329">
        <f t="shared" si="103"/>
        <v>0</v>
      </c>
      <c r="AA1010" s="273">
        <v>6.9000000000000006E-2</v>
      </c>
      <c r="AB1010" s="329">
        <f t="shared" si="101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2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2"/>
        <v>29897.39</v>
      </c>
      <c r="W1011" s="329">
        <f t="shared" si="104"/>
        <v>303.22679999999997</v>
      </c>
      <c r="X1011" s="329"/>
      <c r="Y1011" s="329">
        <f t="shared" si="100"/>
        <v>17.083200000000033</v>
      </c>
      <c r="Z1011" s="329">
        <f t="shared" si="103"/>
        <v>320.31</v>
      </c>
      <c r="AA1011" s="273">
        <v>6.9000000000000006E-2</v>
      </c>
      <c r="AB1011" s="329">
        <f t="shared" si="101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2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2"/>
        <v>20014.111126760599</v>
      </c>
      <c r="W1012" s="329">
        <f t="shared" si="104"/>
        <v>0</v>
      </c>
      <c r="X1012" s="329"/>
      <c r="Y1012" s="329">
        <f t="shared" si="100"/>
        <v>0</v>
      </c>
      <c r="Z1012" s="329">
        <f t="shared" si="103"/>
        <v>0</v>
      </c>
      <c r="AA1012" s="273">
        <v>6.9000000000000006E-2</v>
      </c>
      <c r="AB1012" s="329">
        <f t="shared" si="101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2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2"/>
        <v>322.47394365991897</v>
      </c>
      <c r="W1013" s="121">
        <f>U1013*(1+AG1013)/(1+P1013+AG1013)</f>
        <v>0</v>
      </c>
      <c r="X1013" s="329"/>
      <c r="Y1013" s="329">
        <f t="shared" si="100"/>
        <v>0</v>
      </c>
      <c r="Z1013" s="329">
        <f t="shared" si="103"/>
        <v>0</v>
      </c>
      <c r="AA1013" s="273">
        <v>6.9000000000000006E-2</v>
      </c>
      <c r="AB1013" s="329">
        <f t="shared" si="101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2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2"/>
        <v>196.54507042269699</v>
      </c>
      <c r="W1014" s="329">
        <f t="shared" si="104"/>
        <v>0</v>
      </c>
      <c r="X1014" s="329"/>
      <c r="Y1014" s="329">
        <f t="shared" si="100"/>
        <v>0</v>
      </c>
      <c r="Z1014" s="329">
        <f t="shared" si="103"/>
        <v>0</v>
      </c>
      <c r="AA1014" s="273">
        <v>6.9000000000000006E-2</v>
      </c>
      <c r="AB1014" s="329">
        <f t="shared" si="101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2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2"/>
        <v>1513.0032394366101</v>
      </c>
      <c r="W1015" s="329">
        <f t="shared" si="104"/>
        <v>0</v>
      </c>
      <c r="X1015" s="329"/>
      <c r="Y1015" s="329">
        <f t="shared" si="100"/>
        <v>0</v>
      </c>
      <c r="Z1015" s="329">
        <f t="shared" si="103"/>
        <v>0</v>
      </c>
      <c r="AA1015" s="273">
        <v>6.9000000000000006E-2</v>
      </c>
      <c r="AB1015" s="329">
        <f t="shared" si="101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2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2"/>
        <v>6504.6216901406997</v>
      </c>
      <c r="W1016" s="329">
        <f t="shared" si="104"/>
        <v>0</v>
      </c>
      <c r="X1016" s="329"/>
      <c r="Y1016" s="329">
        <f t="shared" si="100"/>
        <v>0</v>
      </c>
      <c r="Z1016" s="329">
        <f t="shared" si="103"/>
        <v>0</v>
      </c>
      <c r="AA1016" s="273">
        <v>6.9000000000000006E-2</v>
      </c>
      <c r="AB1016" s="329">
        <f t="shared" si="101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2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2"/>
        <v>44820.261970721403</v>
      </c>
      <c r="W1017" s="329">
        <f t="shared" si="104"/>
        <v>0</v>
      </c>
      <c r="X1017" s="329"/>
      <c r="Y1017" s="329">
        <f t="shared" si="100"/>
        <v>0</v>
      </c>
      <c r="Z1017" s="329">
        <f t="shared" si="103"/>
        <v>0</v>
      </c>
      <c r="AA1017" s="273">
        <v>6.9000000000000006E-2</v>
      </c>
      <c r="AB1017" s="329">
        <f t="shared" si="101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2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2"/>
        <v>132154.611549297</v>
      </c>
      <c r="W1018" s="329">
        <f t="shared" si="104"/>
        <v>0</v>
      </c>
      <c r="X1018" s="329"/>
      <c r="Y1018" s="329">
        <f t="shared" si="100"/>
        <v>0</v>
      </c>
      <c r="Z1018" s="329">
        <f t="shared" si="103"/>
        <v>0</v>
      </c>
      <c r="AA1018" s="273">
        <v>6.9000000000000006E-2</v>
      </c>
      <c r="AB1018" s="329">
        <f t="shared" si="101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2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2"/>
        <v>14157.309295774696</v>
      </c>
      <c r="W1019" s="329">
        <f t="shared" si="104"/>
        <v>0</v>
      </c>
      <c r="X1019" s="329"/>
      <c r="Y1019" s="329">
        <f t="shared" si="100"/>
        <v>0</v>
      </c>
      <c r="Z1019" s="329">
        <f t="shared" si="103"/>
        <v>0</v>
      </c>
      <c r="AA1019" s="273">
        <v>6.9000000000000006E-2</v>
      </c>
      <c r="AB1019" s="329">
        <f t="shared" si="101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2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2"/>
        <v>480.55873239384499</v>
      </c>
      <c r="W1020" s="329">
        <f t="shared" si="104"/>
        <v>0</v>
      </c>
      <c r="X1020" s="329"/>
      <c r="Y1020" s="329">
        <f t="shared" si="100"/>
        <v>0</v>
      </c>
      <c r="Z1020" s="329">
        <f t="shared" si="103"/>
        <v>0</v>
      </c>
      <c r="AA1020" s="273">
        <v>6.9000000000000006E-2</v>
      </c>
      <c r="AB1020" s="329">
        <f t="shared" si="101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2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2"/>
        <v>88.72</v>
      </c>
      <c r="W1021" s="329">
        <f t="shared" si="104"/>
        <v>0</v>
      </c>
      <c r="X1021" s="329"/>
      <c r="Y1021" s="329">
        <f t="shared" si="100"/>
        <v>0</v>
      </c>
      <c r="Z1021" s="329">
        <f t="shared" si="103"/>
        <v>0</v>
      </c>
      <c r="AA1021" s="273">
        <v>6.9000000000000006E-2</v>
      </c>
      <c r="AB1021" s="329">
        <f t="shared" si="101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2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2"/>
        <v>147.29985915508601</v>
      </c>
      <c r="W1022" s="329">
        <f t="shared" si="104"/>
        <v>0</v>
      </c>
      <c r="X1022" s="329"/>
      <c r="Y1022" s="329">
        <f t="shared" si="100"/>
        <v>0</v>
      </c>
      <c r="Z1022" s="329">
        <f t="shared" si="103"/>
        <v>0</v>
      </c>
      <c r="AA1022" s="273">
        <v>6.9000000000000006E-2</v>
      </c>
      <c r="AB1022" s="329">
        <f t="shared" si="101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2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2"/>
        <v>4215.2245070423196</v>
      </c>
      <c r="W1023" s="329">
        <f t="shared" si="104"/>
        <v>0</v>
      </c>
      <c r="X1023" s="329"/>
      <c r="Y1023" s="329">
        <f t="shared" si="100"/>
        <v>0</v>
      </c>
      <c r="Z1023" s="329">
        <f t="shared" si="103"/>
        <v>0</v>
      </c>
      <c r="AA1023" s="273">
        <v>6.9000000000000006E-2</v>
      </c>
      <c r="AB1023" s="329">
        <f t="shared" si="101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2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2"/>
        <v>127.3395774647</v>
      </c>
      <c r="W1024" s="329">
        <f t="shared" si="104"/>
        <v>0</v>
      </c>
      <c r="X1024" s="329"/>
      <c r="Y1024" s="329">
        <f t="shared" si="100"/>
        <v>0</v>
      </c>
      <c r="Z1024" s="329">
        <f t="shared" si="103"/>
        <v>0</v>
      </c>
      <c r="AA1024" s="273">
        <v>6.9000000000000006E-2</v>
      </c>
      <c r="AB1024" s="329">
        <f t="shared" si="101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2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2"/>
        <v>172.66352112698951</v>
      </c>
      <c r="W1025" s="329">
        <f t="shared" si="104"/>
        <v>0</v>
      </c>
      <c r="X1025" s="329"/>
      <c r="Y1025" s="329">
        <f t="shared" si="100"/>
        <v>0</v>
      </c>
      <c r="Z1025" s="329">
        <f t="shared" si="103"/>
        <v>0</v>
      </c>
      <c r="AA1025" s="273">
        <v>6.9000000000000006E-2</v>
      </c>
      <c r="AB1025" s="329">
        <f t="shared" si="101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2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2"/>
        <v>11055.15</v>
      </c>
      <c r="W1026" s="329">
        <f t="shared" si="104"/>
        <v>0</v>
      </c>
      <c r="X1026" s="329"/>
      <c r="Y1026" s="329">
        <f t="shared" si="100"/>
        <v>0</v>
      </c>
      <c r="Z1026" s="329">
        <f t="shared" si="103"/>
        <v>0</v>
      </c>
      <c r="AA1026" s="273">
        <v>6.9000000000000006E-2</v>
      </c>
      <c r="AB1026" s="329">
        <f t="shared" si="101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2"/>
        <v>17291.400000000001</v>
      </c>
      <c r="W1027" s="329">
        <f t="shared" si="104"/>
        <v>0</v>
      </c>
      <c r="X1027" s="329"/>
      <c r="Y1027" s="329">
        <f t="shared" si="100"/>
        <v>0</v>
      </c>
      <c r="Z1027" s="329">
        <f t="shared" si="103"/>
        <v>0</v>
      </c>
      <c r="AA1027" s="273">
        <v>6.9000000000000006E-2</v>
      </c>
      <c r="AB1027" s="329">
        <f t="shared" si="101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2"/>
        <v>34786.67</v>
      </c>
      <c r="W1028" s="121">
        <f>U1028/(1+P1028)</f>
        <v>13993.82</v>
      </c>
      <c r="X1028" s="329"/>
      <c r="Y1028" s="329">
        <f t="shared" si="100"/>
        <v>0</v>
      </c>
      <c r="Z1028" s="329">
        <f t="shared" si="103"/>
        <v>13993.82</v>
      </c>
      <c r="AA1028" s="273">
        <v>3.5999999999999997E-2</v>
      </c>
      <c r="AB1028" s="329">
        <f t="shared" si="101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2"/>
        <v>7101.6099999999988</v>
      </c>
      <c r="W1029" s="329">
        <f t="shared" si="104"/>
        <v>9014.5400000000009</v>
      </c>
      <c r="X1029" s="329"/>
      <c r="Y1029" s="329">
        <f t="shared" si="100"/>
        <v>0</v>
      </c>
      <c r="Z1029" s="329">
        <f t="shared" si="103"/>
        <v>9014.5400000000009</v>
      </c>
      <c r="AA1029" s="273">
        <v>3.5999999999999997E-2</v>
      </c>
      <c r="AB1029" s="329">
        <f t="shared" si="101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2"/>
        <v>2956.69</v>
      </c>
      <c r="W1030" s="329">
        <f t="shared" si="104"/>
        <v>0</v>
      </c>
      <c r="X1030" s="329"/>
      <c r="Y1030" s="329">
        <f t="shared" si="100"/>
        <v>0</v>
      </c>
      <c r="Z1030" s="329">
        <f t="shared" si="103"/>
        <v>0</v>
      </c>
      <c r="AA1030" s="273">
        <v>3.5999999999999997E-2</v>
      </c>
      <c r="AB1030" s="329">
        <f t="shared" si="101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3"/>
        <v>20.65</v>
      </c>
      <c r="AA1031" s="273">
        <v>3.5999999999999997E-2</v>
      </c>
      <c r="AB1031" s="329">
        <f t="shared" si="101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4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745</v>
      </c>
      <c r="H1040" s="289" t="s">
        <v>455</v>
      </c>
      <c r="I1040" s="376" t="s">
        <v>449</v>
      </c>
      <c r="J1040" s="92" t="s">
        <v>450</v>
      </c>
      <c r="K1040" s="194"/>
      <c r="L1040" s="206" t="s">
        <v>746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5">U1040</f>
        <v>12957.442307692099</v>
      </c>
      <c r="AA1040" s="232">
        <v>8.5999999999999993E-2</v>
      </c>
      <c r="AB1040" s="339">
        <f t="shared" ref="AB1040" si="106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742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7">S1041+T1041-U1041</f>
        <v>14280.96</v>
      </c>
      <c r="W1041" s="330">
        <f t="shared" ref="W1041:W1072" si="108">U1041*(1+AG1041)/(1+AG1041+P1041)</f>
        <v>47515.38</v>
      </c>
      <c r="Y1041" s="330">
        <f t="shared" ref="Y1041:Y1048" si="109">U1041-W1041</f>
        <v>0</v>
      </c>
      <c r="Z1041" s="330">
        <f t="shared" ref="Z1041:Z1072" si="110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742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7"/>
        <v>106089.30999999959</v>
      </c>
      <c r="W1042" s="123">
        <f>U1042*(1+AG1042)/(1+AG1042+P1042)</f>
        <v>2587614.5980000002</v>
      </c>
      <c r="Y1042" s="330">
        <f t="shared" si="109"/>
        <v>72549.942000000272</v>
      </c>
      <c r="Z1042" s="330">
        <f t="shared" si="110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742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7"/>
        <v>9737.5499999999156</v>
      </c>
      <c r="W1043" s="411">
        <f>U1043*(1+AG1043)/(1+P1043+AG1043)</f>
        <v>121010.19090909089</v>
      </c>
      <c r="Y1043" s="330">
        <f t="shared" si="109"/>
        <v>3392.809090909097</v>
      </c>
      <c r="Z1043" s="330">
        <f t="shared" si="110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742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7"/>
        <v>99246.07</v>
      </c>
      <c r="W1044" s="330">
        <f t="shared" si="108"/>
        <v>303644.59223300969</v>
      </c>
      <c r="Y1044" s="330">
        <f t="shared" si="109"/>
        <v>9109.3377669902984</v>
      </c>
      <c r="Z1044" s="330">
        <f t="shared" si="110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742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7"/>
        <v>797241.3</v>
      </c>
      <c r="W1045" s="330">
        <f t="shared" si="108"/>
        <v>849744.30315789476</v>
      </c>
      <c r="X1045" s="330">
        <v>48960</v>
      </c>
      <c r="Y1045" s="330">
        <f t="shared" si="109"/>
        <v>6437.4568421052536</v>
      </c>
      <c r="Z1045" s="330">
        <f t="shared" si="110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742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7"/>
        <v>0</v>
      </c>
      <c r="W1046" s="330">
        <f t="shared" si="108"/>
        <v>228800.00321167885</v>
      </c>
      <c r="X1046" s="330">
        <v>13728</v>
      </c>
      <c r="Y1046" s="330">
        <f t="shared" si="109"/>
        <v>8666.666788321163</v>
      </c>
      <c r="Z1046" s="330">
        <f t="shared" si="110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7"/>
        <v>0</v>
      </c>
      <c r="W1047" s="330">
        <f t="shared" si="108"/>
        <v>0</v>
      </c>
      <c r="Y1047" s="330">
        <f t="shared" si="109"/>
        <v>0</v>
      </c>
      <c r="Z1047" s="330">
        <f t="shared" si="110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7"/>
        <v>0</v>
      </c>
      <c r="W1048" s="411">
        <f>U1048*(1+AG1048)/(1+P1048+AG1048)</f>
        <v>0</v>
      </c>
      <c r="Y1048" s="330">
        <f t="shared" si="109"/>
        <v>0</v>
      </c>
      <c r="Z1048" s="330">
        <f t="shared" si="110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748</v>
      </c>
      <c r="J1049" s="245" t="s">
        <v>749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7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7"/>
        <v>5696.5500000000029</v>
      </c>
      <c r="W1050" s="330">
        <f t="shared" si="108"/>
        <v>106745.6504854369</v>
      </c>
      <c r="Y1050" s="330">
        <f t="shared" ref="Y1050:Y1081" si="111">U1050-W1050</f>
        <v>3202.3695145631063</v>
      </c>
      <c r="Z1050" s="330">
        <f t="shared" si="110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7"/>
        <v>97624.94</v>
      </c>
      <c r="W1051" s="330">
        <f t="shared" si="108"/>
        <v>0</v>
      </c>
      <c r="Y1051" s="330">
        <f t="shared" si="111"/>
        <v>0</v>
      </c>
      <c r="Z1051" s="330">
        <f t="shared" si="110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7"/>
        <v>13602.300000000007</v>
      </c>
      <c r="W1052" s="330">
        <f t="shared" si="108"/>
        <v>27667.809999999994</v>
      </c>
      <c r="Y1052" s="330">
        <f t="shared" si="111"/>
        <v>0</v>
      </c>
      <c r="Z1052" s="330">
        <f t="shared" si="110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7"/>
        <v>106099.63</v>
      </c>
      <c r="W1053" s="330">
        <f t="shared" si="108"/>
        <v>0</v>
      </c>
      <c r="Y1053" s="330">
        <f t="shared" si="111"/>
        <v>0</v>
      </c>
      <c r="Z1053" s="330">
        <f t="shared" si="110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7"/>
        <v>7741.65</v>
      </c>
      <c r="W1054" s="330">
        <f t="shared" si="108"/>
        <v>0</v>
      </c>
      <c r="Y1054" s="330">
        <f t="shared" si="111"/>
        <v>0</v>
      </c>
      <c r="Z1054" s="330">
        <f t="shared" si="110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7"/>
        <v>16779.919999999998</v>
      </c>
      <c r="W1055" s="330">
        <f t="shared" si="108"/>
        <v>9.4499999999999993</v>
      </c>
      <c r="Y1055" s="330">
        <f t="shared" si="111"/>
        <v>0</v>
      </c>
      <c r="Z1055" s="330">
        <f t="shared" si="110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7"/>
        <v>547555.24</v>
      </c>
      <c r="W1056" s="330">
        <f t="shared" si="108"/>
        <v>0</v>
      </c>
      <c r="Y1056" s="330">
        <f t="shared" si="111"/>
        <v>0</v>
      </c>
      <c r="Z1056" s="330">
        <f t="shared" si="110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69921.77</v>
      </c>
      <c r="T1057" s="167"/>
      <c r="U1057" s="167">
        <v>1026.8899999999999</v>
      </c>
      <c r="V1057" s="167">
        <f t="shared" si="107"/>
        <v>68894.880000000005</v>
      </c>
      <c r="W1057" s="330">
        <f t="shared" si="108"/>
        <v>1026.8899999999999</v>
      </c>
      <c r="Y1057" s="330">
        <f t="shared" si="111"/>
        <v>0</v>
      </c>
      <c r="Z1057" s="330">
        <f t="shared" si="110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7"/>
        <v>205.52</v>
      </c>
      <c r="W1058" s="121">
        <f>U1058*(1+AG1058)/(1+P1058+AG1058)</f>
        <v>0</v>
      </c>
      <c r="Y1058" s="330">
        <f t="shared" si="111"/>
        <v>0</v>
      </c>
      <c r="Z1058" s="330">
        <f t="shared" si="110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7"/>
        <v>1766.24</v>
      </c>
      <c r="W1059" s="330">
        <f t="shared" si="108"/>
        <v>0</v>
      </c>
      <c r="Y1059" s="330">
        <f t="shared" si="111"/>
        <v>0</v>
      </c>
      <c r="Z1059" s="330">
        <f t="shared" si="110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7"/>
        <v>12291.560000000001</v>
      </c>
      <c r="W1060" s="330">
        <f t="shared" si="108"/>
        <v>2908.0112133891212</v>
      </c>
      <c r="Y1060" s="330">
        <f t="shared" si="111"/>
        <v>140.29878661087832</v>
      </c>
      <c r="Z1060" s="330">
        <f t="shared" si="110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2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7"/>
        <v>135533.64000000001</v>
      </c>
      <c r="W1061" s="121">
        <f>U1061*(1+AG1061)/(1+AG1061+P1061)</f>
        <v>853.37562500000001</v>
      </c>
      <c r="Y1061" s="330">
        <f t="shared" si="111"/>
        <v>108.17437499999994</v>
      </c>
      <c r="Z1061" s="330">
        <f t="shared" si="110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2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7"/>
        <v>8102.9149295775096</v>
      </c>
      <c r="W1062" s="330">
        <f t="shared" si="108"/>
        <v>0</v>
      </c>
      <c r="Y1062" s="330">
        <f t="shared" si="111"/>
        <v>0</v>
      </c>
      <c r="Z1062" s="330">
        <f t="shared" si="110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2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7"/>
        <v>655.37999999978604</v>
      </c>
      <c r="W1063" s="330">
        <f t="shared" si="108"/>
        <v>0</v>
      </c>
      <c r="Y1063" s="330">
        <f t="shared" si="111"/>
        <v>0</v>
      </c>
      <c r="Z1063" s="330">
        <f t="shared" si="110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2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7"/>
        <v>354.84000000002561</v>
      </c>
      <c r="W1064" s="330">
        <f t="shared" si="108"/>
        <v>0</v>
      </c>
      <c r="Y1064" s="330">
        <f t="shared" si="111"/>
        <v>0</v>
      </c>
      <c r="Z1064" s="330">
        <f t="shared" si="110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2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7"/>
        <v>0</v>
      </c>
      <c r="W1065" s="330">
        <f t="shared" si="108"/>
        <v>0</v>
      </c>
      <c r="Y1065" s="330">
        <f t="shared" si="111"/>
        <v>0</v>
      </c>
      <c r="Z1065" s="330">
        <f t="shared" si="110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2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7"/>
        <v>227.30774647876399</v>
      </c>
      <c r="W1066" s="330">
        <f t="shared" si="108"/>
        <v>0</v>
      </c>
      <c r="Y1066" s="330">
        <f t="shared" si="111"/>
        <v>0</v>
      </c>
      <c r="Z1066" s="330">
        <f t="shared" si="110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2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7"/>
        <v>152.264929577999</v>
      </c>
      <c r="W1067" s="330">
        <f t="shared" si="108"/>
        <v>0</v>
      </c>
      <c r="Y1067" s="330">
        <f t="shared" si="111"/>
        <v>0</v>
      </c>
      <c r="Z1067" s="330">
        <f t="shared" si="110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2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7"/>
        <v>-30329.470000000056</v>
      </c>
      <c r="W1068" s="330">
        <f t="shared" si="108"/>
        <v>0</v>
      </c>
      <c r="Y1068" s="330">
        <f t="shared" si="111"/>
        <v>0</v>
      </c>
      <c r="Z1068" s="330">
        <f t="shared" si="110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2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7"/>
        <v>425.555211267598</v>
      </c>
      <c r="W1069" s="330">
        <f t="shared" si="108"/>
        <v>0</v>
      </c>
      <c r="Y1069" s="330">
        <f t="shared" si="111"/>
        <v>0</v>
      </c>
      <c r="Z1069" s="330">
        <f t="shared" si="110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2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7"/>
        <v>1402.38690140774</v>
      </c>
      <c r="W1070" s="330">
        <f t="shared" si="108"/>
        <v>0</v>
      </c>
      <c r="Y1070" s="330">
        <f t="shared" si="111"/>
        <v>0</v>
      </c>
      <c r="Z1070" s="330">
        <f t="shared" si="110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2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7"/>
        <v>12961.68</v>
      </c>
      <c r="W1071" s="330">
        <f t="shared" si="108"/>
        <v>0</v>
      </c>
      <c r="Y1071" s="330">
        <f t="shared" si="111"/>
        <v>0</v>
      </c>
      <c r="Z1071" s="330">
        <f t="shared" si="110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2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7"/>
        <v>143.460985915328</v>
      </c>
      <c r="W1072" s="330">
        <f t="shared" si="108"/>
        <v>0</v>
      </c>
      <c r="Y1072" s="330">
        <f t="shared" si="111"/>
        <v>0</v>
      </c>
      <c r="Z1072" s="330">
        <f t="shared" si="110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2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2">S1073+T1073-U1073</f>
        <v>2063.5353521120301</v>
      </c>
      <c r="W1073" s="330">
        <f t="shared" ref="W1073:W1096" si="113">U1073*(1+AG1073)/(1+AG1073+P1073)</f>
        <v>0</v>
      </c>
      <c r="Y1073" s="330">
        <f t="shared" si="111"/>
        <v>0</v>
      </c>
      <c r="Z1073" s="330">
        <f t="shared" ref="Z1073:Z1094" si="114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2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2"/>
        <v>114142.344929578</v>
      </c>
      <c r="W1074" s="330">
        <f t="shared" si="113"/>
        <v>0</v>
      </c>
      <c r="Y1074" s="330">
        <f t="shared" si="111"/>
        <v>0</v>
      </c>
      <c r="Z1074" s="330">
        <f t="shared" si="114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2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2"/>
        <v>29897.39</v>
      </c>
      <c r="W1075" s="330">
        <f t="shared" si="113"/>
        <v>0</v>
      </c>
      <c r="Y1075" s="330">
        <f t="shared" si="111"/>
        <v>0</v>
      </c>
      <c r="Z1075" s="330">
        <f t="shared" si="114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2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2"/>
        <v>20014.111126760599</v>
      </c>
      <c r="W1076" s="330">
        <f t="shared" si="113"/>
        <v>0</v>
      </c>
      <c r="Y1076" s="330">
        <f t="shared" si="111"/>
        <v>0</v>
      </c>
      <c r="Z1076" s="330">
        <f t="shared" si="114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2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2"/>
        <v>322.47394365991897</v>
      </c>
      <c r="W1077" s="121">
        <f>U1077*(1+AG1077)/(1+P1077+AG1077)</f>
        <v>0</v>
      </c>
      <c r="Y1077" s="330">
        <f t="shared" si="111"/>
        <v>0</v>
      </c>
      <c r="Z1077" s="330">
        <f t="shared" si="114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2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2"/>
        <v>196.54507042269699</v>
      </c>
      <c r="W1078" s="330">
        <f t="shared" si="113"/>
        <v>0</v>
      </c>
      <c r="Y1078" s="330">
        <f t="shared" si="111"/>
        <v>0</v>
      </c>
      <c r="Z1078" s="330">
        <f t="shared" si="114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2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2"/>
        <v>1513.0032394366101</v>
      </c>
      <c r="W1079" s="330">
        <f t="shared" si="113"/>
        <v>0</v>
      </c>
      <c r="Y1079" s="330">
        <f t="shared" si="111"/>
        <v>0</v>
      </c>
      <c r="Z1079" s="330">
        <f t="shared" si="114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2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2"/>
        <v>6504.6216901406997</v>
      </c>
      <c r="W1080" s="330">
        <f t="shared" si="113"/>
        <v>0</v>
      </c>
      <c r="Y1080" s="330">
        <f t="shared" si="111"/>
        <v>0</v>
      </c>
      <c r="Z1080" s="330">
        <f t="shared" si="114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2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2"/>
        <v>44820.261970721403</v>
      </c>
      <c r="W1081" s="330">
        <f t="shared" si="113"/>
        <v>0</v>
      </c>
      <c r="Y1081" s="330">
        <f t="shared" si="111"/>
        <v>0</v>
      </c>
      <c r="Z1081" s="330">
        <f t="shared" si="114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2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2"/>
        <v>132154.611549297</v>
      </c>
      <c r="W1082" s="330">
        <f t="shared" si="113"/>
        <v>0</v>
      </c>
      <c r="Y1082" s="330">
        <f t="shared" ref="Y1082:Y1099" si="115">U1082-W1082</f>
        <v>0</v>
      </c>
      <c r="Z1082" s="330">
        <f t="shared" si="114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2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2"/>
        <v>14157.309295774696</v>
      </c>
      <c r="W1083" s="330">
        <f t="shared" si="113"/>
        <v>0</v>
      </c>
      <c r="Y1083" s="330">
        <f t="shared" si="115"/>
        <v>0</v>
      </c>
      <c r="Z1083" s="330">
        <f t="shared" si="114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2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2"/>
        <v>480.55873239384499</v>
      </c>
      <c r="W1084" s="330">
        <f t="shared" si="113"/>
        <v>0</v>
      </c>
      <c r="Y1084" s="330">
        <f t="shared" si="115"/>
        <v>0</v>
      </c>
      <c r="Z1084" s="330">
        <f t="shared" si="114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2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2"/>
        <v>88.72</v>
      </c>
      <c r="W1085" s="330">
        <f t="shared" si="113"/>
        <v>0</v>
      </c>
      <c r="Y1085" s="330">
        <f t="shared" si="115"/>
        <v>0</v>
      </c>
      <c r="Z1085" s="330">
        <f t="shared" si="114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2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2"/>
        <v>147.29985915508601</v>
      </c>
      <c r="W1086" s="330">
        <f t="shared" si="113"/>
        <v>0</v>
      </c>
      <c r="Y1086" s="330">
        <f t="shared" si="115"/>
        <v>0</v>
      </c>
      <c r="Z1086" s="330">
        <f t="shared" si="114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2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2"/>
        <v>4215.2245070423196</v>
      </c>
      <c r="W1087" s="330">
        <f t="shared" si="113"/>
        <v>0</v>
      </c>
      <c r="Y1087" s="330">
        <f t="shared" si="115"/>
        <v>0</v>
      </c>
      <c r="Z1087" s="330">
        <f t="shared" si="114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2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2"/>
        <v>127.3395774647</v>
      </c>
      <c r="W1088" s="330">
        <f t="shared" si="113"/>
        <v>0</v>
      </c>
      <c r="Y1088" s="330">
        <f t="shared" si="115"/>
        <v>0</v>
      </c>
      <c r="Z1088" s="330">
        <f t="shared" si="114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2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2"/>
        <v>172.66352112698951</v>
      </c>
      <c r="W1089" s="330">
        <f t="shared" si="113"/>
        <v>0</v>
      </c>
      <c r="Y1089" s="330">
        <f t="shared" si="115"/>
        <v>0</v>
      </c>
      <c r="Z1089" s="330">
        <f t="shared" si="114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2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2"/>
        <v>11055.15</v>
      </c>
      <c r="W1090" s="330">
        <f t="shared" si="113"/>
        <v>0</v>
      </c>
      <c r="Y1090" s="330">
        <f t="shared" si="115"/>
        <v>0</v>
      </c>
      <c r="Z1090" s="330">
        <f t="shared" si="114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2"/>
        <v>15503.970000000001</v>
      </c>
      <c r="W1091" s="330">
        <f t="shared" si="113"/>
        <v>1724.0459574468084</v>
      </c>
      <c r="Y1091" s="330">
        <f t="shared" si="115"/>
        <v>63.384042553191648</v>
      </c>
      <c r="Z1091" s="330">
        <f t="shared" si="114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2"/>
        <v>19977.359999999997</v>
      </c>
      <c r="W1092" s="121">
        <f>U1092/(1+P1092)</f>
        <v>14809.310000000001</v>
      </c>
      <c r="Y1092" s="330">
        <f t="shared" si="115"/>
        <v>0</v>
      </c>
      <c r="Z1092" s="330">
        <f t="shared" si="114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2"/>
        <v>7101.61</v>
      </c>
      <c r="W1093" s="330">
        <f t="shared" si="113"/>
        <v>0</v>
      </c>
      <c r="Y1093" s="330">
        <f t="shared" si="115"/>
        <v>0</v>
      </c>
      <c r="Z1093" s="330">
        <f t="shared" si="114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2"/>
        <v>2956.69</v>
      </c>
      <c r="W1094" s="330">
        <f t="shared" si="113"/>
        <v>0</v>
      </c>
      <c r="Y1094" s="330">
        <f t="shared" si="115"/>
        <v>0</v>
      </c>
      <c r="Z1094" s="330">
        <f t="shared" si="114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742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3"/>
        <v>256760</v>
      </c>
      <c r="Y1095" s="330">
        <f t="shared" si="115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742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3"/>
        <v>0</v>
      </c>
      <c r="Y1096" s="330">
        <f t="shared" si="115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742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5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5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739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5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742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6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6"/>
        <v>0</v>
      </c>
      <c r="Z1102" s="330">
        <f t="shared" ref="Z1102:Z1108" si="117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6"/>
        <v>0</v>
      </c>
      <c r="Z1103" s="330">
        <f t="shared" si="117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634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6"/>
        <v>0</v>
      </c>
      <c r="Z1104" s="330">
        <f t="shared" si="117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7" ht="16.5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6"/>
        <v>0</v>
      </c>
      <c r="Z1105" s="330">
        <f t="shared" si="117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7" ht="16.5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6"/>
        <v>0</v>
      </c>
      <c r="Z1106" s="330">
        <f t="shared" si="117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7" ht="16.5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6"/>
        <v>0</v>
      </c>
      <c r="Z1107" s="330">
        <f t="shared" si="117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7" ht="16.5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6"/>
        <v>0</v>
      </c>
      <c r="Z1108" s="330">
        <f t="shared" si="117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7" ht="16.5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6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7" ht="16.5" customHeight="1" x14ac:dyDescent="0.2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8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9">U1110</f>
        <v>91518.356901408202</v>
      </c>
      <c r="AA1110" s="232">
        <v>5.2999999999999999E-2</v>
      </c>
      <c r="AB1110" s="339">
        <f t="shared" ref="AB1110" si="120">Z1110*AA1110</f>
        <v>4850.4729157746342</v>
      </c>
      <c r="AG1110" s="231">
        <v>0.42</v>
      </c>
    </row>
    <row r="1111" spans="1:37" x14ac:dyDescent="0.25">
      <c r="A1111" s="352" t="s">
        <v>362</v>
      </c>
      <c r="B1111" s="194" t="s">
        <v>757</v>
      </c>
      <c r="C1111" s="194" t="s">
        <v>43</v>
      </c>
      <c r="D1111" s="194" t="s">
        <v>44</v>
      </c>
      <c r="F1111" s="194" t="s">
        <v>76</v>
      </c>
      <c r="G1111" s="194" t="s">
        <v>758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8"/>
        <v>0</v>
      </c>
      <c r="W1111" s="121">
        <f>U1111*(1+AG1111)/(1+P1111+AG1111)</f>
        <v>104075.92887096773</v>
      </c>
      <c r="AG1111" s="226">
        <v>0.26</v>
      </c>
    </row>
    <row r="1112" spans="1:37" x14ac:dyDescent="0.2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8"/>
        <v>205.52</v>
      </c>
      <c r="W1112" s="121">
        <f>U1112*(1+AG1112)/(1+P1112+AG1112)</f>
        <v>0</v>
      </c>
      <c r="AG1112" s="226">
        <v>0.26</v>
      </c>
    </row>
    <row r="1113" spans="1:37" x14ac:dyDescent="0.2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8"/>
        <v>205.52</v>
      </c>
      <c r="W1113" s="121">
        <f>U1113*(1+AG1113)/(1+P1113+AG1113)</f>
        <v>0</v>
      </c>
      <c r="AG1113" s="226">
        <v>0.26</v>
      </c>
    </row>
    <row r="1114" spans="1:37" x14ac:dyDescent="0.25">
      <c r="A1114" s="352" t="s">
        <v>362</v>
      </c>
      <c r="B1114" s="194" t="s">
        <v>757</v>
      </c>
      <c r="C1114" s="201" t="s">
        <v>174</v>
      </c>
      <c r="F1114" s="194" t="s">
        <v>762</v>
      </c>
      <c r="G1114" s="194" t="s">
        <v>762</v>
      </c>
      <c r="H1114" s="374" t="s">
        <v>762</v>
      </c>
      <c r="I1114" s="194" t="s">
        <v>49</v>
      </c>
      <c r="L1114" s="194" t="s">
        <v>763</v>
      </c>
      <c r="N1114" s="290" t="s">
        <v>764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7" x14ac:dyDescent="0.25">
      <c r="A1115" s="261">
        <v>43800</v>
      </c>
      <c r="B1115" s="194" t="s">
        <v>757</v>
      </c>
      <c r="C1115" s="201" t="s">
        <v>174</v>
      </c>
      <c r="F1115" s="194" t="s">
        <v>762</v>
      </c>
      <c r="G1115" s="194" t="s">
        <v>762</v>
      </c>
      <c r="H1115" s="374" t="s">
        <v>762</v>
      </c>
      <c r="I1115" s="194" t="s">
        <v>49</v>
      </c>
      <c r="L1115" s="194" t="s">
        <v>763</v>
      </c>
      <c r="N1115" s="290" t="s">
        <v>764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7" x14ac:dyDescent="0.25">
      <c r="A1116" s="352" t="s">
        <v>362</v>
      </c>
      <c r="B1116" s="194" t="s">
        <v>42</v>
      </c>
      <c r="C1116" s="195" t="s">
        <v>43</v>
      </c>
      <c r="F1116" s="210" t="s">
        <v>348</v>
      </c>
      <c r="G1116" s="210" t="s">
        <v>349</v>
      </c>
      <c r="H1116" s="374" t="s">
        <v>48</v>
      </c>
      <c r="I1116" s="238" t="s">
        <v>49</v>
      </c>
      <c r="L1116" s="238" t="s">
        <v>51</v>
      </c>
      <c r="N1116" s="238" t="s">
        <v>52</v>
      </c>
      <c r="O1116" s="301" t="s">
        <v>53</v>
      </c>
      <c r="P1116" s="196">
        <v>0.08</v>
      </c>
      <c r="S1116" s="167"/>
      <c r="U1116" s="268">
        <v>211649.35</v>
      </c>
      <c r="W1116" s="413">
        <f t="shared" ref="W1116:W1117" si="121">U1116*(1+AG1116)/(1+P1116+AG1116)</f>
        <v>199290.26386861311</v>
      </c>
      <c r="AG1116" s="231">
        <v>0.28999999999999998</v>
      </c>
    </row>
    <row r="1117" spans="1:37" x14ac:dyDescent="0.25">
      <c r="A1117" s="352" t="s">
        <v>362</v>
      </c>
      <c r="B1117" s="194" t="s">
        <v>42</v>
      </c>
      <c r="C1117" s="195" t="s">
        <v>43</v>
      </c>
      <c r="F1117" s="210" t="s">
        <v>350</v>
      </c>
      <c r="G1117" s="210" t="s">
        <v>351</v>
      </c>
      <c r="H1117" s="374" t="s">
        <v>48</v>
      </c>
      <c r="I1117" s="238" t="s">
        <v>49</v>
      </c>
      <c r="L1117" s="238" t="s">
        <v>51</v>
      </c>
      <c r="N1117" s="238" t="s">
        <v>52</v>
      </c>
      <c r="O1117" s="301" t="s">
        <v>53</v>
      </c>
      <c r="P1117" s="196">
        <v>0.08</v>
      </c>
      <c r="S1117" s="167"/>
      <c r="U1117" s="268">
        <v>3279381.81</v>
      </c>
      <c r="W1117" s="413">
        <f t="shared" si="121"/>
        <v>3087885.061970803</v>
      </c>
      <c r="AG1117" s="231">
        <v>0.28999999999999998</v>
      </c>
    </row>
    <row r="1118" spans="1:37" x14ac:dyDescent="0.25">
      <c r="A1118" s="352">
        <v>43556</v>
      </c>
      <c r="B1118" s="245" t="s">
        <v>42</v>
      </c>
      <c r="C1118" s="245" t="s">
        <v>43</v>
      </c>
      <c r="F1118" s="245" t="s">
        <v>194</v>
      </c>
      <c r="G1118" s="245" t="s">
        <v>195</v>
      </c>
      <c r="H1118" s="374" t="s">
        <v>48</v>
      </c>
      <c r="I1118" s="245" t="s">
        <v>49</v>
      </c>
      <c r="L1118" s="245" t="s">
        <v>194</v>
      </c>
      <c r="M1118" s="245"/>
      <c r="N1118" s="401" t="s">
        <v>144</v>
      </c>
      <c r="O1118" s="301" t="s">
        <v>53</v>
      </c>
      <c r="P1118" s="196">
        <v>0.06</v>
      </c>
      <c r="R1118" s="280"/>
      <c r="S1118" s="167"/>
      <c r="T1118" s="167"/>
      <c r="U1118" s="167">
        <v>8254.8799999999992</v>
      </c>
      <c r="V1118" s="167">
        <f t="shared" ref="V1118" si="122">S1118+T1118-U1118</f>
        <v>-8254.8799999999992</v>
      </c>
      <c r="W1118" s="121">
        <f>U1118/(1+P1118)</f>
        <v>7787.6226415094325</v>
      </c>
    </row>
    <row r="1119" spans="1:37" s="227" customFormat="1" x14ac:dyDescent="0.25">
      <c r="A1119" s="184">
        <v>43466</v>
      </c>
      <c r="B1119" s="169" t="s">
        <v>6</v>
      </c>
      <c r="C1119" s="169" t="s">
        <v>174</v>
      </c>
      <c r="D1119" s="287" t="s">
        <v>175</v>
      </c>
      <c r="E1119" s="287" t="s">
        <v>770</v>
      </c>
      <c r="F1119" s="169" t="s">
        <v>769</v>
      </c>
      <c r="G1119" s="169" t="s">
        <v>769</v>
      </c>
      <c r="H1119" s="370" t="s">
        <v>769</v>
      </c>
      <c r="I1119" s="379" t="s">
        <v>768</v>
      </c>
      <c r="J1119" s="383" t="s">
        <v>771</v>
      </c>
      <c r="K1119" s="287"/>
      <c r="L1119" s="169"/>
      <c r="M1119" s="287"/>
      <c r="N1119" s="169" t="s">
        <v>144</v>
      </c>
      <c r="O1119" s="169" t="s">
        <v>57</v>
      </c>
      <c r="P1119" s="141">
        <v>0</v>
      </c>
      <c r="Q1119" s="64"/>
      <c r="R1119" s="169"/>
      <c r="S1119" s="130">
        <v>0</v>
      </c>
      <c r="T1119" s="130"/>
      <c r="U1119" s="130">
        <v>2953.0480769230799</v>
      </c>
      <c r="V1119" s="130">
        <v>0</v>
      </c>
      <c r="W1119" s="130">
        <v>2953.0480769230799</v>
      </c>
      <c r="X1119" s="330"/>
      <c r="Y1119" s="330"/>
      <c r="Z1119" s="130">
        <v>2953.0480769230799</v>
      </c>
      <c r="AA1119" s="337"/>
      <c r="AB1119" s="330"/>
      <c r="AC1119" s="330"/>
      <c r="AD1119" s="287"/>
      <c r="AE1119" s="287"/>
      <c r="AF1119" s="287"/>
      <c r="AG1119" s="273">
        <v>0</v>
      </c>
      <c r="AH1119" s="287"/>
      <c r="AI1119" s="287"/>
      <c r="AJ1119" s="287"/>
      <c r="AK1119" s="64"/>
    </row>
  </sheetData>
  <sortState xmlns:xlrd2="http://schemas.microsoft.com/office/spreadsheetml/2017/richdata2"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A136" sqref="A136"/>
    </sheetView>
  </sheetViews>
  <sheetFormatPr defaultColWidth="9" defaultRowHeight="14.5" x14ac:dyDescent="0.25"/>
  <cols>
    <col min="1" max="1" width="13.6328125" style="160" customWidth="1"/>
    <col min="2" max="2" width="6" style="160" bestFit="1" customWidth="1"/>
    <col min="3" max="3" width="26.6328125" style="160" customWidth="1"/>
    <col min="4" max="4" width="24.26953125" style="160" customWidth="1"/>
    <col min="5" max="5" width="13.453125" style="160" customWidth="1"/>
    <col min="6" max="6" width="8.36328125" style="161" customWidth="1"/>
    <col min="7" max="7" width="14.453125" style="162" customWidth="1"/>
    <col min="8" max="8" width="16.6328125" style="162" customWidth="1"/>
    <col min="9" max="9" width="8.36328125" style="163" customWidth="1"/>
    <col min="10" max="10" width="14" style="162" customWidth="1"/>
    <col min="11" max="11" width="13.90625" style="162" customWidth="1"/>
    <col min="12" max="12" width="15" style="162" customWidth="1"/>
    <col min="13" max="13" width="8.36328125" style="164" customWidth="1"/>
    <col min="14" max="15" width="18.08984375" style="162" customWidth="1"/>
    <col min="16" max="17" width="15.453125" style="162" customWidth="1"/>
    <col min="18" max="18" width="9" style="162" customWidth="1"/>
    <col min="19" max="19" width="11.6328125" style="165" customWidth="1"/>
    <col min="20" max="16384" width="9" style="89"/>
  </cols>
  <sheetData>
    <row r="1" spans="1:20" ht="27" customHeight="1" x14ac:dyDescent="0.2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hidden="1" x14ac:dyDescent="0.2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15334871.734007206</v>
      </c>
      <c r="O2" s="93"/>
      <c r="P2" s="93">
        <f t="shared" ref="P2:P10" si="1">(N2-G2+J2)/1.06</f>
        <v>-3574436.8383568525</v>
      </c>
      <c r="Q2" s="93">
        <f>P2-(O2/1.06)</f>
        <v>-3574436.8383568525</v>
      </c>
      <c r="R2" s="93">
        <f>Q2/N2</f>
        <v>-0.23309205974185249</v>
      </c>
      <c r="S2" s="96"/>
      <c r="T2" s="97" t="s">
        <v>58</v>
      </c>
    </row>
    <row r="3" spans="1:20" hidden="1" x14ac:dyDescent="0.2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hidden="1" x14ac:dyDescent="0.2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hidden="1" x14ac:dyDescent="0.2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2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27645528.654344473</v>
      </c>
      <c r="O6" s="93"/>
      <c r="P6" s="93">
        <f t="shared" si="1"/>
        <v>-2900872.6996572232</v>
      </c>
      <c r="Q6" s="93">
        <f t="shared" si="2"/>
        <v>-2900872.6996572232</v>
      </c>
      <c r="R6" s="93">
        <f t="shared" si="3"/>
        <v>-0.1049309903213355</v>
      </c>
      <c r="S6" s="96"/>
      <c r="T6" s="97" t="s">
        <v>58</v>
      </c>
    </row>
    <row r="7" spans="1:20" hidden="1" x14ac:dyDescent="0.2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13240976.801858429</v>
      </c>
      <c r="O7" s="93"/>
      <c r="P7" s="93">
        <f t="shared" si="1"/>
        <v>-122535.9652097495</v>
      </c>
      <c r="Q7" s="93">
        <f t="shared" si="2"/>
        <v>-122535.9652097495</v>
      </c>
      <c r="R7" s="93">
        <f t="shared" si="3"/>
        <v>-9.25429951607128E-3</v>
      </c>
      <c r="S7" s="96"/>
      <c r="T7" s="97" t="s">
        <v>58</v>
      </c>
    </row>
    <row r="8" spans="1:20" hidden="1" x14ac:dyDescent="0.2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hidden="1" x14ac:dyDescent="0.2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2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25">
      <c r="A11" s="102" t="s">
        <v>450</v>
      </c>
      <c r="B11" s="102"/>
      <c r="C11" s="102" t="s">
        <v>747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hidden="1" x14ac:dyDescent="0.2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2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2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2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2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2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2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2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2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2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2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2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2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2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4105066.2069834522</v>
      </c>
      <c r="O25" s="93"/>
      <c r="P25" s="93">
        <f t="shared" ref="P25:P71" si="7">(N25-G25+J25)/1.06</f>
        <v>108697.78161302509</v>
      </c>
      <c r="Q25" s="93">
        <f t="shared" si="2"/>
        <v>108697.78161302509</v>
      </c>
      <c r="R25" s="93">
        <f t="shared" si="3"/>
        <v>2.6478935084679196E-2</v>
      </c>
      <c r="S25" s="96"/>
      <c r="T25" s="97" t="s">
        <v>58</v>
      </c>
    </row>
    <row r="26" spans="1:20" hidden="1" x14ac:dyDescent="0.2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2571886.0651160507</v>
      </c>
      <c r="O26" s="93"/>
      <c r="P26" s="93">
        <f t="shared" si="7"/>
        <v>73311.890761950868</v>
      </c>
      <c r="Q26" s="93">
        <f t="shared" si="2"/>
        <v>73311.890761950868</v>
      </c>
      <c r="R26" s="93">
        <f t="shared" si="3"/>
        <v>2.8505108276887386E-2</v>
      </c>
      <c r="S26" s="96"/>
      <c r="T26" s="97" t="s">
        <v>58</v>
      </c>
    </row>
    <row r="27" spans="1:20" hidden="1" x14ac:dyDescent="0.2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2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2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hidden="1" x14ac:dyDescent="0.2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2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hidden="1" x14ac:dyDescent="0.2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2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hidden="1" x14ac:dyDescent="0.2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2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2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2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1758843.8039073765</v>
      </c>
      <c r="O37" s="81">
        <v>11397.4</v>
      </c>
      <c r="P37" s="93">
        <f t="shared" si="7"/>
        <v>-909976.18618359731</v>
      </c>
      <c r="Q37" s="93">
        <f t="shared" si="2"/>
        <v>-920728.45033454068</v>
      </c>
      <c r="R37" s="93">
        <f t="shared" si="3"/>
        <v>-0.52348505779142385</v>
      </c>
      <c r="S37" s="96"/>
      <c r="T37" s="101" t="s">
        <v>58</v>
      </c>
    </row>
    <row r="38" spans="1:20" hidden="1" x14ac:dyDescent="0.2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1071072.8185942343</v>
      </c>
      <c r="O38" s="93"/>
      <c r="P38" s="93">
        <f t="shared" si="7"/>
        <v>12977.765877435259</v>
      </c>
      <c r="Q38" s="93">
        <f t="shared" si="2"/>
        <v>12977.765877435259</v>
      </c>
      <c r="R38" s="93">
        <f t="shared" si="3"/>
        <v>1.2116604634284685E-2</v>
      </c>
      <c r="S38" s="96"/>
      <c r="T38" s="101" t="s">
        <v>58</v>
      </c>
    </row>
    <row r="39" spans="1:20" hidden="1" x14ac:dyDescent="0.2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2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2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129276.26441935483</v>
      </c>
      <c r="O41" s="93"/>
      <c r="P41" s="93">
        <f t="shared" si="7"/>
        <v>-4425.9417596730818</v>
      </c>
      <c r="Q41" s="93">
        <f t="shared" si="2"/>
        <v>-4425.9417596730818</v>
      </c>
      <c r="R41" s="93">
        <f t="shared" si="8"/>
        <v>-3.423630609649983E-2</v>
      </c>
      <c r="S41" s="96"/>
      <c r="T41" s="101" t="s">
        <v>58</v>
      </c>
    </row>
    <row r="42" spans="1:20" s="112" customFormat="1" hidden="1" x14ac:dyDescent="0.2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2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2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2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hidden="1" x14ac:dyDescent="0.25">
      <c r="A46" s="90" t="s">
        <v>340</v>
      </c>
      <c r="B46" s="90"/>
      <c r="C46" s="114" t="s">
        <v>750</v>
      </c>
      <c r="D46" s="114" t="s">
        <v>739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2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2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2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2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2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4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4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hidden="1" x14ac:dyDescent="0.4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hidden="1" x14ac:dyDescent="0.4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4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1295184.2600902456</v>
      </c>
      <c r="O56" s="93"/>
      <c r="P56" s="93">
        <f t="shared" si="7"/>
        <v>11505.608034885037</v>
      </c>
      <c r="Q56" s="93">
        <f t="shared" si="2"/>
        <v>11505.608034885037</v>
      </c>
      <c r="R56" s="93">
        <f t="shared" si="8"/>
        <v>8.8833754311400843E-3</v>
      </c>
      <c r="S56" s="93"/>
      <c r="T56" s="101" t="s">
        <v>58</v>
      </c>
    </row>
    <row r="57" spans="1:20" s="122" customFormat="1" hidden="1" x14ac:dyDescent="0.4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3550031.1066119159</v>
      </c>
      <c r="O57" s="93"/>
      <c r="P57" s="93">
        <f t="shared" si="7"/>
        <v>94705.75182841967</v>
      </c>
      <c r="Q57" s="93">
        <f t="shared" si="2"/>
        <v>94705.75182841967</v>
      </c>
      <c r="R57" s="93">
        <f t="shared" si="8"/>
        <v>2.6677442812270198E-2</v>
      </c>
      <c r="S57" s="93"/>
      <c r="T57" s="101" t="s">
        <v>58</v>
      </c>
    </row>
    <row r="58" spans="1:20" s="122" customFormat="1" hidden="1" x14ac:dyDescent="0.4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4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4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4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4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4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4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4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4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4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1600526.2999816569</v>
      </c>
      <c r="O67" s="93"/>
      <c r="P67" s="93">
        <f t="shared" si="7"/>
        <v>246722.17486440015</v>
      </c>
      <c r="Q67" s="93">
        <f t="shared" ref="Q67:Q131" si="14">P67-(O67/1.06)</f>
        <v>246722.17486440015</v>
      </c>
      <c r="R67" s="93">
        <f t="shared" si="8"/>
        <v>0.15415065336147724</v>
      </c>
      <c r="S67" s="129"/>
      <c r="T67" s="101" t="s">
        <v>58</v>
      </c>
    </row>
    <row r="68" spans="1:20" s="136" customFormat="1" hidden="1" x14ac:dyDescent="0.4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1439401.3118894484</v>
      </c>
      <c r="O68" s="77"/>
      <c r="P68" s="93">
        <f t="shared" si="7"/>
        <v>14066.868991413206</v>
      </c>
      <c r="Q68" s="93">
        <f t="shared" si="14"/>
        <v>14066.868991413206</v>
      </c>
      <c r="R68" s="93">
        <f t="shared" si="8"/>
        <v>9.7727220860651786E-3</v>
      </c>
      <c r="S68" s="129"/>
      <c r="T68" s="101" t="s">
        <v>58</v>
      </c>
    </row>
    <row r="69" spans="1:20" s="136" customFormat="1" hidden="1" x14ac:dyDescent="0.4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4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4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4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4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4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4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4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4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4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4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4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4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4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hidden="1" x14ac:dyDescent="0.4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hidden="1" x14ac:dyDescent="0.4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hidden="1" x14ac:dyDescent="0.4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4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4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4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4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4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4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4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4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4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4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4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4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hidden="1" x14ac:dyDescent="0.4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hidden="1" x14ac:dyDescent="0.4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4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4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4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4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4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6" si="24">Q104/N104</f>
        <v>#DIV/0!</v>
      </c>
      <c r="S104" s="157"/>
      <c r="T104" s="101" t="s">
        <v>58</v>
      </c>
    </row>
    <row r="105" spans="1:20" s="166" customFormat="1" hidden="1" x14ac:dyDescent="0.4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4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4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4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4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4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4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4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6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4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4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6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4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4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4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4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4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4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hidden="1" x14ac:dyDescent="0.4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4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4">
      <c r="A123" s="158" t="s">
        <v>700</v>
      </c>
      <c r="B123" s="158"/>
      <c r="C123" s="158" t="s">
        <v>49</v>
      </c>
      <c r="D123" s="391" t="s">
        <v>728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4">
      <c r="A124" s="142" t="s">
        <v>700</v>
      </c>
      <c r="B124" s="142"/>
      <c r="C124" s="142" t="s">
        <v>49</v>
      </c>
      <c r="D124" s="143" t="s">
        <v>728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4">
      <c r="A125" s="142" t="s">
        <v>700</v>
      </c>
      <c r="B125" s="142"/>
      <c r="C125" s="142" t="s">
        <v>49</v>
      </c>
      <c r="D125" s="143" t="s">
        <v>728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hidden="1" x14ac:dyDescent="0.4">
      <c r="A126" s="142" t="s">
        <v>743</v>
      </c>
      <c r="B126" s="142"/>
      <c r="C126" s="142" t="s">
        <v>699</v>
      </c>
      <c r="D126" s="143" t="s">
        <v>728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4">
      <c r="A127" s="142" t="s">
        <v>744</v>
      </c>
      <c r="B127" s="142"/>
      <c r="C127" s="142" t="s">
        <v>699</v>
      </c>
      <c r="D127" s="143" t="s">
        <v>728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4">
      <c r="A128" s="142" t="s">
        <v>743</v>
      </c>
      <c r="B128" s="142"/>
      <c r="C128" s="142" t="s">
        <v>699</v>
      </c>
      <c r="D128" s="143" t="s">
        <v>728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4">
      <c r="A129" s="142" t="s">
        <v>742</v>
      </c>
      <c r="B129" s="142"/>
      <c r="C129" s="142" t="s">
        <v>699</v>
      </c>
      <c r="D129" s="143" t="s">
        <v>728</v>
      </c>
      <c r="E129" s="159">
        <v>43800</v>
      </c>
      <c r="F129" s="61" t="s">
        <v>735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738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4">
      <c r="A130" s="142" t="s">
        <v>743</v>
      </c>
      <c r="B130" s="142"/>
      <c r="C130" s="142" t="s">
        <v>699</v>
      </c>
      <c r="D130" s="143" t="s">
        <v>728</v>
      </c>
      <c r="E130" s="159">
        <v>43800</v>
      </c>
      <c r="F130" s="61" t="s">
        <v>740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741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4">
      <c r="A131" s="142" t="s">
        <v>583</v>
      </c>
      <c r="B131" s="142"/>
      <c r="C131" s="143" t="s">
        <v>739</v>
      </c>
      <c r="D131" s="143" t="s">
        <v>739</v>
      </c>
      <c r="E131" s="159">
        <v>43800</v>
      </c>
      <c r="F131" s="61" t="s">
        <v>736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4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6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4">
      <c r="A133" s="142" t="s">
        <v>729</v>
      </c>
      <c r="B133" s="142"/>
      <c r="C133" s="142" t="s">
        <v>343</v>
      </c>
      <c r="D133" s="143" t="s">
        <v>731</v>
      </c>
      <c r="E133" s="159">
        <v>43800</v>
      </c>
      <c r="F133" s="61" t="s">
        <v>736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hidden="1" x14ac:dyDescent="0.4">
      <c r="A134" s="142" t="s">
        <v>732</v>
      </c>
      <c r="B134" s="142"/>
      <c r="C134" s="142" t="s">
        <v>333</v>
      </c>
      <c r="D134" s="143" t="s">
        <v>730</v>
      </c>
      <c r="E134" s="159">
        <v>43800</v>
      </c>
      <c r="F134" s="61" t="s">
        <v>736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hidden="1" x14ac:dyDescent="0.4">
      <c r="A135" s="142" t="s">
        <v>733</v>
      </c>
      <c r="B135" s="142"/>
      <c r="C135" s="142" t="s">
        <v>458</v>
      </c>
      <c r="D135" s="143" t="s">
        <v>734</v>
      </c>
      <c r="E135" s="159">
        <v>43800</v>
      </c>
      <c r="F135" s="61" t="s">
        <v>737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s="166" customFormat="1" x14ac:dyDescent="0.4">
      <c r="A136" s="158" t="s">
        <v>771</v>
      </c>
      <c r="B136" s="158"/>
      <c r="C136" s="142" t="s">
        <v>768</v>
      </c>
      <c r="D136" s="143" t="s">
        <v>48</v>
      </c>
      <c r="E136" s="159">
        <v>43466</v>
      </c>
      <c r="F136" s="61" t="s">
        <v>144</v>
      </c>
      <c r="G136" s="129">
        <v>2953.0480769230799</v>
      </c>
      <c r="H136" s="129">
        <v>2953.0480769230799</v>
      </c>
      <c r="I136" s="138">
        <v>0</v>
      </c>
      <c r="J136" s="129">
        <f t="shared" si="29"/>
        <v>0</v>
      </c>
      <c r="K136" s="130"/>
      <c r="L136" s="129">
        <f t="shared" si="27"/>
        <v>0</v>
      </c>
      <c r="M136" s="95"/>
      <c r="N136" s="108">
        <f>SUMIFS(金源客户表!W:W,金源客户表!J:J,A136,金源客户表!A:A,E136,金源客户表!N:N,F136,金源客户表!N:N,F136)+SUMIFS(金源客户表!X:X,金源客户表!J:J,A136,金源客户表!A:A,E136,金源客户表!N:N,F136,金源客户表!N:N,F136)</f>
        <v>2953.0480769230799</v>
      </c>
      <c r="O136" s="108"/>
      <c r="P136" s="93">
        <f>(N136-G136+J136)/1.06</f>
        <v>0</v>
      </c>
      <c r="Q136" s="93">
        <f t="shared" si="38"/>
        <v>0</v>
      </c>
      <c r="R136" s="93">
        <f t="shared" si="24"/>
        <v>0</v>
      </c>
      <c r="S136" s="157" t="s">
        <v>633</v>
      </c>
      <c r="T136" s="146" t="s">
        <v>6</v>
      </c>
    </row>
  </sheetData>
  <autoFilter ref="A1:T135" xr:uid="{00000000-0009-0000-0000-000002000000}">
    <filterColumn colId="2">
      <filters>
        <filter val="北京多彩互动广告有限公司-OPPO-旅教工-金源科技"/>
      </filters>
    </filterColumn>
  </autoFilter>
  <phoneticPr fontId="13" type="noConversion"/>
  <dataValidations disablePrompts="1" count="1">
    <dataValidation type="list" allowBlank="1" showInputMessage="1" showErrorMessage="1" sqref="M61" xr:uid="{00000000-0002-0000-0200-000000000000}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9.08984375" style="27" customWidth="1"/>
    <col min="2" max="2" width="30.36328125" style="28" customWidth="1"/>
    <col min="3" max="3" width="15.453125" style="29" customWidth="1"/>
    <col min="4" max="4" width="15.453125" style="30" customWidth="1"/>
    <col min="5" max="5" width="13.63281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 xr:uid="{00000000-0009-0000-0000-000003000000}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17.08984375" style="1" customWidth="1"/>
    <col min="2" max="2" width="23.90625" style="2" customWidth="1"/>
    <col min="3" max="3" width="14.453125" style="3" customWidth="1"/>
    <col min="4" max="4" width="17.08984375" style="3" customWidth="1"/>
  </cols>
  <sheetData>
    <row r="1" spans="1:4" x14ac:dyDescent="0.2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2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2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2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2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2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2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2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2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2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2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2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2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2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2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2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2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2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2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2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2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2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2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2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2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2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2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2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2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2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2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2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2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2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2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2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2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2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2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2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2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2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2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2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2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2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2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2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2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2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2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2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2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2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2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2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2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2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2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2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2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2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2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2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2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2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2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2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2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2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2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2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2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2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2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25">
      <c r="A76" s="21"/>
      <c r="B76" s="12"/>
      <c r="C76" s="22"/>
      <c r="D76" s="10">
        <v>0</v>
      </c>
    </row>
    <row r="77" spans="1:4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董雪娇</cp:lastModifiedBy>
  <dcterms:created xsi:type="dcterms:W3CDTF">2019-06-27T01:58:00Z</dcterms:created>
  <dcterms:modified xsi:type="dcterms:W3CDTF">2021-01-07T04:57:58Z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