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金源客户表!$A$1:$AK$1110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42" i="7" l="1"/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G28" i="10" l="1"/>
  <c r="H28" i="10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<sst xmlns="http://schemas.openxmlformats.org/spreadsheetml/2006/main" count="16710" uniqueCount="758">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</sst>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9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43" fontId="20" fillId="0" borderId="0" xfId="0" applyNumberFormat="1" applyFont="1" applyFill="1" applyBorder="1" applyAlignment="1" applyProtection="1">
      <alignment horizontal="center" vertical="center"/>
      <protection locked="0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topLeftCell="R1" workbookViewId="0">
      <pane ySplit="1" topLeftCell="A597" activePane="bottomLeft" state="frozen"/>
      <selection pane="bottomLeft" activeCell="W609" sqref="W609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customWidth="1" outlineLevel="1"/>
    <col min="5" max="5" width="8.125" style="287" customWidth="1" outlineLevel="1"/>
    <col min="6" max="6" width="23.37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7.75" style="64" customWidth="1" outlineLevel="1"/>
    <col min="18" max="18" width="11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idden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idden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idden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idden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idden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idden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idden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idden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idden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idden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idden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idden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idden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idden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idden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idden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idden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idden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idden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idden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idden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idden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idden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idden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idden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idden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idden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idden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idden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idden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idden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idden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idden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idden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idden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idden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idden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idden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idden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idden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idden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idden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idden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idden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idden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idden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idden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idden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idden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idden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idden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idden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idden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idden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idden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idden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idden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idden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idden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idden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idden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idden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idden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idden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idden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idden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idden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idden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idden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idden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idden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idden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idden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idden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idden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idden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idden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idden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idden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idden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idden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idden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idden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idden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idden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idden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idden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idden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idden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idden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idden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idden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idden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idden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idden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idden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idden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idden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idden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idden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idden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idden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idden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idden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idden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idden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idden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idden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idden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idden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idden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idden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idden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idden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idden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idden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idden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idden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idden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idden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idden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idden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idden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idden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idden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idden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idden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idden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idden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idden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idden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idden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idden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idden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idden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idden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idden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idden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idden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idden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idden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idden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idden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idden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idden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idden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idden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idden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idden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idden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idden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idden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idden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idden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idden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idden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idden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idden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idden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idden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idden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idden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idden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idden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idden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idden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idden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idden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idden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idden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idden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idden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idden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idden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idden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idden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idden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idden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idden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idden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idden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idden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idden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idden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idden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idden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idden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idden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idden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idden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idden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idden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idden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idden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idden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idden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idden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idden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idden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idden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idden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idden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idden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idden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idden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idden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idden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idden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idden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idden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idden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idden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idden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idden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idden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idden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idden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idden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idden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idden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idden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idden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idden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idden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idden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idden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idden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idden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idden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idden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idden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idden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idden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idden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idden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idden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idden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idden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idden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idden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idden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idden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idden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idden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idden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idden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idden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idden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idden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idden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idden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idden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idden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idden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idden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idden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idden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idden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idden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idden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idden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idden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idden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idden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idden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idden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idden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idden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idden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idden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idden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idden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idden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idden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idden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idden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idden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idden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idden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idden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idden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idden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idden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idden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idden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idden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idden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idden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idden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idden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idden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idden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idden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idden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idden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idden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idden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idden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idden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idden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idden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idden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idden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idden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idden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idden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idden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idden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idden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idden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idden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idden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idden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idden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idden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idden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idden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idden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idden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idden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idden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idden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idden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idden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idden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idden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idden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idden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idden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idden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idden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idden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idden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idden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idden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idden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idden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idden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idden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idden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idden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idden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idden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idden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idden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idden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idden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idden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idden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idden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idden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idden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idden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idden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idden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idden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idden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idden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idden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idden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idden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idden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idden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idden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idden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idden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idden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idden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idden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idden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idden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idden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idden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idden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idden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idden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idden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idden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idden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idden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idden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idden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idden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idden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idden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idden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idden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idden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idden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idden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idden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idden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idden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idden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idden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idden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idden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idden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idden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idden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idden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idden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idden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idden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idden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idden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idden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idden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idden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idden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idden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idden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idden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idden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idden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idden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idden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idden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idden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idden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idden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idden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idden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idden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idden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idden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idden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idden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idden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idden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idden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idden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idden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idden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idden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idden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idden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idden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idden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idden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idden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idden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idden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idden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idden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idden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idden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idden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idden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hidden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idden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hidden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hidden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idden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idden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hidden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idden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hidden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hidden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hidden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idden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hidden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hidden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hidden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hidden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hidden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hidden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idden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idden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hidden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hidden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hidden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hidden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hidden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hidden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hidden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hidden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hidden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hidden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hidden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hidden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hidden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hidden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hidden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hidden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hidden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hidden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hidden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hidden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idden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idden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idden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idden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idden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idden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idden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idden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idden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idden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idden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idden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idden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idden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idden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idden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idden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idden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idden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idden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idden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idden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idden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idden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idden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idden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idden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idden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idden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idden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3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4"/>
        <v>90140.845070422802</v>
      </c>
      <c r="AA539" s="232">
        <v>5.2999999999999999E-2</v>
      </c>
      <c r="AB539" s="339">
        <f t="shared" si="41"/>
        <v>4777.4647887324081</v>
      </c>
      <c r="AC539" s="339"/>
      <c r="AD539" s="210"/>
      <c r="AE539" s="210"/>
      <c r="AF539" s="210" t="s">
        <v>418</v>
      </c>
      <c r="AG539" s="232">
        <v>0.42</v>
      </c>
      <c r="AH539" s="344"/>
      <c r="AI539" s="344"/>
      <c r="AJ539" s="344"/>
      <c r="AK539" s="192"/>
    </row>
    <row r="540" spans="1:37" s="122" customFormat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3"/>
        <v>-3.9581209421157837E-9</v>
      </c>
      <c r="W542" s="121">
        <f t="shared" ref="W542:W543" si="45">U542*(1+AG542)/(1+P542+AG542)</f>
        <v>790000.00000000349</v>
      </c>
      <c r="X542" s="121"/>
      <c r="Y542" s="121"/>
      <c r="Z542" s="121">
        <f t="shared" si="44"/>
        <v>873450.70422535599</v>
      </c>
      <c r="AA542" s="232">
        <v>5.2999999999999999E-2</v>
      </c>
      <c r="AB542" s="339">
        <f t="shared" si="41"/>
        <v>46292.887323943869</v>
      </c>
      <c r="AC542" s="339"/>
      <c r="AD542" s="210"/>
      <c r="AE542" s="210"/>
      <c r="AF542" s="210" t="s">
        <v>418</v>
      </c>
      <c r="AG542" s="232">
        <v>0.42</v>
      </c>
      <c r="AH542" s="344"/>
      <c r="AI542" s="344"/>
      <c r="AJ542" s="344"/>
      <c r="AK542" s="192"/>
    </row>
    <row r="543" spans="1:37" s="122" customFormat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f t="shared" si="45"/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0.42</v>
      </c>
      <c r="AH543" s="344"/>
      <c r="AI543" s="344"/>
      <c r="AJ543" s="344"/>
      <c r="AK543" s="192"/>
    </row>
    <row r="544" spans="1:37" s="122" customFormat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6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6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6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6"/>
        <v>12703.170310140815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6"/>
        <v>29859.154929577471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6"/>
        <v>47651.99676450705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6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6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6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6"/>
        <v>17831.226719999999</v>
      </c>
      <c r="AC567" s="339"/>
      <c r="AD567" s="210"/>
      <c r="AE567" s="210"/>
      <c r="AF567" s="210" t="s">
        <v>418</v>
      </c>
      <c r="AG567" s="232"/>
      <c r="AH567" s="344"/>
      <c r="AI567" s="344"/>
      <c r="AJ567" s="344"/>
      <c r="AK567" s="192"/>
    </row>
    <row r="568" spans="1:37" s="122" customFormat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6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6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6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6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f>U572*(1+AG572)/(1+P572+AG572)</f>
        <v>49358.179586207079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6"/>
        <v>4334.4823904225514</v>
      </c>
      <c r="AC572" s="339"/>
      <c r="AD572" s="210"/>
      <c r="AE572" s="210"/>
      <c r="AF572" s="210" t="s">
        <v>418</v>
      </c>
      <c r="AG572" s="232">
        <v>0.42</v>
      </c>
      <c r="AH572" s="344"/>
      <c r="AI572" s="344"/>
      <c r="AJ572" s="344"/>
      <c r="AK572" s="192"/>
    </row>
    <row r="573" spans="1:37" s="122" customFormat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6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6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6"/>
        <v>14082.469133802795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6"/>
        <v>5654.97174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6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6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6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6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6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6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6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7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6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7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6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7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6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7"/>
        <v>73.931408450007439</v>
      </c>
      <c r="W587" s="121">
        <v>101844.308125</v>
      </c>
      <c r="X587" s="121"/>
      <c r="Y587" s="121"/>
      <c r="Z587" s="121">
        <f t="shared" ref="Z587:Z603" si="48">U587</f>
        <v>114754.15</v>
      </c>
      <c r="AA587" s="232">
        <v>8.5999999999999993E-2</v>
      </c>
      <c r="AB587" s="339">
        <f t="shared" si="46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7"/>
        <v>4215.2245070423014</v>
      </c>
      <c r="W588" s="121">
        <v>36528.825499999999</v>
      </c>
      <c r="X588" s="121"/>
      <c r="Y588" s="121"/>
      <c r="Z588" s="121">
        <f t="shared" si="48"/>
        <v>41159.24</v>
      </c>
      <c r="AA588" s="232">
        <v>8.5999999999999993E-2</v>
      </c>
      <c r="AB588" s="339">
        <f t="shared" si="46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7"/>
        <v>52382.417042253408</v>
      </c>
      <c r="W589" s="121">
        <v>16703.580484848499</v>
      </c>
      <c r="X589" s="121"/>
      <c r="Y589" s="121"/>
      <c r="Z589" s="121">
        <f t="shared" si="48"/>
        <v>19409.09</v>
      </c>
      <c r="AA589" s="232">
        <v>5.2999999999999999E-2</v>
      </c>
      <c r="AB589" s="339">
        <f t="shared" si="46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7"/>
        <v>0</v>
      </c>
      <c r="W590" s="121">
        <v>193185.663757576</v>
      </c>
      <c r="X590" s="121"/>
      <c r="Y590" s="121"/>
      <c r="Z590" s="121">
        <f t="shared" si="48"/>
        <v>224476.29943662</v>
      </c>
      <c r="AA590" s="232">
        <v>5.2999999999999999E-2</v>
      </c>
      <c r="AB590" s="339">
        <f t="shared" si="46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7"/>
        <v>36694.81</v>
      </c>
      <c r="W591" s="121">
        <v>80531.805939393904</v>
      </c>
      <c r="X591" s="121"/>
      <c r="Y591" s="121"/>
      <c r="Z591" s="121">
        <f t="shared" si="48"/>
        <v>93575.69</v>
      </c>
      <c r="AA591" s="232">
        <v>8.5999999999999993E-2</v>
      </c>
      <c r="AB591" s="339">
        <f t="shared" si="46"/>
        <v>8047.5093399999996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7"/>
        <v>35914</v>
      </c>
      <c r="W592" s="121">
        <v>77098.139612903193</v>
      </c>
      <c r="X592" s="121"/>
      <c r="Y592" s="121"/>
      <c r="Z592" s="121">
        <f t="shared" si="48"/>
        <v>84156.42</v>
      </c>
      <c r="AA592" s="232">
        <v>8.5999999999999993E-2</v>
      </c>
      <c r="AB592" s="339">
        <f t="shared" si="46"/>
        <v>7237.452119999999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7"/>
        <v>0</v>
      </c>
      <c r="W593" s="121">
        <v>10000</v>
      </c>
      <c r="X593" s="121"/>
      <c r="Y593" s="121"/>
      <c r="Z593" s="121">
        <f t="shared" si="48"/>
        <v>10000</v>
      </c>
      <c r="AA593" s="232">
        <v>8.5999999999999993E-2</v>
      </c>
      <c r="AB593" s="339">
        <f t="shared" si="46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idden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7"/>
        <v>50000</v>
      </c>
      <c r="W594" s="121">
        <v>0</v>
      </c>
      <c r="X594" s="121"/>
      <c r="Y594" s="121"/>
      <c r="Z594" s="121">
        <f t="shared" si="48"/>
        <v>0</v>
      </c>
      <c r="AA594" s="232">
        <v>8.5999999999999993E-2</v>
      </c>
      <c r="AB594" s="339">
        <f t="shared" si="46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7"/>
        <v>24306.011126760601</v>
      </c>
      <c r="W595" s="121">
        <v>0</v>
      </c>
      <c r="X595" s="121"/>
      <c r="Y595" s="121"/>
      <c r="Z595" s="121">
        <f t="shared" si="48"/>
        <v>0</v>
      </c>
      <c r="AA595" s="232">
        <v>8.5999999999999993E-2</v>
      </c>
      <c r="AB595" s="339">
        <f t="shared" si="46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7"/>
        <v>0.28802816901588801</v>
      </c>
      <c r="W596" s="121">
        <v>0</v>
      </c>
      <c r="X596" s="121"/>
      <c r="Y596" s="121"/>
      <c r="Z596" s="121">
        <f t="shared" si="48"/>
        <v>0</v>
      </c>
      <c r="AA596" s="232">
        <v>8.5999999999999993E-2</v>
      </c>
      <c r="AB596" s="339">
        <f t="shared" si="46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7"/>
        <v>5.0391549295964069</v>
      </c>
      <c r="W597" s="121">
        <v>0</v>
      </c>
      <c r="X597" s="121"/>
      <c r="Y597" s="121"/>
      <c r="Z597" s="121">
        <f t="shared" si="48"/>
        <v>0</v>
      </c>
      <c r="AA597" s="232">
        <v>8.5999999999999993E-2</v>
      </c>
      <c r="AB597" s="339">
        <f t="shared" si="46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7"/>
        <v>4605.596619718297</v>
      </c>
      <c r="W598" s="121">
        <v>0</v>
      </c>
      <c r="X598" s="121"/>
      <c r="Y598" s="121"/>
      <c r="Z598" s="121">
        <f t="shared" si="48"/>
        <v>0</v>
      </c>
      <c r="AA598" s="232">
        <v>8.5999999999999993E-2</v>
      </c>
      <c r="AB598" s="339">
        <f t="shared" si="46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7"/>
        <v>37492.770000000099</v>
      </c>
      <c r="W599" s="121">
        <v>0</v>
      </c>
      <c r="X599" s="121"/>
      <c r="Y599" s="121"/>
      <c r="Z599" s="121">
        <f t="shared" si="48"/>
        <v>0</v>
      </c>
      <c r="AA599" s="232">
        <v>8.5999999999999993E-2</v>
      </c>
      <c r="AB599" s="339">
        <f t="shared" si="46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7"/>
        <v>51085.381689031296</v>
      </c>
      <c r="W600" s="121">
        <v>0</v>
      </c>
      <c r="X600" s="121"/>
      <c r="Y600" s="121"/>
      <c r="Z600" s="121">
        <f t="shared" si="48"/>
        <v>0</v>
      </c>
      <c r="AA600" s="232">
        <v>8.5999999999999993E-2</v>
      </c>
      <c r="AB600" s="339">
        <f t="shared" si="46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7"/>
        <v>18.30436619719012</v>
      </c>
      <c r="W601" s="121">
        <v>0</v>
      </c>
      <c r="X601" s="121"/>
      <c r="Y601" s="121"/>
      <c r="Z601" s="121">
        <f t="shared" si="48"/>
        <v>0</v>
      </c>
      <c r="AA601" s="232">
        <v>8.5999999999999993E-2</v>
      </c>
      <c r="AB601" s="339">
        <f t="shared" si="46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7"/>
        <v>3.2084507042018231</v>
      </c>
      <c r="W602" s="121">
        <v>0</v>
      </c>
      <c r="X602" s="121"/>
      <c r="Y602" s="121"/>
      <c r="Z602" s="121">
        <f t="shared" si="48"/>
        <v>0</v>
      </c>
      <c r="AA602" s="232">
        <v>8.5999999999999993E-2</v>
      </c>
      <c r="AB602" s="339">
        <f t="shared" si="46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7"/>
        <v>151056.34</v>
      </c>
      <c r="W603" s="121">
        <v>0</v>
      </c>
      <c r="X603" s="121"/>
      <c r="Y603" s="121"/>
      <c r="Z603" s="121">
        <f t="shared" si="48"/>
        <v>0</v>
      </c>
      <c r="AA603" s="232">
        <v>8.5999999999999993E-2</v>
      </c>
      <c r="AB603" s="339">
        <f t="shared" si="46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7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6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idden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7"/>
        <v>200000</v>
      </c>
      <c r="W605" s="121">
        <v>855271.71333333303</v>
      </c>
      <c r="X605" s="121"/>
      <c r="Y605" s="121"/>
      <c r="Z605" s="121">
        <f t="shared" ref="Z605:Z634" si="49">U605</f>
        <v>948236.03</v>
      </c>
      <c r="AA605" s="232">
        <v>8.5999999999999993E-2</v>
      </c>
      <c r="AB605" s="339">
        <f t="shared" si="46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7"/>
        <v>0</v>
      </c>
      <c r="W606" s="121">
        <v>200000</v>
      </c>
      <c r="X606" s="121"/>
      <c r="Y606" s="121"/>
      <c r="Z606" s="121">
        <f t="shared" si="49"/>
        <v>200000</v>
      </c>
      <c r="AA606" s="232">
        <v>8.5999999999999993E-2</v>
      </c>
      <c r="AB606" s="339">
        <f t="shared" si="46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7"/>
        <v>729577.464788732</v>
      </c>
      <c r="W607" s="121">
        <v>0</v>
      </c>
      <c r="X607" s="121"/>
      <c r="Y607" s="121"/>
      <c r="Z607" s="121">
        <f t="shared" si="49"/>
        <v>0</v>
      </c>
      <c r="AA607" s="232">
        <v>8.5999999999999993E-2</v>
      </c>
      <c r="AB607" s="339">
        <f t="shared" si="46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7"/>
        <v>787852.03999999992</v>
      </c>
      <c r="W608" s="121">
        <v>478225.88</v>
      </c>
      <c r="X608" s="121"/>
      <c r="Y608" s="121"/>
      <c r="Z608" s="121">
        <f t="shared" si="49"/>
        <v>522007.12</v>
      </c>
      <c r="AA608" s="232">
        <v>8.5999999999999993E-2</v>
      </c>
      <c r="AB608" s="339">
        <f t="shared" si="46"/>
        <v>44892.612319999993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7"/>
        <v>426738.42253520992</v>
      </c>
      <c r="W609" s="121">
        <v>5444695.1907878798</v>
      </c>
      <c r="X609" s="121"/>
      <c r="Y609" s="121"/>
      <c r="Z609" s="121">
        <f t="shared" si="49"/>
        <v>6326582.4400000004</v>
      </c>
      <c r="AA609" s="232">
        <v>8.5999999999999993E-2</v>
      </c>
      <c r="AB609" s="339">
        <f t="shared" si="46"/>
        <v>544086.08984000003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7"/>
        <v>600158.19014084502</v>
      </c>
      <c r="W610" s="121">
        <v>0</v>
      </c>
      <c r="X610" s="121"/>
      <c r="Y610" s="121"/>
      <c r="Z610" s="121">
        <f t="shared" si="49"/>
        <v>0</v>
      </c>
      <c r="AA610" s="232">
        <v>8.5999999999999993E-2</v>
      </c>
      <c r="AB610" s="339">
        <f t="shared" si="46"/>
        <v>0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7"/>
        <v>0</v>
      </c>
      <c r="W611" s="121">
        <f>U611*P611</f>
        <v>97173.278999999995</v>
      </c>
      <c r="X611" s="121"/>
      <c r="Y611" s="121"/>
      <c r="Z611" s="121">
        <f t="shared" si="49"/>
        <v>107970.31</v>
      </c>
      <c r="AA611" s="232">
        <v>8.5999999999999993E-2</v>
      </c>
      <c r="AB611" s="339">
        <f t="shared" si="46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7"/>
        <v>-3.637978807091713E-12</v>
      </c>
      <c r="W612" s="121">
        <f>U612*P612</f>
        <v>2117.6064000000001</v>
      </c>
      <c r="X612" s="121"/>
      <c r="Y612" s="121"/>
      <c r="Z612" s="121">
        <f t="shared" si="49"/>
        <v>2205.84</v>
      </c>
      <c r="AA612" s="232">
        <v>8.5999999999999993E-2</v>
      </c>
      <c r="AB612" s="339">
        <f t="shared" si="46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hidden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0">W613</f>
        <v>33051.176470588201</v>
      </c>
      <c r="V613" s="121">
        <f t="shared" si="47"/>
        <v>3844.6735294117971</v>
      </c>
      <c r="W613" s="121">
        <v>33051.176470588201</v>
      </c>
      <c r="X613" s="121"/>
      <c r="Y613" s="121"/>
      <c r="Z613" s="233">
        <f t="shared" si="49"/>
        <v>33051.176470588201</v>
      </c>
      <c r="AA613" s="232">
        <v>8.5999999999999993E-2</v>
      </c>
      <c r="AB613" s="339">
        <f t="shared" si="46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idden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0"/>
        <v>39499.9711538462</v>
      </c>
      <c r="V614" s="121">
        <f t="shared" si="47"/>
        <v>1579.9988461538014</v>
      </c>
      <c r="W614" s="121">
        <v>39499.9711538462</v>
      </c>
      <c r="X614" s="121"/>
      <c r="Y614" s="121"/>
      <c r="Z614" s="233">
        <f t="shared" si="49"/>
        <v>39499.9711538462</v>
      </c>
      <c r="AA614" s="232">
        <v>8.5999999999999993E-2</v>
      </c>
      <c r="AB614" s="339">
        <f t="shared" si="46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idden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0"/>
        <v>389168.9</v>
      </c>
      <c r="V615" s="121">
        <f t="shared" si="47"/>
        <v>0</v>
      </c>
      <c r="W615" s="121">
        <v>389168.9</v>
      </c>
      <c r="X615" s="121"/>
      <c r="Y615" s="121"/>
      <c r="Z615" s="233">
        <f t="shared" si="49"/>
        <v>389168.9</v>
      </c>
      <c r="AA615" s="232">
        <v>8.5999999999999993E-2</v>
      </c>
      <c r="AB615" s="339">
        <f t="shared" si="46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idden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0"/>
        <v>104171.8</v>
      </c>
      <c r="V616" s="121">
        <f t="shared" si="47"/>
        <v>0</v>
      </c>
      <c r="W616" s="121">
        <v>104171.8</v>
      </c>
      <c r="X616" s="121"/>
      <c r="Y616" s="121"/>
      <c r="Z616" s="233">
        <f t="shared" si="49"/>
        <v>104171.8</v>
      </c>
      <c r="AA616" s="232">
        <v>8.5999999999999993E-2</v>
      </c>
      <c r="AB616" s="339">
        <f t="shared" si="46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idden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0"/>
        <v>15620</v>
      </c>
      <c r="V617" s="121">
        <f t="shared" si="47"/>
        <v>3528</v>
      </c>
      <c r="W617" s="121">
        <v>15620</v>
      </c>
      <c r="X617" s="121"/>
      <c r="Y617" s="121"/>
      <c r="Z617" s="233">
        <f t="shared" si="49"/>
        <v>15620</v>
      </c>
      <c r="AA617" s="232">
        <v>8.5999999999999993E-2</v>
      </c>
      <c r="AB617" s="339">
        <f t="shared" si="46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idden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0"/>
        <v>15326.372549019599</v>
      </c>
      <c r="V618" s="121">
        <f t="shared" si="47"/>
        <v>11180.557450980401</v>
      </c>
      <c r="W618" s="121">
        <v>15326.372549019599</v>
      </c>
      <c r="X618" s="121"/>
      <c r="Y618" s="121"/>
      <c r="Z618" s="233">
        <f t="shared" si="49"/>
        <v>15326.372549019599</v>
      </c>
      <c r="AA618" s="232">
        <v>8.5999999999999993E-2</v>
      </c>
      <c r="AB618" s="339">
        <f t="shared" si="46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idden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0"/>
        <v>3917.1568627451002</v>
      </c>
      <c r="V619" s="121">
        <f t="shared" si="47"/>
        <v>78.34313725489983</v>
      </c>
      <c r="W619" s="121">
        <v>3917.1568627451002</v>
      </c>
      <c r="X619" s="121"/>
      <c r="Y619" s="121"/>
      <c r="Z619" s="233">
        <f t="shared" si="49"/>
        <v>3917.1568627451002</v>
      </c>
      <c r="AA619" s="232">
        <v>8.5999999999999993E-2</v>
      </c>
      <c r="AB619" s="339">
        <f t="shared" si="46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idden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0"/>
        <v>10660.813725490199</v>
      </c>
      <c r="V620" s="121">
        <f t="shared" si="47"/>
        <v>213.21627450980122</v>
      </c>
      <c r="W620" s="121">
        <v>10660.813725490199</v>
      </c>
      <c r="X620" s="121"/>
      <c r="Y620" s="121"/>
      <c r="Z620" s="233">
        <f t="shared" si="49"/>
        <v>10660.813725490199</v>
      </c>
      <c r="AA620" s="232">
        <v>8.5999999999999993E-2</v>
      </c>
      <c r="AB620" s="339">
        <f t="shared" si="46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idden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0"/>
        <v>80000</v>
      </c>
      <c r="V621" s="121"/>
      <c r="W621" s="121">
        <v>80000</v>
      </c>
      <c r="X621" s="121"/>
      <c r="Y621" s="121"/>
      <c r="Z621" s="233">
        <f t="shared" si="49"/>
        <v>80000</v>
      </c>
      <c r="AA621" s="232">
        <v>8.5999999999999993E-2</v>
      </c>
      <c r="AB621" s="339">
        <f t="shared" si="46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idden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0"/>
        <v>3528</v>
      </c>
      <c r="V622" s="121">
        <f t="shared" si="47"/>
        <v>0</v>
      </c>
      <c r="W622" s="121">
        <v>3528</v>
      </c>
      <c r="X622" s="121"/>
      <c r="Y622" s="121"/>
      <c r="Z622" s="233">
        <f t="shared" si="49"/>
        <v>3528</v>
      </c>
      <c r="AA622" s="232">
        <v>8.5999999999999993E-2</v>
      </c>
      <c r="AB622" s="339">
        <f t="shared" ref="AB622:AB641" si="51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idden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0"/>
        <v>635248.6</v>
      </c>
      <c r="V623" s="121">
        <f t="shared" si="47"/>
        <v>98512.20000000007</v>
      </c>
      <c r="W623" s="121">
        <v>635248.6</v>
      </c>
      <c r="X623" s="121"/>
      <c r="Y623" s="121"/>
      <c r="Z623" s="233">
        <f t="shared" si="49"/>
        <v>635248.6</v>
      </c>
      <c r="AA623" s="232">
        <v>8.5999999999999993E-2</v>
      </c>
      <c r="AB623" s="339">
        <f t="shared" si="51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idden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0"/>
        <v>238221.65</v>
      </c>
      <c r="V624" s="121">
        <f t="shared" si="47"/>
        <v>-99.199999999982538</v>
      </c>
      <c r="W624" s="121">
        <v>238221.65</v>
      </c>
      <c r="X624" s="121"/>
      <c r="Y624" s="121"/>
      <c r="Z624" s="233">
        <f t="shared" si="49"/>
        <v>238221.65</v>
      </c>
      <c r="AA624" s="232">
        <v>8.5999999999999993E-2</v>
      </c>
      <c r="AB624" s="339">
        <f t="shared" si="51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idden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0"/>
        <v>11834.99</v>
      </c>
      <c r="V625" s="121">
        <f t="shared" si="47"/>
        <v>148.93000000000029</v>
      </c>
      <c r="W625" s="121">
        <v>11834.99</v>
      </c>
      <c r="X625" s="121"/>
      <c r="Y625" s="121"/>
      <c r="Z625" s="233">
        <f t="shared" si="49"/>
        <v>11834.99</v>
      </c>
      <c r="AA625" s="232">
        <v>8.5999999999999993E-2</v>
      </c>
      <c r="AB625" s="339">
        <f t="shared" si="51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idden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0"/>
        <v>12095.2</v>
      </c>
      <c r="V626" s="121">
        <f t="shared" si="47"/>
        <v>-9.1000000000003638</v>
      </c>
      <c r="W626" s="233">
        <v>12095.2</v>
      </c>
      <c r="X626" s="233"/>
      <c r="Y626" s="121"/>
      <c r="Z626" s="233">
        <f t="shared" si="49"/>
        <v>12095.2</v>
      </c>
      <c r="AA626" s="232">
        <v>8.5999999999999993E-2</v>
      </c>
      <c r="AB626" s="339">
        <f t="shared" si="51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idden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0"/>
        <v>2006779.98</v>
      </c>
      <c r="V627" s="121">
        <f t="shared" si="47"/>
        <v>4457.5</v>
      </c>
      <c r="W627" s="121">
        <v>2006779.98</v>
      </c>
      <c r="X627" s="121"/>
      <c r="Y627" s="121"/>
      <c r="Z627" s="233">
        <f t="shared" si="49"/>
        <v>2006779.98</v>
      </c>
      <c r="AA627" s="232">
        <v>8.5999999999999993E-2</v>
      </c>
      <c r="AB627" s="339">
        <f t="shared" si="51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idden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0"/>
        <v>132.27000000000001</v>
      </c>
      <c r="V628" s="121">
        <f t="shared" si="47"/>
        <v>-3.6700000000000159</v>
      </c>
      <c r="W628" s="121">
        <v>132.27000000000001</v>
      </c>
      <c r="X628" s="121"/>
      <c r="Y628" s="121"/>
      <c r="Z628" s="233">
        <f t="shared" si="49"/>
        <v>132.27000000000001</v>
      </c>
      <c r="AA628" s="232">
        <v>5.2999999999999999E-2</v>
      </c>
      <c r="AB628" s="339">
        <f t="shared" si="51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idden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0"/>
        <v>14.71</v>
      </c>
      <c r="V629" s="121">
        <f t="shared" si="47"/>
        <v>-0.18000000000000149</v>
      </c>
      <c r="W629" s="121">
        <v>14.71</v>
      </c>
      <c r="X629" s="121"/>
      <c r="Y629" s="121"/>
      <c r="Z629" s="233">
        <f t="shared" si="49"/>
        <v>14.71</v>
      </c>
      <c r="AA629" s="232">
        <v>8.5999999999999993E-2</v>
      </c>
      <c r="AB629" s="339">
        <f t="shared" si="51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idden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0"/>
        <v>93514.43</v>
      </c>
      <c r="V630" s="121">
        <f t="shared" si="47"/>
        <v>0</v>
      </c>
      <c r="W630" s="121">
        <v>93514.43</v>
      </c>
      <c r="X630" s="121"/>
      <c r="Y630" s="121"/>
      <c r="Z630" s="233">
        <f t="shared" si="49"/>
        <v>93514.43</v>
      </c>
      <c r="AA630" s="232">
        <v>8.5999999999999993E-2</v>
      </c>
      <c r="AB630" s="339">
        <f t="shared" si="51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idden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0"/>
        <v>4607.98039215686</v>
      </c>
      <c r="V631" s="121">
        <f t="shared" si="47"/>
        <v>4779.9596078431405</v>
      </c>
      <c r="W631" s="233">
        <v>4607.98039215686</v>
      </c>
      <c r="X631" s="233"/>
      <c r="Y631" s="121"/>
      <c r="Z631" s="233">
        <f t="shared" si="49"/>
        <v>4607.98039215686</v>
      </c>
      <c r="AA631" s="232">
        <v>5.2999999999999999E-2</v>
      </c>
      <c r="AB631" s="339">
        <f t="shared" si="51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idden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0"/>
        <v>4340.5555555555602</v>
      </c>
      <c r="V632" s="121">
        <f t="shared" si="47"/>
        <v>-4340.5555555555602</v>
      </c>
      <c r="W632" s="233">
        <v>4340.5555555555602</v>
      </c>
      <c r="X632" s="233"/>
      <c r="Y632" s="121"/>
      <c r="Z632" s="233">
        <f t="shared" si="49"/>
        <v>4340.5555555555602</v>
      </c>
      <c r="AA632" s="232">
        <v>5.2999999999999999E-2</v>
      </c>
      <c r="AB632" s="339">
        <f t="shared" si="51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idden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0"/>
        <v>120000</v>
      </c>
      <c r="V633" s="121">
        <f t="shared" si="47"/>
        <v>-6600</v>
      </c>
      <c r="W633" s="121">
        <v>120000</v>
      </c>
      <c r="X633" s="121"/>
      <c r="Y633" s="121"/>
      <c r="Z633" s="233">
        <f t="shared" si="49"/>
        <v>120000</v>
      </c>
      <c r="AA633" s="232">
        <v>5.2999999999999999E-2</v>
      </c>
      <c r="AB633" s="339">
        <f t="shared" si="51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idden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0"/>
        <v>80000</v>
      </c>
      <c r="V634" s="121">
        <f t="shared" si="47"/>
        <v>-4400</v>
      </c>
      <c r="W634" s="121">
        <v>80000</v>
      </c>
      <c r="X634" s="121"/>
      <c r="Y634" s="121"/>
      <c r="Z634" s="233">
        <f t="shared" si="49"/>
        <v>80000</v>
      </c>
      <c r="AA634" s="232">
        <v>5.2999999999999999E-2</v>
      </c>
      <c r="AB634" s="339">
        <f t="shared" si="51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idden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7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1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idden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7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1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idden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2">W637</f>
        <v>61547.62</v>
      </c>
      <c r="V637" s="121">
        <f t="shared" si="47"/>
        <v>0</v>
      </c>
      <c r="W637" s="121">
        <v>61547.62</v>
      </c>
      <c r="X637" s="121"/>
      <c r="Y637" s="121"/>
      <c r="Z637" s="233">
        <f t="shared" ref="Z637:Z650" si="53">U637</f>
        <v>61547.62</v>
      </c>
      <c r="AA637" s="232">
        <v>5.2999999999999999E-2</v>
      </c>
      <c r="AB637" s="339">
        <f t="shared" si="51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idden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2"/>
        <v>8998.0392156862708</v>
      </c>
      <c r="V638" s="121">
        <f t="shared" si="47"/>
        <v>169.93078431372851</v>
      </c>
      <c r="W638" s="121">
        <v>8998.0392156862708</v>
      </c>
      <c r="X638" s="121"/>
      <c r="Y638" s="121"/>
      <c r="Z638" s="233">
        <f t="shared" si="53"/>
        <v>8998.0392156862708</v>
      </c>
      <c r="AA638" s="232">
        <v>5.2999999999999999E-2</v>
      </c>
      <c r="AB638" s="339">
        <f t="shared" si="51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idden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2"/>
        <v>19168.066666666698</v>
      </c>
      <c r="V639" s="121">
        <f t="shared" si="47"/>
        <v>19471.933333333302</v>
      </c>
      <c r="W639" s="121">
        <v>19168.066666666698</v>
      </c>
      <c r="X639" s="121"/>
      <c r="Y639" s="121"/>
      <c r="Z639" s="121">
        <f t="shared" si="53"/>
        <v>19168.066666666698</v>
      </c>
      <c r="AA639" s="232">
        <v>5.2999999999999999E-2</v>
      </c>
      <c r="AB639" s="339">
        <f t="shared" si="51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idden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2"/>
        <v>22905.657142857101</v>
      </c>
      <c r="V640" s="121">
        <f t="shared" si="47"/>
        <v>-4392.1271428571017</v>
      </c>
      <c r="W640" s="121">
        <v>22905.657142857101</v>
      </c>
      <c r="X640" s="121"/>
      <c r="Y640" s="121"/>
      <c r="Z640" s="121">
        <f t="shared" si="53"/>
        <v>22905.657142857101</v>
      </c>
      <c r="AA640" s="232">
        <v>5.2999999999999999E-2</v>
      </c>
      <c r="AB640" s="339">
        <f t="shared" si="51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idden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2"/>
        <v>41312.304761904801</v>
      </c>
      <c r="V641" s="121">
        <f t="shared" si="47"/>
        <v>1450.2852380951954</v>
      </c>
      <c r="W641" s="121">
        <v>41312.304761904801</v>
      </c>
      <c r="X641" s="121"/>
      <c r="Y641" s="121"/>
      <c r="Z641" s="121">
        <f t="shared" si="53"/>
        <v>41312.304761904801</v>
      </c>
      <c r="AA641" s="232">
        <v>5.2999999999999999E-2</v>
      </c>
      <c r="AB641" s="339">
        <f t="shared" si="51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hidden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7"/>
        <v>989.86000000000058</v>
      </c>
      <c r="W642" s="121">
        <v>48565.68</v>
      </c>
      <c r="X642" s="121"/>
      <c r="Y642" s="121"/>
      <c r="Z642" s="233">
        <f t="shared" si="53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idden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2"/>
        <v>1308.79</v>
      </c>
      <c r="V643" s="121">
        <f t="shared" si="47"/>
        <v>291.74</v>
      </c>
      <c r="W643" s="121">
        <v>1308.79</v>
      </c>
      <c r="X643" s="121"/>
      <c r="Y643" s="121"/>
      <c r="Z643" s="233">
        <f t="shared" si="53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idden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2"/>
        <v>291.74</v>
      </c>
      <c r="V644" s="121">
        <f t="shared" si="47"/>
        <v>0</v>
      </c>
      <c r="W644" s="121">
        <v>291.74</v>
      </c>
      <c r="X644" s="121"/>
      <c r="Y644" s="121"/>
      <c r="Z644" s="233">
        <f t="shared" si="53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4">U645-W645</f>
        <v>0</v>
      </c>
      <c r="Z645" s="320">
        <f t="shared" si="53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5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4"/>
        <v>7503.6713592233136</v>
      </c>
      <c r="Z646" s="320">
        <f t="shared" si="53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5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4"/>
        <v>3899.3630097087444</v>
      </c>
      <c r="Z647" s="320">
        <f t="shared" si="53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5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4"/>
        <v>0</v>
      </c>
      <c r="Z648" s="320">
        <f t="shared" si="53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5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4"/>
        <v>32753.867727272678</v>
      </c>
      <c r="Z649" s="320">
        <f t="shared" si="53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5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4"/>
        <v>6255.3335454545741</v>
      </c>
      <c r="Z650" s="320">
        <f t="shared" si="53"/>
        <v>229362.23</v>
      </c>
      <c r="AA650" s="240">
        <f>VLOOKUP(I650,[1]Q3核心媒体返点预估!A:L,MATCH(N650,[1]Q3核心媒体返点预估!A$2:K$2,0),0)</f>
        <v>0</v>
      </c>
      <c r="AB650" s="320">
        <f t="shared" si="55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5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4"/>
        <v>7248.4971428571735</v>
      </c>
      <c r="Z652" s="320">
        <f t="shared" ref="Z652:Z671" si="56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5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7">S653+T653-U653</f>
        <v>1494545.45</v>
      </c>
      <c r="W653" s="320">
        <f>U653*(1+AG653)/(1+AG653+P653)</f>
        <v>0</v>
      </c>
      <c r="X653" s="320">
        <v>86400</v>
      </c>
      <c r="Y653" s="320">
        <f t="shared" si="54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5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4"/>
        <v>15.892714285714305</v>
      </c>
      <c r="Z654" s="320">
        <f t="shared" si="56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5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4"/>
        <v>8716.6857857143041</v>
      </c>
      <c r="Z655" s="320">
        <f t="shared" si="56"/>
        <v>135592.89000000001</v>
      </c>
      <c r="AA655" s="240">
        <f>VLOOKUP(I655,[1]Q3核心媒体返点预估!A:L,MATCH(N655,[1]Q3核心媒体返点预估!A$2:K$2,0),0)</f>
        <v>0</v>
      </c>
      <c r="AB655" s="320">
        <f t="shared" si="55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8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4"/>
        <v>0</v>
      </c>
      <c r="Z656" s="320">
        <f t="shared" si="56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5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7"/>
        <v>83326.37999999999</v>
      </c>
      <c r="W657" s="320">
        <f>U657</f>
        <v>22126.240000000002</v>
      </c>
      <c r="X657" s="320"/>
      <c r="Y657" s="320">
        <f t="shared" si="54"/>
        <v>0</v>
      </c>
      <c r="Z657" s="320">
        <f t="shared" si="56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5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7"/>
        <v>33563.4</v>
      </c>
      <c r="W658" s="320">
        <f>U658</f>
        <v>1473.6</v>
      </c>
      <c r="X658" s="320"/>
      <c r="Y658" s="320">
        <f t="shared" si="54"/>
        <v>0</v>
      </c>
      <c r="Z658" s="320">
        <f t="shared" si="56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5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9">U659*(1+AG659)/(1+AG659+P659)</f>
        <v>4553.9231799163181</v>
      </c>
      <c r="X659" s="320"/>
      <c r="Y659" s="320">
        <f t="shared" si="54"/>
        <v>219.70682008368203</v>
      </c>
      <c r="Z659" s="320">
        <f t="shared" si="56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5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8"/>
        <v>65247.729999999996</v>
      </c>
      <c r="T660" s="239"/>
      <c r="U660" s="239">
        <v>35337.519999999997</v>
      </c>
      <c r="V660" s="239">
        <v>29910.21</v>
      </c>
      <c r="W660" s="320">
        <f t="shared" si="59"/>
        <v>33654.780952380948</v>
      </c>
      <c r="X660" s="320"/>
      <c r="Y660" s="320">
        <f t="shared" si="54"/>
        <v>1682.7390476190485</v>
      </c>
      <c r="Z660" s="320">
        <f t="shared" si="56"/>
        <v>35337.519999999997</v>
      </c>
      <c r="AA660" s="240">
        <f>VLOOKUP(I660,[1]Q3核心媒体返点预估!A:L,MATCH(N660,[1]Q3核心媒体返点预估!A$2:K$2,0),0)</f>
        <v>0</v>
      </c>
      <c r="AB660" s="320">
        <f t="shared" si="55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8"/>
        <v>16977.18</v>
      </c>
      <c r="T661" s="239"/>
      <c r="U661" s="239">
        <v>45.96</v>
      </c>
      <c r="V661" s="239">
        <v>16931.22</v>
      </c>
      <c r="W661" s="320">
        <f t="shared" si="59"/>
        <v>45.96</v>
      </c>
      <c r="X661" s="320"/>
      <c r="Y661" s="320">
        <f t="shared" si="54"/>
        <v>0</v>
      </c>
      <c r="Z661" s="320">
        <f t="shared" si="56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5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9"/>
        <v>0.01</v>
      </c>
      <c r="X662" s="320"/>
      <c r="Y662" s="320">
        <f t="shared" si="54"/>
        <v>0</v>
      </c>
      <c r="Z662" s="320">
        <f t="shared" si="56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5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9"/>
        <v>4223.0480769230771</v>
      </c>
      <c r="X663" s="320"/>
      <c r="Y663" s="320">
        <f t="shared" si="54"/>
        <v>168.92192307692312</v>
      </c>
      <c r="Z663" s="320">
        <f t="shared" si="56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5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9"/>
        <v>1355667.4889285713</v>
      </c>
      <c r="X664" s="320"/>
      <c r="Y664" s="320">
        <f t="shared" si="54"/>
        <v>93137.46107142861</v>
      </c>
      <c r="Z664" s="320">
        <f t="shared" si="56"/>
        <v>1448804.95</v>
      </c>
      <c r="AA664" s="240">
        <f>VLOOKUP(I664,[1]Q3核心媒体返点预估!A:L,MATCH(N664,[1]Q3核心媒体返点预估!A$2:K$2,0),0)</f>
        <v>0</v>
      </c>
      <c r="AB664" s="320">
        <f t="shared" si="55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9"/>
        <v>2665.78</v>
      </c>
      <c r="X665" s="320"/>
      <c r="Y665" s="320">
        <f t="shared" si="54"/>
        <v>0</v>
      </c>
      <c r="Z665" s="320">
        <f t="shared" si="56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5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9"/>
        <v>5244.11</v>
      </c>
      <c r="X666" s="320"/>
      <c r="Y666" s="320">
        <f t="shared" si="54"/>
        <v>0</v>
      </c>
      <c r="Z666" s="320">
        <f t="shared" si="56"/>
        <v>5244.11</v>
      </c>
      <c r="AA666" s="240">
        <f>VLOOKUP(I666,[1]Q3核心媒体返点预估!A:L,MATCH(N666,[1]Q3核心媒体返点预估!A$2:K$2,0),0)</f>
        <v>0</v>
      </c>
      <c r="AB666" s="320">
        <f t="shared" si="55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9"/>
        <v>1811.7619047619046</v>
      </c>
      <c r="X667" s="320"/>
      <c r="Y667" s="320">
        <f t="shared" si="54"/>
        <v>90.58809523809532</v>
      </c>
      <c r="Z667" s="320">
        <f t="shared" si="56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5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9"/>
        <v>151.9684</v>
      </c>
      <c r="X668" s="320"/>
      <c r="Y668" s="320">
        <f t="shared" si="54"/>
        <v>8.5615999999999985</v>
      </c>
      <c r="Z668" s="320">
        <f t="shared" si="56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5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4"/>
        <v>0</v>
      </c>
      <c r="Z669" s="320">
        <f t="shared" si="56"/>
        <v>14894.03</v>
      </c>
      <c r="AA669" s="240">
        <f>VLOOKUP(I669,[1]Q3核心媒体返点预估!A:L,MATCH(N669,[1]Q3核心媒体返点预估!A$2:K$2,0),0)</f>
        <v>0</v>
      </c>
      <c r="AB669" s="320">
        <f t="shared" si="55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4"/>
        <v>0</v>
      </c>
      <c r="Z670" s="320">
        <f t="shared" si="56"/>
        <v>1920</v>
      </c>
      <c r="AA670" s="240">
        <f>VLOOKUP(I670,[1]Q3核心媒体返点预估!A:L,MATCH(N670,[1]Q3核心媒体返点预估!A$2:K$2,0),0)</f>
        <v>0</v>
      </c>
      <c r="AB670" s="320">
        <f t="shared" si="55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4"/>
        <v>0</v>
      </c>
      <c r="Z671" s="320">
        <f t="shared" si="56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5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4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5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4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5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idden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4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5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4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5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4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5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0">S677+T677-U677</f>
        <v>0</v>
      </c>
      <c r="W677" s="320">
        <f>U677*(1+AG677)/(1+AG677+P677)</f>
        <v>0</v>
      </c>
      <c r="X677" s="320"/>
      <c r="Y677" s="320">
        <f t="shared" si="54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5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0"/>
        <v>0</v>
      </c>
      <c r="W678" s="320">
        <f>U678</f>
        <v>0</v>
      </c>
      <c r="X678" s="320"/>
      <c r="Y678" s="320">
        <f t="shared" si="54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5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60"/>
        <v>9745.02</v>
      </c>
      <c r="W679" s="320">
        <f>U679*(1+AG679)/(1+AG679+P679)</f>
        <v>0</v>
      </c>
      <c r="X679" s="320"/>
      <c r="Y679" s="320">
        <f t="shared" si="54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5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0"/>
        <v>0</v>
      </c>
      <c r="W680" s="320">
        <f>U680*P680</f>
        <v>0</v>
      </c>
      <c r="X680" s="320"/>
      <c r="Y680" s="320">
        <f t="shared" si="54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5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0"/>
        <v>0</v>
      </c>
      <c r="W681" s="320">
        <f>U681*(1+AG681)/(1+AG681+P681)</f>
        <v>0</v>
      </c>
      <c r="X681" s="320"/>
      <c r="Y681" s="320">
        <f t="shared" si="54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5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0"/>
        <v>0.78000000000065495</v>
      </c>
      <c r="W682" s="320">
        <f>U682*(1+AG682)/(1+AG682+P682)</f>
        <v>0</v>
      </c>
      <c r="X682" s="320"/>
      <c r="Y682" s="320">
        <f t="shared" si="54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5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0"/>
        <v>2956.69</v>
      </c>
      <c r="W683" s="320">
        <f>U683</f>
        <v>0</v>
      </c>
      <c r="X683" s="320"/>
      <c r="Y683" s="320">
        <f t="shared" si="54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5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0"/>
        <v>0</v>
      </c>
      <c r="W684" s="320">
        <f>U684*(1+AG684)/(1+AG684+P684)</f>
        <v>0</v>
      </c>
      <c r="X684" s="320"/>
      <c r="Y684" s="320">
        <f t="shared" si="54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5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0"/>
        <v>1766.24</v>
      </c>
      <c r="W685" s="320">
        <f>U685*(1+AG685)/(1+AG685+P685)</f>
        <v>0</v>
      </c>
      <c r="X685" s="320"/>
      <c r="Y685" s="320">
        <f t="shared" si="54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5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60"/>
        <v>194.24</v>
      </c>
      <c r="W686" s="320">
        <f>U686*(1+AG686)/(1+AG686+P686)</f>
        <v>0</v>
      </c>
      <c r="X686" s="320"/>
      <c r="Y686" s="320">
        <f t="shared" si="54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5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1">U687</f>
        <v>0</v>
      </c>
      <c r="X687" s="320"/>
      <c r="Y687" s="320">
        <f t="shared" si="54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5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2">S688+T688-U688</f>
        <v>0.28802816901588801</v>
      </c>
      <c r="W688" s="320">
        <f t="shared" ref="W688:W744" si="63">U688*(1+AG688)/(1+AG688+P688)</f>
        <v>0</v>
      </c>
      <c r="X688" s="320"/>
      <c r="Y688" s="320">
        <f t="shared" si="54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5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2"/>
        <v>0</v>
      </c>
      <c r="W689" s="320">
        <f t="shared" si="63"/>
        <v>0</v>
      </c>
      <c r="X689" s="320"/>
      <c r="Y689" s="320">
        <f t="shared" si="54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5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2"/>
        <v>547555.24</v>
      </c>
      <c r="W690" s="320">
        <f t="shared" si="61"/>
        <v>0</v>
      </c>
      <c r="X690" s="320"/>
      <c r="Y690" s="320">
        <f t="shared" si="54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5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2"/>
        <v>0</v>
      </c>
      <c r="W691" s="320">
        <f t="shared" si="61"/>
        <v>0</v>
      </c>
      <c r="X691" s="320"/>
      <c r="Y691" s="320">
        <f t="shared" si="54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5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2"/>
        <v>7741.65</v>
      </c>
      <c r="W692" s="320">
        <f t="shared" si="61"/>
        <v>0</v>
      </c>
      <c r="X692" s="320"/>
      <c r="Y692" s="320">
        <f t="shared" si="54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5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2"/>
        <v>106099.63</v>
      </c>
      <c r="W693" s="320">
        <f t="shared" si="63"/>
        <v>0</v>
      </c>
      <c r="X693" s="320"/>
      <c r="Y693" s="320">
        <f t="shared" si="54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5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2"/>
        <v>11055.15</v>
      </c>
      <c r="W694" s="320">
        <f t="shared" si="63"/>
        <v>0</v>
      </c>
      <c r="X694" s="320"/>
      <c r="Y694" s="320">
        <f t="shared" si="54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5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2"/>
        <v>32528.018732394001</v>
      </c>
      <c r="W695" s="320">
        <f t="shared" si="63"/>
        <v>0</v>
      </c>
      <c r="X695" s="320"/>
      <c r="Y695" s="320">
        <f t="shared" si="54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5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2"/>
        <v>109330.970845071</v>
      </c>
      <c r="W696" s="320">
        <f t="shared" si="63"/>
        <v>0</v>
      </c>
      <c r="X696" s="320"/>
      <c r="Y696" s="320">
        <f t="shared" si="54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5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2"/>
        <v>6504.6216901406997</v>
      </c>
      <c r="W697" s="320">
        <f t="shared" si="63"/>
        <v>0</v>
      </c>
      <c r="X697" s="320"/>
      <c r="Y697" s="320">
        <f t="shared" si="54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5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2"/>
        <v>136495.19</v>
      </c>
      <c r="W698" s="320">
        <f t="shared" si="63"/>
        <v>0</v>
      </c>
      <c r="X698" s="320"/>
      <c r="Y698" s="320">
        <f t="shared" si="54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5"/>
        <v>0</v>
      </c>
      <c r="AC698" s="322"/>
      <c r="AD698" s="238"/>
      <c r="AE698" s="238"/>
      <c r="AF698" s="238" t="s">
        <v>418</v>
      </c>
      <c r="AG698" s="231" t="s">
        <v>525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2"/>
        <v>18.304366197188799</v>
      </c>
      <c r="W699" s="320">
        <f t="shared" si="63"/>
        <v>0</v>
      </c>
      <c r="X699" s="320"/>
      <c r="Y699" s="320">
        <f t="shared" si="54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5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2"/>
        <v>44404.901830985997</v>
      </c>
      <c r="W700" s="320">
        <f t="shared" si="63"/>
        <v>0</v>
      </c>
      <c r="X700" s="320"/>
      <c r="Y700" s="320">
        <f t="shared" si="54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5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2"/>
        <v>2063.5353521120301</v>
      </c>
      <c r="W701" s="320">
        <f t="shared" si="63"/>
        <v>0</v>
      </c>
      <c r="X701" s="320"/>
      <c r="Y701" s="320">
        <f t="shared" si="54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5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2"/>
        <v>8102.9149295775096</v>
      </c>
      <c r="W702" s="320">
        <f t="shared" si="63"/>
        <v>0</v>
      </c>
      <c r="X702" s="320"/>
      <c r="Y702" s="320">
        <f t="shared" si="54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5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2"/>
        <v>39.474225352198097</v>
      </c>
      <c r="W703" s="320">
        <f t="shared" si="63"/>
        <v>0</v>
      </c>
      <c r="X703" s="320"/>
      <c r="Y703" s="320">
        <f t="shared" si="54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5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2"/>
        <v>655.37999999978604</v>
      </c>
      <c r="W704" s="320">
        <f t="shared" si="63"/>
        <v>0</v>
      </c>
      <c r="X704" s="320"/>
      <c r="Y704" s="320">
        <f t="shared" si="54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5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2"/>
        <v>143.460985915328</v>
      </c>
      <c r="W705" s="320">
        <f t="shared" si="63"/>
        <v>0</v>
      </c>
      <c r="X705" s="320"/>
      <c r="Y705" s="320">
        <f t="shared" si="54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5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352" t="s">
        <v>363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2"/>
        <v>0</v>
      </c>
      <c r="W706" s="121">
        <f>U706*(1+AG706)/(1+P706+AG706)</f>
        <v>129784.42666666671</v>
      </c>
      <c r="X706" s="322"/>
      <c r="Y706" s="320">
        <f t="shared" si="54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5"/>
        <v>11958.903737464792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2"/>
        <v>59.908873239197398</v>
      </c>
      <c r="W707" s="320">
        <f t="shared" si="63"/>
        <v>0</v>
      </c>
      <c r="X707" s="320"/>
      <c r="Y707" s="320">
        <f t="shared" si="54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5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2"/>
        <v>227.30774647876399</v>
      </c>
      <c r="W708" s="320">
        <f t="shared" si="63"/>
        <v>0</v>
      </c>
      <c r="X708" s="320"/>
      <c r="Y708" s="320">
        <f t="shared" si="54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5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2"/>
        <v>12.7087323940068</v>
      </c>
      <c r="W709" s="320">
        <f t="shared" si="63"/>
        <v>0</v>
      </c>
      <c r="X709" s="320"/>
      <c r="Y709" s="320">
        <f t="shared" ref="Y709:Y744" si="64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5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2"/>
        <v>1513.0032394366101</v>
      </c>
      <c r="W710" s="320">
        <f t="shared" si="63"/>
        <v>0</v>
      </c>
      <c r="X710" s="320"/>
      <c r="Y710" s="320">
        <f t="shared" si="64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5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2"/>
        <v>127.3395774647</v>
      </c>
      <c r="W711" s="320">
        <f t="shared" si="63"/>
        <v>0</v>
      </c>
      <c r="X711" s="320"/>
      <c r="Y711" s="320">
        <f t="shared" si="64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5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2"/>
        <v>4215.2245070423196</v>
      </c>
      <c r="W712" s="320">
        <f t="shared" si="63"/>
        <v>0</v>
      </c>
      <c r="X712" s="320"/>
      <c r="Y712" s="320">
        <f t="shared" si="64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5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2"/>
        <v>152.264929577999</v>
      </c>
      <c r="W713" s="320">
        <f t="shared" si="63"/>
        <v>0</v>
      </c>
      <c r="X713" s="320"/>
      <c r="Y713" s="320">
        <f t="shared" si="64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5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2"/>
        <v>196.54507042269699</v>
      </c>
      <c r="W714" s="320">
        <f t="shared" si="63"/>
        <v>0</v>
      </c>
      <c r="X714" s="320"/>
      <c r="Y714" s="320">
        <f t="shared" si="64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5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2"/>
        <v>1402.38690140774</v>
      </c>
      <c r="W715" s="320">
        <f t="shared" si="63"/>
        <v>0</v>
      </c>
      <c r="X715" s="320"/>
      <c r="Y715" s="320">
        <f t="shared" si="64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5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2"/>
        <v>14160.3070422536</v>
      </c>
      <c r="W716" s="320">
        <f t="shared" si="63"/>
        <v>0</v>
      </c>
      <c r="X716" s="320"/>
      <c r="Y716" s="320">
        <f t="shared" si="64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5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2"/>
        <v>73.931408450356699</v>
      </c>
      <c r="W717" s="320">
        <f t="shared" si="63"/>
        <v>0</v>
      </c>
      <c r="X717" s="320"/>
      <c r="Y717" s="320">
        <f t="shared" si="64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5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2"/>
        <v>425.555211267598</v>
      </c>
      <c r="W718" s="320">
        <f t="shared" si="63"/>
        <v>0</v>
      </c>
      <c r="X718" s="320"/>
      <c r="Y718" s="320">
        <f t="shared" si="64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5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2"/>
        <v>2.5516901408041099</v>
      </c>
      <c r="W719" s="320">
        <f t="shared" si="63"/>
        <v>0</v>
      </c>
      <c r="X719" s="320"/>
      <c r="Y719" s="320">
        <f t="shared" si="64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5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2"/>
        <v>12961.68</v>
      </c>
      <c r="W720" s="320">
        <f t="shared" si="63"/>
        <v>0</v>
      </c>
      <c r="X720" s="320"/>
      <c r="Y720" s="320">
        <f t="shared" si="64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5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2"/>
        <v>3.20845070423456</v>
      </c>
      <c r="W721" s="320">
        <f t="shared" si="63"/>
        <v>0</v>
      </c>
      <c r="X721" s="320"/>
      <c r="Y721" s="320">
        <f t="shared" si="64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5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2"/>
        <v>62.533943663001999</v>
      </c>
      <c r="W722" s="320">
        <f t="shared" si="63"/>
        <v>0</v>
      </c>
      <c r="X722" s="320"/>
      <c r="Y722" s="320">
        <f t="shared" si="64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5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2"/>
        <v>20.319577465001</v>
      </c>
      <c r="W723" s="320">
        <f t="shared" si="63"/>
        <v>0</v>
      </c>
      <c r="X723" s="320"/>
      <c r="Y723" s="320">
        <f t="shared" si="64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5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2"/>
        <v>29.5342253521267</v>
      </c>
      <c r="W724" s="320">
        <f t="shared" si="63"/>
        <v>0</v>
      </c>
      <c r="X724" s="320"/>
      <c r="Y724" s="320">
        <f t="shared" si="64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5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2"/>
        <v>3.5301408450905001</v>
      </c>
      <c r="W725" s="320">
        <f t="shared" si="63"/>
        <v>0</v>
      </c>
      <c r="X725" s="320"/>
      <c r="Y725" s="320">
        <f t="shared" si="64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5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2"/>
        <v>22.838591549299998</v>
      </c>
      <c r="W726" s="320">
        <f t="shared" si="63"/>
        <v>0</v>
      </c>
      <c r="X726" s="320"/>
      <c r="Y726" s="320">
        <f t="shared" si="64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5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2"/>
        <v>480.55873239384499</v>
      </c>
      <c r="W727" s="320">
        <f t="shared" si="63"/>
        <v>0</v>
      </c>
      <c r="X727" s="320"/>
      <c r="Y727" s="320">
        <f t="shared" si="64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5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2"/>
        <v>44820.261970721403</v>
      </c>
      <c r="W728" s="320">
        <f t="shared" si="63"/>
        <v>0</v>
      </c>
      <c r="X728" s="320"/>
      <c r="Y728" s="320">
        <f t="shared" si="64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5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2"/>
        <v>151056.34</v>
      </c>
      <c r="W729" s="320">
        <f t="shared" si="63"/>
        <v>0</v>
      </c>
      <c r="X729" s="320"/>
      <c r="Y729" s="320">
        <f t="shared" si="64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5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2"/>
        <v>147.29985915508601</v>
      </c>
      <c r="W730" s="320">
        <f t="shared" si="63"/>
        <v>0</v>
      </c>
      <c r="X730" s="320"/>
      <c r="Y730" s="320">
        <f t="shared" si="64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5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2"/>
        <v>30217.7</v>
      </c>
      <c r="W731" s="320">
        <f t="shared" si="63"/>
        <v>0</v>
      </c>
      <c r="X731" s="320"/>
      <c r="Y731" s="320">
        <f t="shared" si="64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5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2"/>
        <v>132154.611549297</v>
      </c>
      <c r="W732" s="320">
        <f t="shared" si="63"/>
        <v>0</v>
      </c>
      <c r="X732" s="320"/>
      <c r="Y732" s="320">
        <f t="shared" si="64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5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2"/>
        <v>114142.344929578</v>
      </c>
      <c r="W733" s="320">
        <f t="shared" si="63"/>
        <v>0</v>
      </c>
      <c r="X733" s="320"/>
      <c r="Y733" s="320">
        <f t="shared" si="64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5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2"/>
        <v>-175.5</v>
      </c>
      <c r="W734" s="320">
        <f t="shared" si="63"/>
        <v>0</v>
      </c>
      <c r="X734" s="320"/>
      <c r="Y734" s="320">
        <f t="shared" si="64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5"/>
        <v>0</v>
      </c>
      <c r="AC734" s="322"/>
      <c r="AD734" s="238"/>
      <c r="AE734" s="238"/>
      <c r="AF734" s="238" t="s">
        <v>418</v>
      </c>
      <c r="AG734" s="231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2"/>
        <v>6.1263380281015998</v>
      </c>
      <c r="W735" s="320">
        <f t="shared" si="63"/>
        <v>0</v>
      </c>
      <c r="X735" s="320"/>
      <c r="Y735" s="320">
        <f t="shared" si="64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5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2"/>
        <v>4.2274647890008099</v>
      </c>
      <c r="W736" s="320">
        <f t="shared" si="63"/>
        <v>0</v>
      </c>
      <c r="X736" s="320"/>
      <c r="Y736" s="320">
        <f t="shared" si="64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5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2"/>
        <v>22.611267606000201</v>
      </c>
      <c r="W737" s="320">
        <f t="shared" si="63"/>
        <v>0</v>
      </c>
      <c r="X737" s="320"/>
      <c r="Y737" s="320">
        <f t="shared" si="64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5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2"/>
        <v>4.90647887322939</v>
      </c>
      <c r="W738" s="320">
        <f t="shared" si="63"/>
        <v>0</v>
      </c>
      <c r="X738" s="320"/>
      <c r="Y738" s="320">
        <f t="shared" si="64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5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2"/>
        <v>0</v>
      </c>
      <c r="W739" s="320">
        <f t="shared" si="63"/>
        <v>0</v>
      </c>
      <c r="X739" s="320"/>
      <c r="Y739" s="320">
        <f t="shared" si="64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5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2"/>
        <v>870846.699999996</v>
      </c>
      <c r="W740" s="320">
        <f t="shared" si="63"/>
        <v>0</v>
      </c>
      <c r="X740" s="320"/>
      <c r="Y740" s="320">
        <f t="shared" si="64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5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2"/>
        <v>17291.400000000001</v>
      </c>
      <c r="W741" s="320">
        <f t="shared" si="63"/>
        <v>0</v>
      </c>
      <c r="X741" s="320"/>
      <c r="Y741" s="320">
        <f t="shared" si="64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5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2"/>
        <v>-2.96</v>
      </c>
      <c r="W742" s="320">
        <f t="shared" si="63"/>
        <v>0</v>
      </c>
      <c r="X742" s="320"/>
      <c r="Y742" s="320">
        <f t="shared" si="64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5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2"/>
        <v>-0.4</v>
      </c>
      <c r="W743" s="320">
        <f t="shared" si="63"/>
        <v>0</v>
      </c>
      <c r="X743" s="320"/>
      <c r="Y743" s="320">
        <f t="shared" si="64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5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2"/>
        <v>-21.76</v>
      </c>
      <c r="W744" s="320">
        <f t="shared" si="63"/>
        <v>0</v>
      </c>
      <c r="X744" s="320"/>
      <c r="Y744" s="320">
        <f t="shared" si="64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5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6">U755-W755</f>
        <v>0</v>
      </c>
      <c r="Z755" s="324">
        <v>79489.34</v>
      </c>
      <c r="AA755" s="267">
        <v>0</v>
      </c>
      <c r="AB755" s="266">
        <f t="shared" ref="AB755:AB818" si="67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6"/>
        <v>0</v>
      </c>
      <c r="Z756" s="324">
        <v>12250.9</v>
      </c>
      <c r="AA756" s="267">
        <v>0</v>
      </c>
      <c r="AB756" s="266">
        <f t="shared" si="67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6"/>
        <v>0</v>
      </c>
      <c r="Z757" s="324">
        <v>-224000</v>
      </c>
      <c r="AA757" s="267">
        <v>0</v>
      </c>
      <c r="AB757" s="266">
        <f t="shared" si="67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8">U758*(1+AG758)/(1+AG758+P758)</f>
        <v>75669.119999999995</v>
      </c>
      <c r="X758" s="322"/>
      <c r="Y758" s="322">
        <f t="shared" si="66"/>
        <v>0</v>
      </c>
      <c r="Z758" s="322">
        <f t="shared" ref="Z758:Z763" si="69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7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idden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0">S759+T759-U759</f>
        <v>23578.910000000003</v>
      </c>
      <c r="W759" s="130">
        <f t="shared" si="68"/>
        <v>76489.81</v>
      </c>
      <c r="X759" s="130"/>
      <c r="Y759" s="130">
        <f t="shared" si="66"/>
        <v>0</v>
      </c>
      <c r="Z759" s="130">
        <f t="shared" si="69"/>
        <v>76489.81</v>
      </c>
      <c r="AA759" s="141">
        <v>3.5999999999999997E-2</v>
      </c>
      <c r="AB759" s="130">
        <f t="shared" si="67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idden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0"/>
        <v>114806.73000000021</v>
      </c>
      <c r="W760" s="130">
        <f t="shared" si="68"/>
        <v>1259296.841909091</v>
      </c>
      <c r="X760" s="130"/>
      <c r="Y760" s="130">
        <f t="shared" si="66"/>
        <v>35307.388090908993</v>
      </c>
      <c r="Z760" s="130">
        <f t="shared" si="69"/>
        <v>1294604.23</v>
      </c>
      <c r="AA760" s="141">
        <v>3.5999999999999997E-2</v>
      </c>
      <c r="AB760" s="130">
        <f t="shared" si="67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idden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0"/>
        <v>55214.569999999949</v>
      </c>
      <c r="W761" s="130">
        <f t="shared" si="68"/>
        <v>255191.15772727272</v>
      </c>
      <c r="X761" s="130"/>
      <c r="Y761" s="130">
        <f t="shared" si="66"/>
        <v>7154.8922727272729</v>
      </c>
      <c r="Z761" s="130">
        <f t="shared" si="69"/>
        <v>262346.05</v>
      </c>
      <c r="AA761" s="141">
        <v>3.5999999999999997E-2</v>
      </c>
      <c r="AB761" s="130">
        <f t="shared" si="67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idden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0"/>
        <v>65237.76999999999</v>
      </c>
      <c r="W762" s="130">
        <f t="shared" si="68"/>
        <v>136662.35922330097</v>
      </c>
      <c r="X762" s="130"/>
      <c r="Y762" s="130">
        <f t="shared" si="66"/>
        <v>4099.870776699041</v>
      </c>
      <c r="Z762" s="130">
        <f t="shared" si="69"/>
        <v>140762.23000000001</v>
      </c>
      <c r="AA762" s="141">
        <v>3.5999999999999997E-2</v>
      </c>
      <c r="AB762" s="130">
        <f t="shared" si="67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idden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0"/>
        <v>0</v>
      </c>
      <c r="W763" s="130">
        <f t="shared" si="68"/>
        <v>230347.03883495147</v>
      </c>
      <c r="X763" s="130"/>
      <c r="Y763" s="130">
        <f t="shared" si="66"/>
        <v>6910.4111650485429</v>
      </c>
      <c r="Z763" s="130">
        <f t="shared" si="69"/>
        <v>237257.45</v>
      </c>
      <c r="AA763" s="141">
        <v>3.5999999999999997E-2</v>
      </c>
      <c r="AB763" s="130">
        <f t="shared" si="67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idden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70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7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idden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70"/>
        <v>834023.83000000007</v>
      </c>
      <c r="W765" s="149">
        <f>(U765*(1+AG765)/(1+AG765+P765))</f>
        <v>1655756.2718796991</v>
      </c>
      <c r="X765" s="152"/>
      <c r="Y765" s="130">
        <f t="shared" si="66"/>
        <v>12543.608120300807</v>
      </c>
      <c r="Z765" s="152">
        <f t="shared" ref="Z765:Z817" si="71">U765</f>
        <v>1668299.88</v>
      </c>
      <c r="AA765" s="141">
        <v>3.5999999999999997E-2</v>
      </c>
      <c r="AB765" s="130">
        <f t="shared" si="67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idden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0"/>
        <v>85933.099999999991</v>
      </c>
      <c r="W766" s="130">
        <f t="shared" ref="W766:W817" si="72">U766*(1+AG766)/(1+AG766+P766)</f>
        <v>8368.24</v>
      </c>
      <c r="X766" s="130"/>
      <c r="Y766" s="130">
        <f t="shared" si="66"/>
        <v>0</v>
      </c>
      <c r="Z766" s="130">
        <f t="shared" si="71"/>
        <v>8368.24</v>
      </c>
      <c r="AA766" s="141">
        <v>3.5999999999999997E-2</v>
      </c>
      <c r="AB766" s="130">
        <f t="shared" si="67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idden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70"/>
        <v>0</v>
      </c>
      <c r="W767" s="149">
        <f>(U767*(1+AG767)/(1+AG767+P767))</f>
        <v>1001459.8449635037</v>
      </c>
      <c r="X767" s="149">
        <v>-24000</v>
      </c>
      <c r="Y767" s="130">
        <f t="shared" si="66"/>
        <v>37934.085036496399</v>
      </c>
      <c r="Z767" s="152">
        <f t="shared" si="71"/>
        <v>1039393.93</v>
      </c>
      <c r="AA767" s="141">
        <v>6.9000000000000006E-2</v>
      </c>
      <c r="AB767" s="130">
        <f t="shared" si="67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idden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0"/>
        <v>18320.230000000003</v>
      </c>
      <c r="W768" s="130">
        <f t="shared" si="72"/>
        <v>46635.03</v>
      </c>
      <c r="X768" s="130"/>
      <c r="Y768" s="130">
        <f t="shared" si="66"/>
        <v>0</v>
      </c>
      <c r="Z768" s="130">
        <f t="shared" si="71"/>
        <v>46635.03</v>
      </c>
      <c r="AA768" s="141">
        <v>3.5999999999999997E-2</v>
      </c>
      <c r="AB768" s="130">
        <f t="shared" si="67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idden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0"/>
        <v>1238.4800000000105</v>
      </c>
      <c r="W769" s="130">
        <f t="shared" si="72"/>
        <v>82087.899999999994</v>
      </c>
      <c r="X769" s="130"/>
      <c r="Y769" s="130">
        <f t="shared" si="66"/>
        <v>0</v>
      </c>
      <c r="Z769" s="130">
        <f t="shared" si="71"/>
        <v>82087.899999999994</v>
      </c>
      <c r="AA769" s="141">
        <v>6.9000000000000006E-2</v>
      </c>
      <c r="AB769" s="130">
        <f t="shared" si="67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idden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0"/>
        <v>21041.480000000003</v>
      </c>
      <c r="W770" s="130">
        <f t="shared" si="72"/>
        <v>12521.92</v>
      </c>
      <c r="X770" s="130"/>
      <c r="Y770" s="130">
        <f t="shared" si="66"/>
        <v>0</v>
      </c>
      <c r="Z770" s="130">
        <f t="shared" si="71"/>
        <v>12521.92</v>
      </c>
      <c r="AA770" s="141">
        <v>3.5999999999999997E-2</v>
      </c>
      <c r="AB770" s="130">
        <f t="shared" si="67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idden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0"/>
        <v>28806.069999999996</v>
      </c>
      <c r="W771" s="130">
        <f t="shared" si="72"/>
        <v>3832.8898744769876</v>
      </c>
      <c r="X771" s="130"/>
      <c r="Y771" s="130">
        <f t="shared" si="66"/>
        <v>184.9201255230123</v>
      </c>
      <c r="Z771" s="130">
        <f t="shared" si="71"/>
        <v>4017.81</v>
      </c>
      <c r="AA771" s="141">
        <v>3.5999999999999997E-2</v>
      </c>
      <c r="AB771" s="130">
        <f t="shared" si="67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idden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0"/>
        <v>0</v>
      </c>
      <c r="W772" s="130">
        <f t="shared" si="72"/>
        <v>28485.914285714283</v>
      </c>
      <c r="X772" s="130"/>
      <c r="Y772" s="130">
        <f t="shared" si="66"/>
        <v>1424.2957142857158</v>
      </c>
      <c r="Z772" s="130">
        <f t="shared" si="71"/>
        <v>29910.21</v>
      </c>
      <c r="AA772" s="141">
        <v>3.5999999999999997E-2</v>
      </c>
      <c r="AB772" s="130">
        <f t="shared" si="67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idden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0"/>
        <v>16893.88</v>
      </c>
      <c r="W773" s="130">
        <f t="shared" si="72"/>
        <v>37.340000000000003</v>
      </c>
      <c r="X773" s="130"/>
      <c r="Y773" s="130">
        <f t="shared" si="66"/>
        <v>0</v>
      </c>
      <c r="Z773" s="130">
        <f t="shared" si="71"/>
        <v>37.340000000000003</v>
      </c>
      <c r="AA773" s="141">
        <v>3.5999999999999997E-2</v>
      </c>
      <c r="AB773" s="130">
        <f t="shared" si="67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idden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0"/>
        <v>13219.36</v>
      </c>
      <c r="W774" s="130">
        <f t="shared" si="72"/>
        <v>15867.586538461539</v>
      </c>
      <c r="X774" s="130"/>
      <c r="Y774" s="130">
        <f t="shared" si="66"/>
        <v>634.70346153846185</v>
      </c>
      <c r="Z774" s="130">
        <f t="shared" si="71"/>
        <v>16502.29</v>
      </c>
      <c r="AA774" s="141">
        <v>3.5999999999999997E-2</v>
      </c>
      <c r="AB774" s="130">
        <f t="shared" si="67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idden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0"/>
        <v>34528.130000000005</v>
      </c>
      <c r="W775" s="130">
        <f t="shared" si="72"/>
        <v>9336.5142857142855</v>
      </c>
      <c r="X775" s="130"/>
      <c r="Y775" s="130">
        <f t="shared" si="66"/>
        <v>466.82571428571464</v>
      </c>
      <c r="Z775" s="130">
        <f t="shared" si="71"/>
        <v>9803.34</v>
      </c>
      <c r="AA775" s="141">
        <v>3.5999999999999997E-2</v>
      </c>
      <c r="AB775" s="130">
        <f t="shared" si="67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idden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0"/>
        <v>20014.111126760599</v>
      </c>
      <c r="W776" s="130">
        <f t="shared" si="72"/>
        <v>3910.9639999999999</v>
      </c>
      <c r="X776" s="130"/>
      <c r="Y776" s="130">
        <f t="shared" si="66"/>
        <v>220.33600000000024</v>
      </c>
      <c r="Z776" s="130">
        <f t="shared" si="71"/>
        <v>4131.3</v>
      </c>
      <c r="AA776" s="141">
        <v>6.9000000000000006E-2</v>
      </c>
      <c r="AB776" s="130">
        <f t="shared" si="67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idden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0"/>
        <v>78057.850000000006</v>
      </c>
      <c r="W777" s="130">
        <f t="shared" si="72"/>
        <v>14868.62</v>
      </c>
      <c r="X777" s="130"/>
      <c r="Y777" s="130">
        <f t="shared" si="66"/>
        <v>0</v>
      </c>
      <c r="Z777" s="130">
        <f t="shared" si="71"/>
        <v>14868.62</v>
      </c>
      <c r="AA777" s="141">
        <v>3.5999999999999997E-2</v>
      </c>
      <c r="AB777" s="130">
        <f t="shared" si="67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idden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0"/>
        <v>15987.070000000002</v>
      </c>
      <c r="W778" s="130">
        <f t="shared" si="72"/>
        <v>5802.9</v>
      </c>
      <c r="X778" s="130"/>
      <c r="Y778" s="130">
        <f t="shared" si="66"/>
        <v>0</v>
      </c>
      <c r="Z778" s="130">
        <f t="shared" si="71"/>
        <v>5802.9</v>
      </c>
      <c r="AA778" s="141">
        <v>3.5999999999999997E-2</v>
      </c>
      <c r="AB778" s="130">
        <f t="shared" si="67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idden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70"/>
        <v>9745.02</v>
      </c>
      <c r="W779" s="130">
        <f t="shared" si="72"/>
        <v>0</v>
      </c>
      <c r="X779" s="130"/>
      <c r="Y779" s="130">
        <f t="shared" si="66"/>
        <v>0</v>
      </c>
      <c r="Z779" s="130">
        <f t="shared" si="71"/>
        <v>0</v>
      </c>
      <c r="AA779" s="141">
        <v>6.9000000000000006E-2</v>
      </c>
      <c r="AB779" s="130">
        <f t="shared" si="67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idden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0"/>
        <v>2956.69</v>
      </c>
      <c r="W780" s="130">
        <f t="shared" si="72"/>
        <v>0</v>
      </c>
      <c r="X780" s="130"/>
      <c r="Y780" s="130">
        <f t="shared" si="66"/>
        <v>0</v>
      </c>
      <c r="Z780" s="130">
        <f t="shared" si="71"/>
        <v>0</v>
      </c>
      <c r="AA780" s="141">
        <v>3.5999999999999997E-2</v>
      </c>
      <c r="AB780" s="130">
        <f t="shared" si="67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idden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0"/>
        <v>1766.24</v>
      </c>
      <c r="W781" s="130">
        <f t="shared" si="72"/>
        <v>0</v>
      </c>
      <c r="X781" s="130"/>
      <c r="Y781" s="130">
        <f t="shared" si="66"/>
        <v>0</v>
      </c>
      <c r="Z781" s="130">
        <f t="shared" si="71"/>
        <v>0</v>
      </c>
      <c r="AA781" s="141">
        <v>3.5999999999999997E-2</v>
      </c>
      <c r="AB781" s="130">
        <f t="shared" si="67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idden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70"/>
        <v>194.24</v>
      </c>
      <c r="W782" s="130">
        <f t="shared" si="72"/>
        <v>0</v>
      </c>
      <c r="X782" s="130"/>
      <c r="Y782" s="130">
        <f t="shared" si="66"/>
        <v>0</v>
      </c>
      <c r="Z782" s="130">
        <f t="shared" si="71"/>
        <v>0</v>
      </c>
      <c r="AA782" s="141">
        <v>3.5999999999999997E-2</v>
      </c>
      <c r="AB782" s="130">
        <f t="shared" si="67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idden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0"/>
        <v>547555.24</v>
      </c>
      <c r="W783" s="130">
        <f t="shared" si="72"/>
        <v>0</v>
      </c>
      <c r="X783" s="130"/>
      <c r="Y783" s="130">
        <f t="shared" si="66"/>
        <v>0</v>
      </c>
      <c r="Z783" s="130">
        <f t="shared" si="71"/>
        <v>0</v>
      </c>
      <c r="AA783" s="141">
        <v>3.5999999999999997E-2</v>
      </c>
      <c r="AB783" s="130">
        <f t="shared" si="67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idden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0"/>
        <v>7741.65</v>
      </c>
      <c r="W784" s="130">
        <f t="shared" si="72"/>
        <v>0</v>
      </c>
      <c r="X784" s="130"/>
      <c r="Y784" s="130">
        <f t="shared" si="66"/>
        <v>0</v>
      </c>
      <c r="Z784" s="130">
        <f t="shared" si="71"/>
        <v>0</v>
      </c>
      <c r="AA784" s="141">
        <v>3.5999999999999997E-2</v>
      </c>
      <c r="AB784" s="130">
        <f t="shared" si="67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idden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0"/>
        <v>106099.63</v>
      </c>
      <c r="W785" s="130">
        <f t="shared" si="72"/>
        <v>0</v>
      </c>
      <c r="X785" s="130"/>
      <c r="Y785" s="130">
        <f t="shared" si="66"/>
        <v>0</v>
      </c>
      <c r="Z785" s="130">
        <f t="shared" si="71"/>
        <v>0</v>
      </c>
      <c r="AA785" s="141">
        <v>3.5999999999999997E-2</v>
      </c>
      <c r="AB785" s="130">
        <f t="shared" si="67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idden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0"/>
        <v>11055.15</v>
      </c>
      <c r="W786" s="130">
        <f t="shared" si="72"/>
        <v>0</v>
      </c>
      <c r="X786" s="130"/>
      <c r="Y786" s="130">
        <f t="shared" si="66"/>
        <v>0</v>
      </c>
      <c r="Z786" s="130">
        <f t="shared" si="71"/>
        <v>0</v>
      </c>
      <c r="AA786" s="141">
        <v>6.9000000000000006E-2</v>
      </c>
      <c r="AB786" s="130">
        <f t="shared" si="67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idden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70"/>
        <v>32528.018732394001</v>
      </c>
      <c r="W787" s="130">
        <f t="shared" si="72"/>
        <v>0</v>
      </c>
      <c r="X787" s="130"/>
      <c r="Y787" s="130">
        <f t="shared" si="66"/>
        <v>0</v>
      </c>
      <c r="Z787" s="130">
        <f t="shared" si="71"/>
        <v>0</v>
      </c>
      <c r="AA787" s="141">
        <v>6.9000000000000006E-2</v>
      </c>
      <c r="AB787" s="130">
        <f t="shared" si="67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70"/>
        <v>109330.970845071</v>
      </c>
      <c r="W788" s="130">
        <f t="shared" si="72"/>
        <v>0</v>
      </c>
      <c r="X788" s="130"/>
      <c r="Y788" s="130">
        <f t="shared" si="66"/>
        <v>0</v>
      </c>
      <c r="Z788" s="130">
        <f t="shared" si="71"/>
        <v>0</v>
      </c>
      <c r="AA788" s="141">
        <v>6.9000000000000006E-2</v>
      </c>
      <c r="AB788" s="130">
        <f t="shared" si="67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idden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0"/>
        <v>6504.6216901406997</v>
      </c>
      <c r="W789" s="130">
        <f t="shared" si="72"/>
        <v>0</v>
      </c>
      <c r="X789" s="130"/>
      <c r="Y789" s="130">
        <f t="shared" si="66"/>
        <v>0</v>
      </c>
      <c r="Z789" s="130">
        <f t="shared" si="71"/>
        <v>0</v>
      </c>
      <c r="AA789" s="141">
        <v>6.9000000000000006E-2</v>
      </c>
      <c r="AB789" s="130">
        <f t="shared" si="67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idden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0"/>
        <v>136495.19</v>
      </c>
      <c r="W790" s="130">
        <f t="shared" si="72"/>
        <v>0</v>
      </c>
      <c r="X790" s="130"/>
      <c r="Y790" s="130">
        <f t="shared" si="66"/>
        <v>0</v>
      </c>
      <c r="Z790" s="130">
        <f t="shared" si="71"/>
        <v>0</v>
      </c>
      <c r="AA790" s="141">
        <v>6.9000000000000006E-2</v>
      </c>
      <c r="AB790" s="130">
        <f t="shared" si="67"/>
        <v>0</v>
      </c>
      <c r="AC790" s="130"/>
      <c r="AD790" s="169"/>
      <c r="AE790" s="169"/>
      <c r="AF790" s="169" t="s">
        <v>418</v>
      </c>
      <c r="AG790" s="141" t="s">
        <v>525</v>
      </c>
      <c r="AH790" s="92"/>
      <c r="AI790" s="92"/>
      <c r="AJ790" s="92"/>
    </row>
    <row r="791" spans="1:36" s="227" customFormat="1" hidden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70"/>
        <v>44404.901830985997</v>
      </c>
      <c r="W791" s="130">
        <f t="shared" si="72"/>
        <v>0</v>
      </c>
      <c r="X791" s="130"/>
      <c r="Y791" s="130">
        <f t="shared" si="66"/>
        <v>0</v>
      </c>
      <c r="Z791" s="130">
        <f t="shared" si="71"/>
        <v>0</v>
      </c>
      <c r="AA791" s="141">
        <v>6.9000000000000006E-2</v>
      </c>
      <c r="AB791" s="130">
        <f t="shared" si="67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idden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0"/>
        <v>2063.5353521120301</v>
      </c>
      <c r="W792" s="130">
        <f t="shared" si="72"/>
        <v>0</v>
      </c>
      <c r="X792" s="130"/>
      <c r="Y792" s="130">
        <f t="shared" si="66"/>
        <v>0</v>
      </c>
      <c r="Z792" s="130">
        <f t="shared" si="71"/>
        <v>0</v>
      </c>
      <c r="AA792" s="141">
        <v>6.9000000000000006E-2</v>
      </c>
      <c r="AB792" s="130">
        <f t="shared" si="67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idden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0"/>
        <v>8102.9149295775096</v>
      </c>
      <c r="W793" s="130">
        <f t="shared" si="72"/>
        <v>0</v>
      </c>
      <c r="X793" s="130"/>
      <c r="Y793" s="130">
        <f t="shared" si="66"/>
        <v>0</v>
      </c>
      <c r="Z793" s="130">
        <f t="shared" si="71"/>
        <v>0</v>
      </c>
      <c r="AA793" s="141">
        <v>6.9000000000000006E-2</v>
      </c>
      <c r="AB793" s="130">
        <f t="shared" si="67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hidden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0"/>
        <v>655.37999999978604</v>
      </c>
      <c r="W794" s="130">
        <f t="shared" si="72"/>
        <v>0</v>
      </c>
      <c r="X794" s="130"/>
      <c r="Y794" s="130">
        <f t="shared" si="66"/>
        <v>0</v>
      </c>
      <c r="Z794" s="130">
        <f t="shared" si="71"/>
        <v>0</v>
      </c>
      <c r="AA794" s="141">
        <v>6.9000000000000006E-2</v>
      </c>
      <c r="AB794" s="130">
        <f t="shared" si="67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idden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0"/>
        <v>143.460985915328</v>
      </c>
      <c r="W795" s="130">
        <f t="shared" si="72"/>
        <v>0</v>
      </c>
      <c r="X795" s="130"/>
      <c r="Y795" s="130">
        <f t="shared" si="66"/>
        <v>0</v>
      </c>
      <c r="Z795" s="130">
        <f t="shared" si="71"/>
        <v>0</v>
      </c>
      <c r="AA795" s="141">
        <v>6.9000000000000006E-2</v>
      </c>
      <c r="AB795" s="130">
        <f t="shared" si="67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hidden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0"/>
        <v>322.47394365991897</v>
      </c>
      <c r="W796" s="121">
        <f>U796*(1+AG796)/(1+P796+AG796)</f>
        <v>0</v>
      </c>
      <c r="X796" s="130"/>
      <c r="Y796" s="130">
        <f t="shared" si="66"/>
        <v>0</v>
      </c>
      <c r="Z796" s="130">
        <f t="shared" si="71"/>
        <v>0</v>
      </c>
      <c r="AA796" s="141">
        <v>6.9000000000000006E-2</v>
      </c>
      <c r="AB796" s="130">
        <f t="shared" si="67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idden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0"/>
        <v>227.30774647876399</v>
      </c>
      <c r="W797" s="130">
        <f t="shared" si="72"/>
        <v>0</v>
      </c>
      <c r="X797" s="130"/>
      <c r="Y797" s="130">
        <f t="shared" si="66"/>
        <v>0</v>
      </c>
      <c r="Z797" s="130">
        <f t="shared" si="71"/>
        <v>0</v>
      </c>
      <c r="AA797" s="141">
        <v>6.9000000000000006E-2</v>
      </c>
      <c r="AB797" s="130">
        <f t="shared" si="67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idden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0"/>
        <v>1513.0032394366101</v>
      </c>
      <c r="W798" s="130">
        <f t="shared" si="72"/>
        <v>0</v>
      </c>
      <c r="X798" s="130"/>
      <c r="Y798" s="130">
        <f t="shared" si="66"/>
        <v>0</v>
      </c>
      <c r="Z798" s="130">
        <f t="shared" si="71"/>
        <v>0</v>
      </c>
      <c r="AA798" s="141">
        <v>6.9000000000000006E-2</v>
      </c>
      <c r="AB798" s="130">
        <f t="shared" si="67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idden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0"/>
        <v>127.3395774647</v>
      </c>
      <c r="W799" s="130">
        <f t="shared" si="72"/>
        <v>0</v>
      </c>
      <c r="X799" s="130"/>
      <c r="Y799" s="130">
        <f t="shared" si="66"/>
        <v>0</v>
      </c>
      <c r="Z799" s="130">
        <f t="shared" si="71"/>
        <v>0</v>
      </c>
      <c r="AA799" s="141">
        <v>6.9000000000000006E-2</v>
      </c>
      <c r="AB799" s="130">
        <f t="shared" si="67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idden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0"/>
        <v>4215.2245070423196</v>
      </c>
      <c r="W800" s="130">
        <f t="shared" si="72"/>
        <v>0</v>
      </c>
      <c r="X800" s="130"/>
      <c r="Y800" s="130">
        <f t="shared" si="66"/>
        <v>0</v>
      </c>
      <c r="Z800" s="130">
        <f t="shared" si="71"/>
        <v>0</v>
      </c>
      <c r="AA800" s="141">
        <v>6.9000000000000006E-2</v>
      </c>
      <c r="AB800" s="130">
        <f t="shared" si="67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idden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0"/>
        <v>152.264929577999</v>
      </c>
      <c r="W801" s="130">
        <f t="shared" si="72"/>
        <v>0</v>
      </c>
      <c r="X801" s="130"/>
      <c r="Y801" s="130">
        <f t="shared" si="66"/>
        <v>0</v>
      </c>
      <c r="Z801" s="130">
        <f t="shared" si="71"/>
        <v>0</v>
      </c>
      <c r="AA801" s="141">
        <v>6.9000000000000006E-2</v>
      </c>
      <c r="AB801" s="130">
        <f t="shared" si="67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idden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0"/>
        <v>196.54507042269699</v>
      </c>
      <c r="W802" s="130">
        <f t="shared" si="72"/>
        <v>0</v>
      </c>
      <c r="X802" s="130"/>
      <c r="Y802" s="130">
        <f t="shared" si="66"/>
        <v>0</v>
      </c>
      <c r="Z802" s="130">
        <f t="shared" si="71"/>
        <v>0</v>
      </c>
      <c r="AA802" s="141">
        <v>6.9000000000000006E-2</v>
      </c>
      <c r="AB802" s="130">
        <f t="shared" si="67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idden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0"/>
        <v>1402.38690140774</v>
      </c>
      <c r="W803" s="130">
        <f t="shared" si="72"/>
        <v>0</v>
      </c>
      <c r="X803" s="130"/>
      <c r="Y803" s="130">
        <f t="shared" si="66"/>
        <v>0</v>
      </c>
      <c r="Z803" s="130">
        <f t="shared" si="71"/>
        <v>0</v>
      </c>
      <c r="AA803" s="141">
        <v>6.9000000000000006E-2</v>
      </c>
      <c r="AB803" s="130">
        <f t="shared" si="67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idden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70"/>
        <v>14160.3070422536</v>
      </c>
      <c r="W804" s="130">
        <f t="shared" si="72"/>
        <v>0</v>
      </c>
      <c r="X804" s="130"/>
      <c r="Y804" s="130">
        <f t="shared" si="66"/>
        <v>0</v>
      </c>
      <c r="Z804" s="130">
        <f t="shared" si="71"/>
        <v>0</v>
      </c>
      <c r="AA804" s="141">
        <v>6.9000000000000006E-2</v>
      </c>
      <c r="AB804" s="130">
        <f t="shared" si="67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idden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0"/>
        <v>425.555211267598</v>
      </c>
      <c r="W805" s="130">
        <f t="shared" si="72"/>
        <v>0</v>
      </c>
      <c r="X805" s="130"/>
      <c r="Y805" s="130">
        <f t="shared" si="66"/>
        <v>0</v>
      </c>
      <c r="Z805" s="130">
        <f t="shared" si="71"/>
        <v>0</v>
      </c>
      <c r="AA805" s="141">
        <v>6.9000000000000006E-2</v>
      </c>
      <c r="AB805" s="130">
        <f t="shared" si="67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idden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0"/>
        <v>12961.68</v>
      </c>
      <c r="W806" s="130">
        <f t="shared" si="72"/>
        <v>0</v>
      </c>
      <c r="X806" s="130"/>
      <c r="Y806" s="130">
        <f t="shared" si="66"/>
        <v>0</v>
      </c>
      <c r="Z806" s="130">
        <f t="shared" si="71"/>
        <v>0</v>
      </c>
      <c r="AA806" s="141">
        <v>6.9000000000000006E-2</v>
      </c>
      <c r="AB806" s="130">
        <f t="shared" si="67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idden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0"/>
        <v>480.55873239384499</v>
      </c>
      <c r="W807" s="130">
        <f t="shared" si="72"/>
        <v>0</v>
      </c>
      <c r="X807" s="130"/>
      <c r="Y807" s="130">
        <f t="shared" si="66"/>
        <v>0</v>
      </c>
      <c r="Z807" s="130">
        <f t="shared" si="71"/>
        <v>0</v>
      </c>
      <c r="AA807" s="141">
        <v>6.9000000000000006E-2</v>
      </c>
      <c r="AB807" s="130">
        <f t="shared" si="67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idden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0"/>
        <v>44820.261970721403</v>
      </c>
      <c r="W808" s="130">
        <f t="shared" si="72"/>
        <v>0</v>
      </c>
      <c r="X808" s="130"/>
      <c r="Y808" s="130">
        <f t="shared" si="66"/>
        <v>0</v>
      </c>
      <c r="Z808" s="130">
        <f t="shared" si="71"/>
        <v>0</v>
      </c>
      <c r="AA808" s="141">
        <v>6.9000000000000006E-2</v>
      </c>
      <c r="AB808" s="130">
        <f t="shared" si="67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idden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70"/>
        <v>151056.34</v>
      </c>
      <c r="W809" s="130">
        <f t="shared" si="72"/>
        <v>0</v>
      </c>
      <c r="X809" s="130"/>
      <c r="Y809" s="130">
        <f t="shared" si="66"/>
        <v>0</v>
      </c>
      <c r="Z809" s="130">
        <f t="shared" si="71"/>
        <v>0</v>
      </c>
      <c r="AA809" s="141">
        <v>6.9000000000000006E-2</v>
      </c>
      <c r="AB809" s="130">
        <f t="shared" si="67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idden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0"/>
        <v>147.29985915508601</v>
      </c>
      <c r="W810" s="130">
        <f t="shared" si="72"/>
        <v>0</v>
      </c>
      <c r="X810" s="130"/>
      <c r="Y810" s="130">
        <f t="shared" si="66"/>
        <v>0</v>
      </c>
      <c r="Z810" s="130">
        <f t="shared" si="71"/>
        <v>0</v>
      </c>
      <c r="AA810" s="141">
        <v>6.9000000000000006E-2</v>
      </c>
      <c r="AB810" s="130">
        <f t="shared" si="67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idden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0"/>
        <v>30217.7</v>
      </c>
      <c r="W811" s="130">
        <f t="shared" si="72"/>
        <v>0</v>
      </c>
      <c r="X811" s="130"/>
      <c r="Y811" s="130">
        <f t="shared" si="66"/>
        <v>0</v>
      </c>
      <c r="Z811" s="130">
        <f t="shared" si="71"/>
        <v>0</v>
      </c>
      <c r="AA811" s="141">
        <v>6.9000000000000006E-2</v>
      </c>
      <c r="AB811" s="130">
        <f t="shared" si="67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idden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0"/>
        <v>132154.611549297</v>
      </c>
      <c r="W812" s="130">
        <f t="shared" si="72"/>
        <v>0</v>
      </c>
      <c r="X812" s="130"/>
      <c r="Y812" s="130">
        <f t="shared" si="66"/>
        <v>0</v>
      </c>
      <c r="Z812" s="130">
        <f t="shared" si="71"/>
        <v>0</v>
      </c>
      <c r="AA812" s="141">
        <v>6.9000000000000006E-2</v>
      </c>
      <c r="AB812" s="130">
        <f t="shared" si="67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idden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0"/>
        <v>114142.344929578</v>
      </c>
      <c r="W813" s="130">
        <f t="shared" si="72"/>
        <v>0</v>
      </c>
      <c r="X813" s="130"/>
      <c r="Y813" s="130">
        <f t="shared" si="66"/>
        <v>0</v>
      </c>
      <c r="Z813" s="130">
        <f t="shared" si="71"/>
        <v>0</v>
      </c>
      <c r="AA813" s="141">
        <v>6.9000000000000006E-2</v>
      </c>
      <c r="AB813" s="130">
        <f t="shared" si="67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idden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70"/>
        <v>870846.699999996</v>
      </c>
      <c r="W814" s="130">
        <f t="shared" si="72"/>
        <v>0</v>
      </c>
      <c r="X814" s="130"/>
      <c r="Y814" s="130">
        <f t="shared" si="66"/>
        <v>0</v>
      </c>
      <c r="Z814" s="130">
        <f t="shared" si="71"/>
        <v>0</v>
      </c>
      <c r="AA814" s="141">
        <v>6.9000000000000006E-2</v>
      </c>
      <c r="AB814" s="130">
        <f t="shared" si="67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idden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0"/>
        <v>17291.400000000001</v>
      </c>
      <c r="W815" s="130">
        <f t="shared" si="72"/>
        <v>0</v>
      </c>
      <c r="X815" s="130"/>
      <c r="Y815" s="130">
        <f t="shared" si="66"/>
        <v>0</v>
      </c>
      <c r="Z815" s="130">
        <f t="shared" si="71"/>
        <v>0</v>
      </c>
      <c r="AA815" s="141">
        <v>6.9000000000000006E-2</v>
      </c>
      <c r="AB815" s="130">
        <f t="shared" si="67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idden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0"/>
        <v>0</v>
      </c>
      <c r="W816" s="130">
        <f t="shared" si="72"/>
        <v>144690.22690265486</v>
      </c>
      <c r="X816" s="130"/>
      <c r="Y816" s="130">
        <f t="shared" si="66"/>
        <v>5309.7330973451317</v>
      </c>
      <c r="Z816" s="130">
        <f t="shared" si="71"/>
        <v>149999.96</v>
      </c>
      <c r="AA816" s="141">
        <v>3.5999999999999997E-2</v>
      </c>
      <c r="AB816" s="130">
        <f t="shared" si="67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idden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0"/>
        <v>0</v>
      </c>
      <c r="W817" s="130">
        <f t="shared" si="72"/>
        <v>325.13264285714286</v>
      </c>
      <c r="X817" s="130"/>
      <c r="Y817" s="130">
        <f t="shared" si="66"/>
        <v>22.337357142857172</v>
      </c>
      <c r="Z817" s="130">
        <f t="shared" si="71"/>
        <v>347.47</v>
      </c>
      <c r="AA817" s="141">
        <v>3.5999999999999997E-2</v>
      </c>
      <c r="AB817" s="130">
        <f t="shared" si="67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idden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0"/>
        <v>0</v>
      </c>
      <c r="W818" s="195">
        <f t="shared" ref="W818:W823" si="73">IF(O818="返货",U818/(1+P818),IF(O818="返现",U818,IF(O818="折扣",U818*P818,IF(O818="无",U818))))</f>
        <v>256760</v>
      </c>
      <c r="X818" s="195"/>
      <c r="Y818" s="195">
        <f t="shared" si="66"/>
        <v>0</v>
      </c>
      <c r="Z818" s="130">
        <v>256760</v>
      </c>
      <c r="AA818" s="141">
        <v>3.5999999999999997E-2</v>
      </c>
      <c r="AB818" s="130">
        <f t="shared" si="67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idden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0"/>
        <v>0</v>
      </c>
      <c r="W819" s="130">
        <v>395000</v>
      </c>
      <c r="X819" s="130"/>
      <c r="Y819" s="195">
        <f t="shared" ref="Y819:Y825" si="74">U819-W819</f>
        <v>0</v>
      </c>
      <c r="Z819" s="130">
        <v>395000</v>
      </c>
      <c r="AA819" s="141">
        <v>3.5999999999999997E-2</v>
      </c>
      <c r="AB819" s="130">
        <f t="shared" ref="AB819:AB825" si="75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idden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0"/>
        <v>0</v>
      </c>
      <c r="W820" s="195">
        <v>601006.49</v>
      </c>
      <c r="X820" s="195"/>
      <c r="Y820" s="195">
        <f t="shared" si="74"/>
        <v>0</v>
      </c>
      <c r="Z820" s="130">
        <v>601006.49</v>
      </c>
      <c r="AA820" s="141">
        <v>3.5999999999999997E-2</v>
      </c>
      <c r="AB820" s="130">
        <f t="shared" si="75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idden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0"/>
        <v>0</v>
      </c>
      <c r="W821" s="195">
        <f t="shared" si="73"/>
        <v>107520</v>
      </c>
      <c r="X821" s="195"/>
      <c r="Y821" s="195">
        <f t="shared" si="74"/>
        <v>0</v>
      </c>
      <c r="Z821" s="130">
        <v>107520</v>
      </c>
      <c r="AA821" s="141">
        <v>3.5999999999999997E-2</v>
      </c>
      <c r="AB821" s="130">
        <f t="shared" si="75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idden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0"/>
        <v>0</v>
      </c>
      <c r="W822" s="195">
        <f t="shared" si="73"/>
        <v>143781</v>
      </c>
      <c r="X822" s="195"/>
      <c r="Y822" s="195">
        <f t="shared" si="74"/>
        <v>0</v>
      </c>
      <c r="Z822" s="130">
        <v>143781</v>
      </c>
      <c r="AA822" s="141">
        <v>3.5999999999999997E-2</v>
      </c>
      <c r="AB822" s="130">
        <f t="shared" si="75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idden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3"/>
        <v>0</v>
      </c>
      <c r="X823" s="195"/>
      <c r="Y823" s="195">
        <f t="shared" si="74"/>
        <v>0</v>
      </c>
      <c r="Z823" s="130">
        <v>0</v>
      </c>
      <c r="AA823" s="141">
        <v>0</v>
      </c>
      <c r="AB823" s="130">
        <f t="shared" si="75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idden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4"/>
        <v>-6000</v>
      </c>
      <c r="Z824" s="130">
        <v>100000</v>
      </c>
      <c r="AA824" s="141">
        <v>0</v>
      </c>
      <c r="AB824" s="130">
        <f t="shared" si="75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hidden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4"/>
        <v>-1638797.3200000003</v>
      </c>
      <c r="Z825" s="195">
        <v>4881660</v>
      </c>
      <c r="AA825" s="180">
        <v>3.5999999999999997E-2</v>
      </c>
      <c r="AB825" s="130">
        <f t="shared" si="75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idden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idden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idden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idden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6">S829+T829-U829</f>
        <v>1804430.1951000001</v>
      </c>
      <c r="W829" s="130">
        <v>2695569.8048999999</v>
      </c>
      <c r="X829" s="130"/>
      <c r="Y829" s="130"/>
      <c r="Z829" s="130">
        <f t="shared" ref="Z829:Z834" si="77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idden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6"/>
        <v>9300</v>
      </c>
      <c r="W830" s="130">
        <v>1540700</v>
      </c>
      <c r="X830" s="130"/>
      <c r="Y830" s="130"/>
      <c r="Z830" s="130">
        <f t="shared" si="77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idden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6"/>
        <v>1195312.6499999999</v>
      </c>
      <c r="W831" s="130">
        <v>584687.35</v>
      </c>
      <c r="X831" s="130"/>
      <c r="Y831" s="130"/>
      <c r="Z831" s="130">
        <f t="shared" si="77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idden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6"/>
        <v>-149842.4</v>
      </c>
      <c r="W832" s="326">
        <f>U832</f>
        <v>211200</v>
      </c>
      <c r="X832" s="326">
        <v>0</v>
      </c>
      <c r="Y832" s="195"/>
      <c r="Z832" s="149">
        <f t="shared" si="77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idden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6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7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idden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6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7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idden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6"/>
        <v>49940.400000000009</v>
      </c>
      <c r="W835" s="130">
        <f t="shared" ref="W835:W840" si="78">U835*(1+AG835)/(1+AG835+P835)</f>
        <v>83638.509999999995</v>
      </c>
      <c r="X835" s="130"/>
      <c r="Y835" s="130">
        <f t="shared" ref="Y835:Y898" si="79">U835-W835</f>
        <v>0</v>
      </c>
      <c r="Z835" s="130">
        <f t="shared" ref="Z835:Z840" si="80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1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idden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6"/>
        <v>493189.89999999991</v>
      </c>
      <c r="W836" s="130">
        <f t="shared" si="78"/>
        <v>881936.3622727273</v>
      </c>
      <c r="X836" s="130"/>
      <c r="Y836" s="130">
        <f t="shared" si="79"/>
        <v>24727.187727272743</v>
      </c>
      <c r="Z836" s="130">
        <f t="shared" si="80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1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idden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6"/>
        <v>97190.169999999867</v>
      </c>
      <c r="W837" s="130">
        <f t="shared" si="78"/>
        <v>149169.1960909091</v>
      </c>
      <c r="X837" s="130"/>
      <c r="Y837" s="130">
        <f t="shared" si="79"/>
        <v>4182.3139090909099</v>
      </c>
      <c r="Z837" s="130">
        <f t="shared" si="80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1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idden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6"/>
        <v>40663.879999999997</v>
      </c>
      <c r="W838" s="130">
        <f t="shared" si="78"/>
        <v>30377.599999999999</v>
      </c>
      <c r="X838" s="130"/>
      <c r="Y838" s="130">
        <f t="shared" si="79"/>
        <v>0</v>
      </c>
      <c r="Z838" s="130">
        <f t="shared" si="80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1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idden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6"/>
        <v>175092.02000000002</v>
      </c>
      <c r="W839" s="130">
        <f t="shared" si="78"/>
        <v>276331</v>
      </c>
      <c r="X839" s="130"/>
      <c r="Y839" s="130">
        <f t="shared" si="79"/>
        <v>8289.929999999993</v>
      </c>
      <c r="Z839" s="130">
        <f t="shared" si="80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1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idden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6"/>
        <v>140006.70000000001</v>
      </c>
      <c r="W840" s="130">
        <f t="shared" si="78"/>
        <v>181090.16504854368</v>
      </c>
      <c r="X840" s="130"/>
      <c r="Y840" s="130">
        <f t="shared" si="79"/>
        <v>5432.7049514563114</v>
      </c>
      <c r="Z840" s="130">
        <f t="shared" si="80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1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idden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1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idden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2">U842*(1+AG842)/(1+AG842+P842)</f>
        <v>866577.12180451222</v>
      </c>
      <c r="X842" s="130">
        <v>46080</v>
      </c>
      <c r="Y842" s="130">
        <f t="shared" si="79"/>
        <v>6564.9781954888022</v>
      </c>
      <c r="Z842" s="130">
        <f t="shared" ref="Z842:Z891" si="83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1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idden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4">S843+T843-U843</f>
        <v>1174048.48</v>
      </c>
      <c r="W843" s="130">
        <f t="shared" si="82"/>
        <v>0</v>
      </c>
      <c r="X843" s="130"/>
      <c r="Y843" s="130">
        <f t="shared" si="79"/>
        <v>0</v>
      </c>
      <c r="Z843" s="130">
        <f t="shared" si="83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1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idden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4"/>
        <v>77462.3</v>
      </c>
      <c r="W844" s="130">
        <f t="shared" si="82"/>
        <v>8470.7999999999993</v>
      </c>
      <c r="X844" s="130"/>
      <c r="Y844" s="130">
        <f t="shared" si="79"/>
        <v>0</v>
      </c>
      <c r="Z844" s="130">
        <f t="shared" si="83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1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idden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4"/>
        <v>15531.99</v>
      </c>
      <c r="W845" s="130">
        <f t="shared" si="82"/>
        <v>2788.24</v>
      </c>
      <c r="X845" s="130"/>
      <c r="Y845" s="130">
        <f t="shared" si="79"/>
        <v>0</v>
      </c>
      <c r="Z845" s="130">
        <f t="shared" si="83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1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idden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4"/>
        <v>-4.7400000000000091</v>
      </c>
      <c r="W846" s="130">
        <f t="shared" si="82"/>
        <v>1243.22</v>
      </c>
      <c r="X846" s="130"/>
      <c r="Y846" s="130">
        <f t="shared" si="79"/>
        <v>0</v>
      </c>
      <c r="Z846" s="130">
        <f t="shared" si="83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1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idden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4"/>
        <v>24321.3</v>
      </c>
      <c r="W847" s="130">
        <f t="shared" si="82"/>
        <v>4278.3579916318004</v>
      </c>
      <c r="X847" s="130"/>
      <c r="Y847" s="130">
        <f t="shared" si="79"/>
        <v>206.41200836820008</v>
      </c>
      <c r="Z847" s="130">
        <f t="shared" si="83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1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idden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4"/>
        <v>16863.52</v>
      </c>
      <c r="W848" s="130">
        <f t="shared" si="82"/>
        <v>30.36</v>
      </c>
      <c r="X848" s="130"/>
      <c r="Y848" s="130">
        <f t="shared" si="79"/>
        <v>0</v>
      </c>
      <c r="Z848" s="130">
        <f t="shared" si="83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1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idden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4"/>
        <v>0</v>
      </c>
      <c r="W849" s="130">
        <f t="shared" si="82"/>
        <v>12710.923076923076</v>
      </c>
      <c r="X849" s="130"/>
      <c r="Y849" s="130">
        <f t="shared" si="79"/>
        <v>508.43692307692436</v>
      </c>
      <c r="Z849" s="130">
        <f t="shared" si="83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1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idden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4"/>
        <v>21583.309999999998</v>
      </c>
      <c r="W850" s="130">
        <f t="shared" si="82"/>
        <v>12328.4</v>
      </c>
      <c r="X850" s="130"/>
      <c r="Y850" s="130">
        <f t="shared" si="79"/>
        <v>616.42000000000007</v>
      </c>
      <c r="Z850" s="130">
        <f t="shared" si="83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1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idden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4"/>
        <v>20014.111126760599</v>
      </c>
      <c r="W851" s="130">
        <f t="shared" si="82"/>
        <v>0</v>
      </c>
      <c r="X851" s="130"/>
      <c r="Y851" s="130">
        <f t="shared" si="79"/>
        <v>0</v>
      </c>
      <c r="Z851" s="130">
        <f t="shared" si="83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1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idden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4"/>
        <v>63652.570000000007</v>
      </c>
      <c r="W852" s="130">
        <f t="shared" si="82"/>
        <v>14405.28</v>
      </c>
      <c r="X852" s="130"/>
      <c r="Y852" s="130">
        <f t="shared" si="79"/>
        <v>0</v>
      </c>
      <c r="Z852" s="130">
        <f t="shared" si="83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1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idden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4"/>
        <v>0</v>
      </c>
      <c r="W853" s="130">
        <f t="shared" si="82"/>
        <v>15987.07</v>
      </c>
      <c r="X853" s="130"/>
      <c r="Y853" s="130">
        <f t="shared" si="79"/>
        <v>0</v>
      </c>
      <c r="Z853" s="130">
        <f t="shared" si="83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1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idden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4"/>
        <v>2956.69</v>
      </c>
      <c r="W854" s="130">
        <f t="shared" si="82"/>
        <v>0</v>
      </c>
      <c r="X854" s="130"/>
      <c r="Y854" s="130">
        <f t="shared" si="79"/>
        <v>0</v>
      </c>
      <c r="Z854" s="130">
        <f t="shared" si="83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1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idden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4"/>
        <v>1766.24</v>
      </c>
      <c r="W855" s="130">
        <f t="shared" si="82"/>
        <v>0</v>
      </c>
      <c r="X855" s="130"/>
      <c r="Y855" s="130">
        <f t="shared" si="79"/>
        <v>0</v>
      </c>
      <c r="Z855" s="130">
        <f t="shared" si="83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1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idden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4"/>
        <v>205.52</v>
      </c>
      <c r="W856" s="130">
        <f t="shared" si="82"/>
        <v>0</v>
      </c>
      <c r="X856" s="130"/>
      <c r="Y856" s="130">
        <f t="shared" si="79"/>
        <v>0</v>
      </c>
      <c r="Z856" s="130">
        <f t="shared" si="83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1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idden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4"/>
        <v>547555.24</v>
      </c>
      <c r="W857" s="130">
        <f t="shared" si="82"/>
        <v>0</v>
      </c>
      <c r="X857" s="130"/>
      <c r="Y857" s="130">
        <f t="shared" si="79"/>
        <v>0</v>
      </c>
      <c r="Z857" s="130">
        <f t="shared" si="83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1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idden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4"/>
        <v>7741.65</v>
      </c>
      <c r="W858" s="130">
        <f t="shared" si="82"/>
        <v>0</v>
      </c>
      <c r="X858" s="130"/>
      <c r="Y858" s="130">
        <f t="shared" si="79"/>
        <v>0</v>
      </c>
      <c r="Z858" s="130">
        <f t="shared" si="83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1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idden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4"/>
        <v>106099.63</v>
      </c>
      <c r="W859" s="130">
        <f t="shared" si="82"/>
        <v>0</v>
      </c>
      <c r="X859" s="130"/>
      <c r="Y859" s="130">
        <f t="shared" si="79"/>
        <v>0</v>
      </c>
      <c r="Z859" s="130">
        <f t="shared" si="83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1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idden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4"/>
        <v>11055.15</v>
      </c>
      <c r="W860" s="130">
        <f t="shared" si="82"/>
        <v>0</v>
      </c>
      <c r="X860" s="130"/>
      <c r="Y860" s="130">
        <f t="shared" si="79"/>
        <v>0</v>
      </c>
      <c r="Z860" s="130">
        <f t="shared" si="83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1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idden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4"/>
        <v>32528.018732394001</v>
      </c>
      <c r="W861" s="130">
        <f t="shared" si="82"/>
        <v>0</v>
      </c>
      <c r="X861" s="130"/>
      <c r="Y861" s="130">
        <f t="shared" si="79"/>
        <v>0</v>
      </c>
      <c r="Z861" s="130">
        <f t="shared" si="83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1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4"/>
        <v>109330.970845071</v>
      </c>
      <c r="W862" s="130">
        <f t="shared" si="82"/>
        <v>0</v>
      </c>
      <c r="X862" s="130"/>
      <c r="Y862" s="130">
        <f t="shared" si="79"/>
        <v>0</v>
      </c>
      <c r="Z862" s="130">
        <f t="shared" si="83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1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idden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4"/>
        <v>6504.6216901406997</v>
      </c>
      <c r="W863" s="130">
        <f t="shared" si="82"/>
        <v>0</v>
      </c>
      <c r="X863" s="130"/>
      <c r="Y863" s="130">
        <f t="shared" si="79"/>
        <v>0</v>
      </c>
      <c r="Z863" s="130">
        <f t="shared" si="83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1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idden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4"/>
        <v>136495.19</v>
      </c>
      <c r="W864" s="130">
        <f t="shared" si="82"/>
        <v>0</v>
      </c>
      <c r="X864" s="130"/>
      <c r="Y864" s="130">
        <f t="shared" si="79"/>
        <v>0</v>
      </c>
      <c r="Z864" s="130">
        <f t="shared" si="83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1"/>
        <v>0</v>
      </c>
      <c r="AC864" s="130"/>
      <c r="AD864" s="169"/>
      <c r="AE864" s="169"/>
      <c r="AF864" s="169" t="s">
        <v>418</v>
      </c>
      <c r="AG864" s="273" t="s">
        <v>525</v>
      </c>
      <c r="AH864" s="92"/>
      <c r="AI864" s="92"/>
      <c r="AJ864" s="92"/>
    </row>
    <row r="865" spans="1:36" s="227" customFormat="1" hidden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4"/>
        <v>44404.901830985997</v>
      </c>
      <c r="W865" s="130">
        <f t="shared" si="82"/>
        <v>0</v>
      </c>
      <c r="X865" s="130"/>
      <c r="Y865" s="130">
        <f t="shared" si="79"/>
        <v>0</v>
      </c>
      <c r="Z865" s="130">
        <f t="shared" si="83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1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idden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4"/>
        <v>2063.5353521120301</v>
      </c>
      <c r="W866" s="130">
        <f t="shared" si="82"/>
        <v>0</v>
      </c>
      <c r="X866" s="130"/>
      <c r="Y866" s="130">
        <f t="shared" si="79"/>
        <v>0</v>
      </c>
      <c r="Z866" s="130">
        <f t="shared" si="83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1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idden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4"/>
        <v>8102.9149295775096</v>
      </c>
      <c r="W867" s="130">
        <f t="shared" si="82"/>
        <v>0</v>
      </c>
      <c r="X867" s="130"/>
      <c r="Y867" s="130">
        <f t="shared" si="79"/>
        <v>0</v>
      </c>
      <c r="Z867" s="130">
        <f t="shared" si="83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1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hidden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4"/>
        <v>655.37999999978604</v>
      </c>
      <c r="W868" s="130">
        <f t="shared" si="82"/>
        <v>0</v>
      </c>
      <c r="X868" s="130"/>
      <c r="Y868" s="130">
        <f t="shared" si="79"/>
        <v>0</v>
      </c>
      <c r="Z868" s="130">
        <f t="shared" si="83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1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idden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4"/>
        <v>143.460985915328</v>
      </c>
      <c r="W869" s="130">
        <f t="shared" si="82"/>
        <v>0</v>
      </c>
      <c r="X869" s="130"/>
      <c r="Y869" s="130">
        <f t="shared" si="79"/>
        <v>0</v>
      </c>
      <c r="Z869" s="130">
        <f t="shared" si="83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1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hidden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4"/>
        <v>322.47394365991897</v>
      </c>
      <c r="W870" s="121">
        <f>U870*(1+AG870)/(1+P870+AG870)</f>
        <v>0</v>
      </c>
      <c r="X870" s="130"/>
      <c r="Y870" s="130">
        <f t="shared" si="79"/>
        <v>0</v>
      </c>
      <c r="Z870" s="130">
        <f t="shared" si="83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1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idden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4"/>
        <v>227.30774647876399</v>
      </c>
      <c r="W871" s="130">
        <f t="shared" si="82"/>
        <v>0</v>
      </c>
      <c r="X871" s="130"/>
      <c r="Y871" s="130">
        <f t="shared" si="79"/>
        <v>0</v>
      </c>
      <c r="Z871" s="130">
        <f t="shared" si="83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1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idden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4"/>
        <v>1513.0032394366101</v>
      </c>
      <c r="W872" s="130">
        <f t="shared" si="82"/>
        <v>0</v>
      </c>
      <c r="X872" s="130"/>
      <c r="Y872" s="130">
        <f t="shared" si="79"/>
        <v>0</v>
      </c>
      <c r="Z872" s="130">
        <f t="shared" si="83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1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idden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4"/>
        <v>127.3395774647</v>
      </c>
      <c r="W873" s="130">
        <f t="shared" si="82"/>
        <v>0</v>
      </c>
      <c r="X873" s="130"/>
      <c r="Y873" s="130">
        <f t="shared" si="79"/>
        <v>0</v>
      </c>
      <c r="Z873" s="130">
        <f t="shared" si="83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1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idden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4"/>
        <v>4215.2245070423196</v>
      </c>
      <c r="W874" s="130">
        <f t="shared" si="82"/>
        <v>0</v>
      </c>
      <c r="X874" s="130"/>
      <c r="Y874" s="130">
        <f t="shared" si="79"/>
        <v>0</v>
      </c>
      <c r="Z874" s="130">
        <f t="shared" si="83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1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idden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4"/>
        <v>152.264929577999</v>
      </c>
      <c r="W875" s="130">
        <f t="shared" si="82"/>
        <v>0</v>
      </c>
      <c r="X875" s="130"/>
      <c r="Y875" s="130">
        <f t="shared" si="79"/>
        <v>0</v>
      </c>
      <c r="Z875" s="130">
        <f t="shared" si="83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1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idden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4"/>
        <v>196.54507042269699</v>
      </c>
      <c r="W876" s="130">
        <f t="shared" si="82"/>
        <v>0</v>
      </c>
      <c r="X876" s="130"/>
      <c r="Y876" s="130">
        <f t="shared" si="79"/>
        <v>0</v>
      </c>
      <c r="Z876" s="130">
        <f t="shared" si="83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1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idden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4"/>
        <v>1402.38690140774</v>
      </c>
      <c r="W877" s="130">
        <f t="shared" si="82"/>
        <v>0</v>
      </c>
      <c r="X877" s="130"/>
      <c r="Y877" s="130">
        <f t="shared" si="79"/>
        <v>0</v>
      </c>
      <c r="Z877" s="130">
        <f t="shared" si="83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1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idden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4"/>
        <v>14160.3070422536</v>
      </c>
      <c r="W878" s="130">
        <f t="shared" si="82"/>
        <v>0</v>
      </c>
      <c r="X878" s="130"/>
      <c r="Y878" s="130">
        <f t="shared" si="79"/>
        <v>0</v>
      </c>
      <c r="Z878" s="130">
        <f t="shared" si="83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1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idden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4"/>
        <v>425.555211267598</v>
      </c>
      <c r="W879" s="130">
        <f t="shared" si="82"/>
        <v>0</v>
      </c>
      <c r="X879" s="130"/>
      <c r="Y879" s="130">
        <f t="shared" si="79"/>
        <v>0</v>
      </c>
      <c r="Z879" s="130">
        <f t="shared" si="83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1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idden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4"/>
        <v>12961.68</v>
      </c>
      <c r="W880" s="130">
        <f t="shared" si="82"/>
        <v>0</v>
      </c>
      <c r="X880" s="130"/>
      <c r="Y880" s="130">
        <f t="shared" si="79"/>
        <v>0</v>
      </c>
      <c r="Z880" s="130">
        <f t="shared" si="83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1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idden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4"/>
        <v>480.55873239384499</v>
      </c>
      <c r="W881" s="130">
        <f t="shared" si="82"/>
        <v>0</v>
      </c>
      <c r="X881" s="130"/>
      <c r="Y881" s="130">
        <f t="shared" si="79"/>
        <v>0</v>
      </c>
      <c r="Z881" s="130">
        <f t="shared" si="83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1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idden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4"/>
        <v>44820.261970721403</v>
      </c>
      <c r="W882" s="130">
        <f t="shared" si="82"/>
        <v>0</v>
      </c>
      <c r="X882" s="130"/>
      <c r="Y882" s="130">
        <f t="shared" si="79"/>
        <v>0</v>
      </c>
      <c r="Z882" s="130">
        <f t="shared" si="83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1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idden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4"/>
        <v>151056.34</v>
      </c>
      <c r="W883" s="130">
        <f t="shared" si="82"/>
        <v>0</v>
      </c>
      <c r="X883" s="130"/>
      <c r="Y883" s="130">
        <f t="shared" si="79"/>
        <v>0</v>
      </c>
      <c r="Z883" s="130">
        <f t="shared" si="83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1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idden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4"/>
        <v>147.29985915508601</v>
      </c>
      <c r="W884" s="130">
        <f t="shared" si="82"/>
        <v>0</v>
      </c>
      <c r="X884" s="130"/>
      <c r="Y884" s="130">
        <f t="shared" si="79"/>
        <v>0</v>
      </c>
      <c r="Z884" s="130">
        <f t="shared" si="83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1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idden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4"/>
        <v>30217.7</v>
      </c>
      <c r="W885" s="130">
        <f t="shared" si="82"/>
        <v>0</v>
      </c>
      <c r="X885" s="130"/>
      <c r="Y885" s="130">
        <f t="shared" si="79"/>
        <v>0</v>
      </c>
      <c r="Z885" s="130">
        <f t="shared" si="83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1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idden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4"/>
        <v>132154.611549297</v>
      </c>
      <c r="W886" s="130">
        <f t="shared" si="82"/>
        <v>0</v>
      </c>
      <c r="X886" s="130"/>
      <c r="Y886" s="130">
        <f t="shared" si="79"/>
        <v>0</v>
      </c>
      <c r="Z886" s="130">
        <f t="shared" si="83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1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idden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4"/>
        <v>114142.344929578</v>
      </c>
      <c r="W887" s="130">
        <f t="shared" si="82"/>
        <v>0</v>
      </c>
      <c r="X887" s="130"/>
      <c r="Y887" s="130">
        <f t="shared" si="79"/>
        <v>0</v>
      </c>
      <c r="Z887" s="130">
        <f t="shared" si="83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1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idden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4"/>
        <v>870846.699999996</v>
      </c>
      <c r="W888" s="130">
        <f t="shared" si="82"/>
        <v>0</v>
      </c>
      <c r="X888" s="130"/>
      <c r="Y888" s="130">
        <f t="shared" si="79"/>
        <v>0</v>
      </c>
      <c r="Z888" s="130">
        <f t="shared" si="83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1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idden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4"/>
        <v>17291.400000000001</v>
      </c>
      <c r="W889" s="130">
        <f t="shared" si="82"/>
        <v>0</v>
      </c>
      <c r="X889" s="130"/>
      <c r="Y889" s="130">
        <f t="shared" si="79"/>
        <v>0</v>
      </c>
      <c r="Z889" s="130">
        <f t="shared" si="83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1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idden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4"/>
        <v>-11.77</v>
      </c>
      <c r="W890" s="130">
        <f t="shared" si="82"/>
        <v>11.77</v>
      </c>
      <c r="X890" s="130"/>
      <c r="Y890" s="130">
        <f t="shared" si="79"/>
        <v>0</v>
      </c>
      <c r="Z890" s="130">
        <f t="shared" si="83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1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idden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4"/>
        <v>-0.2</v>
      </c>
      <c r="W891" s="130">
        <f t="shared" si="82"/>
        <v>0.2</v>
      </c>
      <c r="X891" s="130"/>
      <c r="Y891" s="130">
        <f t="shared" si="79"/>
        <v>0</v>
      </c>
      <c r="Z891" s="130">
        <f t="shared" si="83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1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idden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2"/>
        <v>256760</v>
      </c>
      <c r="X892" s="130"/>
      <c r="Y892" s="130">
        <f t="shared" si="79"/>
        <v>0</v>
      </c>
      <c r="Z892" s="130">
        <v>256760</v>
      </c>
      <c r="AA892" s="141">
        <v>3.5999999999999997E-2</v>
      </c>
      <c r="AB892" s="130">
        <f t="shared" si="81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idden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2"/>
        <v>0</v>
      </c>
      <c r="X893" s="130"/>
      <c r="Y893" s="130">
        <f t="shared" si="79"/>
        <v>0</v>
      </c>
      <c r="Z893" s="130">
        <v>0</v>
      </c>
      <c r="AA893" s="141">
        <v>0</v>
      </c>
      <c r="AB893" s="130">
        <f t="shared" si="81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idden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2"/>
        <v>107520</v>
      </c>
      <c r="X894" s="130"/>
      <c r="Y894" s="130">
        <f t="shared" si="79"/>
        <v>0</v>
      </c>
      <c r="Z894" s="130">
        <v>107520</v>
      </c>
      <c r="AA894" s="141">
        <v>3.5999999999999997E-2</v>
      </c>
      <c r="AB894" s="130">
        <f t="shared" si="81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hidden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9"/>
        <v>-1168397.3600000003</v>
      </c>
      <c r="Z895" s="130">
        <v>4881660</v>
      </c>
      <c r="AA895" s="141">
        <v>3.5999999999999997E-2</v>
      </c>
      <c r="AB895" s="130">
        <f t="shared" si="81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idden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9"/>
        <v>7906.12</v>
      </c>
      <c r="Z896" s="130">
        <v>7906.12</v>
      </c>
      <c r="AA896" s="141">
        <v>0</v>
      </c>
      <c r="AB896" s="130">
        <f t="shared" si="81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idden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9"/>
        <v>65132.7</v>
      </c>
      <c r="Z897" s="130">
        <v>65132.7</v>
      </c>
      <c r="AA897" s="141">
        <v>0</v>
      </c>
      <c r="AB897" s="130">
        <f t="shared" si="81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idden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9"/>
        <v>0</v>
      </c>
      <c r="Z898" s="130">
        <f t="shared" ref="Z898:Z957" si="85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idden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6">U899-W899</f>
        <v>0</v>
      </c>
      <c r="Z899" s="130">
        <f t="shared" si="85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idden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6"/>
        <v>0</v>
      </c>
      <c r="Z900" s="130">
        <f t="shared" si="85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idden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6"/>
        <v>0</v>
      </c>
      <c r="Z901" s="130">
        <f t="shared" si="85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idden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6"/>
        <v>0</v>
      </c>
      <c r="Z902" s="130">
        <f t="shared" si="85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idden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7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6"/>
        <v>40123.906204379629</v>
      </c>
      <c r="Z903" s="328">
        <f t="shared" si="85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8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idden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7"/>
        <v>1198276.9899999998</v>
      </c>
      <c r="W904" s="327">
        <f>U904*(1+AG904)/(1+AG904+P904)</f>
        <v>1667702.6986466167</v>
      </c>
      <c r="X904" s="327">
        <v>93888</v>
      </c>
      <c r="Y904" s="327">
        <f t="shared" si="86"/>
        <v>12634.1113533834</v>
      </c>
      <c r="Z904" s="327">
        <f t="shared" si="85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8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idden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7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8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idden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7"/>
        <v>106099.63</v>
      </c>
      <c r="W906" s="327">
        <f>U906*(1+AG906)/(1+AG906+P906)</f>
        <v>0</v>
      </c>
      <c r="X906" s="327"/>
      <c r="Y906" s="327">
        <f t="shared" si="86"/>
        <v>0</v>
      </c>
      <c r="Z906" s="327">
        <f t="shared" si="85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8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idden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7"/>
        <v>7741.65</v>
      </c>
      <c r="W907" s="327">
        <f>U907*(1+AG907)/(1+AG907+P907)</f>
        <v>0</v>
      </c>
      <c r="X907" s="327"/>
      <c r="Y907" s="327">
        <f t="shared" si="86"/>
        <v>0</v>
      </c>
      <c r="Z907" s="327">
        <f t="shared" si="85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8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idden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7"/>
        <v>16823.18</v>
      </c>
      <c r="W908" s="327">
        <f t="shared" ref="W908:W943" si="89">U908*(1+AG908)/(1+AG908+P908)</f>
        <v>40.340000000000003</v>
      </c>
      <c r="X908" s="327"/>
      <c r="Y908" s="327">
        <f t="shared" si="86"/>
        <v>0</v>
      </c>
      <c r="Z908" s="327">
        <f t="shared" si="85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8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idden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7"/>
        <v>547555.24</v>
      </c>
      <c r="W909" s="327">
        <f t="shared" si="89"/>
        <v>0</v>
      </c>
      <c r="X909" s="327"/>
      <c r="Y909" s="327">
        <f t="shared" si="86"/>
        <v>0</v>
      </c>
      <c r="Z909" s="327">
        <f t="shared" si="85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8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idden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7"/>
        <v>73659.02</v>
      </c>
      <c r="W910" s="327">
        <f t="shared" si="89"/>
        <v>3803.28</v>
      </c>
      <c r="X910" s="327"/>
      <c r="Y910" s="327">
        <f t="shared" si="86"/>
        <v>0</v>
      </c>
      <c r="Z910" s="327">
        <f t="shared" si="85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8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idden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7"/>
        <v>205.52</v>
      </c>
      <c r="W911" s="327">
        <f t="shared" si="89"/>
        <v>0</v>
      </c>
      <c r="X911" s="327"/>
      <c r="Y911" s="327">
        <f t="shared" si="86"/>
        <v>0</v>
      </c>
      <c r="Z911" s="327">
        <f t="shared" si="85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8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idden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7"/>
        <v>1766.24</v>
      </c>
      <c r="W912" s="327">
        <f t="shared" si="89"/>
        <v>0</v>
      </c>
      <c r="X912" s="327"/>
      <c r="Y912" s="327">
        <f t="shared" si="86"/>
        <v>0</v>
      </c>
      <c r="Z912" s="327">
        <f t="shared" si="85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8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idden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9"/>
        <v>0.4</v>
      </c>
      <c r="X913" s="327"/>
      <c r="Y913" s="327">
        <f t="shared" si="86"/>
        <v>0</v>
      </c>
      <c r="Z913" s="327">
        <f t="shared" si="85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8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idden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7"/>
        <v>20519.349999999999</v>
      </c>
      <c r="W914" s="327">
        <f t="shared" si="89"/>
        <v>3626.9648535564852</v>
      </c>
      <c r="X914" s="327"/>
      <c r="Y914" s="327">
        <f t="shared" si="86"/>
        <v>174.98514644351462</v>
      </c>
      <c r="Z914" s="327">
        <f t="shared" si="85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8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idden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7"/>
        <v>18289.37</v>
      </c>
      <c r="W915" s="327">
        <f t="shared" si="89"/>
        <v>22374.51</v>
      </c>
      <c r="X915" s="327"/>
      <c r="Y915" s="327">
        <f t="shared" si="86"/>
        <v>0</v>
      </c>
      <c r="Z915" s="327">
        <f t="shared" si="85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8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idden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7"/>
        <v>136495.19</v>
      </c>
      <c r="W916" s="327">
        <f t="shared" si="89"/>
        <v>0</v>
      </c>
      <c r="X916" s="327"/>
      <c r="Y916" s="327">
        <f t="shared" si="86"/>
        <v>0</v>
      </c>
      <c r="Z916" s="327">
        <f t="shared" si="85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8"/>
        <v>0</v>
      </c>
      <c r="AC916" s="327"/>
      <c r="AD916" s="272"/>
      <c r="AE916" s="273"/>
      <c r="AF916" s="273" t="s">
        <v>418</v>
      </c>
      <c r="AG916" s="273" t="s">
        <v>525</v>
      </c>
      <c r="AH916" s="349"/>
      <c r="AI916" s="349"/>
      <c r="AJ916" s="349"/>
    </row>
    <row r="917" spans="1:36" s="275" customFormat="1" hidden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7"/>
        <v>8102.9149295775096</v>
      </c>
      <c r="W917" s="327">
        <f t="shared" si="89"/>
        <v>0</v>
      </c>
      <c r="X917" s="327"/>
      <c r="Y917" s="327">
        <f t="shared" si="86"/>
        <v>0</v>
      </c>
      <c r="Z917" s="327">
        <f t="shared" si="85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8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hidden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7"/>
        <v>655.37999999978604</v>
      </c>
      <c r="W918" s="327">
        <f t="shared" si="89"/>
        <v>0</v>
      </c>
      <c r="X918" s="327"/>
      <c r="Y918" s="327">
        <f t="shared" si="86"/>
        <v>0</v>
      </c>
      <c r="Z918" s="327">
        <f t="shared" si="85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8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idden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7"/>
        <v>32528.018732394001</v>
      </c>
      <c r="W919" s="327">
        <f t="shared" si="89"/>
        <v>0</v>
      </c>
      <c r="X919" s="327"/>
      <c r="Y919" s="327">
        <f t="shared" si="86"/>
        <v>0</v>
      </c>
      <c r="Z919" s="327">
        <f t="shared" si="85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8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idden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7"/>
        <v>44404.901830985997</v>
      </c>
      <c r="W920" s="327">
        <f>U920*(1+AG920)/(1+AG920+P920)</f>
        <v>0</v>
      </c>
      <c r="X920" s="327"/>
      <c r="Y920" s="327">
        <f t="shared" si="86"/>
        <v>0</v>
      </c>
      <c r="Z920" s="327">
        <f t="shared" si="85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8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idden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7"/>
        <v>227.30774647876399</v>
      </c>
      <c r="W921" s="327">
        <f t="shared" si="89"/>
        <v>0</v>
      </c>
      <c r="X921" s="327"/>
      <c r="Y921" s="327">
        <f t="shared" si="86"/>
        <v>0</v>
      </c>
      <c r="Z921" s="327">
        <f t="shared" si="85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8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idden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7"/>
        <v>152.264929577999</v>
      </c>
      <c r="W922" s="327">
        <f t="shared" si="89"/>
        <v>0</v>
      </c>
      <c r="X922" s="327"/>
      <c r="Y922" s="327">
        <f t="shared" si="86"/>
        <v>0</v>
      </c>
      <c r="Z922" s="327">
        <f t="shared" si="85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8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idden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7"/>
        <v>870846.699999996</v>
      </c>
      <c r="W923" s="327">
        <f t="shared" si="89"/>
        <v>0</v>
      </c>
      <c r="X923" s="327"/>
      <c r="Y923" s="327">
        <f t="shared" si="86"/>
        <v>0</v>
      </c>
      <c r="Z923" s="327">
        <f t="shared" si="85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8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idden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7"/>
        <v>425.555211267598</v>
      </c>
      <c r="W924" s="327">
        <f t="shared" si="89"/>
        <v>0</v>
      </c>
      <c r="X924" s="327"/>
      <c r="Y924" s="327">
        <f t="shared" si="86"/>
        <v>0</v>
      </c>
      <c r="Z924" s="327">
        <f t="shared" si="85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8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idden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7"/>
        <v>1402.38690140774</v>
      </c>
      <c r="W925" s="327">
        <f t="shared" si="89"/>
        <v>0</v>
      </c>
      <c r="X925" s="327"/>
      <c r="Y925" s="327">
        <f t="shared" si="86"/>
        <v>0</v>
      </c>
      <c r="Z925" s="327">
        <f t="shared" si="85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8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idden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7"/>
        <v>12961.68</v>
      </c>
      <c r="W926" s="327">
        <f t="shared" si="89"/>
        <v>0</v>
      </c>
      <c r="X926" s="327"/>
      <c r="Y926" s="327">
        <f t="shared" si="86"/>
        <v>0</v>
      </c>
      <c r="Z926" s="327">
        <f t="shared" si="85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8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idden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7"/>
        <v>143.460985915328</v>
      </c>
      <c r="W927" s="327">
        <f t="shared" si="89"/>
        <v>0</v>
      </c>
      <c r="X927" s="327"/>
      <c r="Y927" s="327">
        <f t="shared" si="86"/>
        <v>0</v>
      </c>
      <c r="Z927" s="327">
        <f t="shared" si="85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8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idden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7"/>
        <v>2063.5353521120301</v>
      </c>
      <c r="W928" s="327">
        <f t="shared" si="89"/>
        <v>0</v>
      </c>
      <c r="X928" s="327"/>
      <c r="Y928" s="327">
        <f t="shared" si="86"/>
        <v>0</v>
      </c>
      <c r="Z928" s="327">
        <f t="shared" si="85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8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idden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7"/>
        <v>114142.344929578</v>
      </c>
      <c r="W929" s="327">
        <f t="shared" si="89"/>
        <v>0</v>
      </c>
      <c r="X929" s="327"/>
      <c r="Y929" s="327">
        <f t="shared" si="86"/>
        <v>0</v>
      </c>
      <c r="Z929" s="327">
        <f t="shared" si="85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8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idden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7"/>
        <v>30217.7</v>
      </c>
      <c r="W930" s="327">
        <f t="shared" si="89"/>
        <v>0</v>
      </c>
      <c r="X930" s="327"/>
      <c r="Y930" s="327">
        <f t="shared" si="86"/>
        <v>0</v>
      </c>
      <c r="Z930" s="327">
        <f t="shared" si="85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8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idden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7"/>
        <v>20014.111126760599</v>
      </c>
      <c r="W931" s="327">
        <f>U931*(1+AG931)/(1+AG931+P931)</f>
        <v>0</v>
      </c>
      <c r="X931" s="327"/>
      <c r="Y931" s="327">
        <f t="shared" si="86"/>
        <v>0</v>
      </c>
      <c r="Z931" s="327">
        <f t="shared" si="85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8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hidden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7"/>
        <v>322.47394365991897</v>
      </c>
      <c r="W932" s="121">
        <f>U932*(1+AG932)/(1+P932+AG932)</f>
        <v>0</v>
      </c>
      <c r="X932" s="328"/>
      <c r="Y932" s="327">
        <f t="shared" si="86"/>
        <v>0</v>
      </c>
      <c r="Z932" s="327">
        <f t="shared" si="85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8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idden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7"/>
        <v>196.54507042269699</v>
      </c>
      <c r="W933" s="327">
        <f t="shared" si="89"/>
        <v>0</v>
      </c>
      <c r="X933" s="327"/>
      <c r="Y933" s="327">
        <f t="shared" si="86"/>
        <v>0</v>
      </c>
      <c r="Z933" s="327">
        <f t="shared" si="85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8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idden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7"/>
        <v>1513.0032394366101</v>
      </c>
      <c r="W934" s="327">
        <f t="shared" si="89"/>
        <v>0</v>
      </c>
      <c r="X934" s="327"/>
      <c r="Y934" s="327">
        <f t="shared" si="86"/>
        <v>0</v>
      </c>
      <c r="Z934" s="327">
        <f t="shared" si="85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8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idden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7"/>
        <v>6504.6216901406997</v>
      </c>
      <c r="W935" s="327">
        <f t="shared" si="89"/>
        <v>0</v>
      </c>
      <c r="X935" s="327"/>
      <c r="Y935" s="327">
        <f t="shared" si="86"/>
        <v>0</v>
      </c>
      <c r="Z935" s="327">
        <f t="shared" si="85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8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idden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7"/>
        <v>44820.261970721403</v>
      </c>
      <c r="W936" s="327">
        <f t="shared" si="89"/>
        <v>0</v>
      </c>
      <c r="X936" s="327"/>
      <c r="Y936" s="327">
        <f t="shared" si="86"/>
        <v>0</v>
      </c>
      <c r="Z936" s="327">
        <f t="shared" si="85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8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idden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7"/>
        <v>132154.611549297</v>
      </c>
      <c r="W937" s="327">
        <f t="shared" si="89"/>
        <v>0</v>
      </c>
      <c r="X937" s="327"/>
      <c r="Y937" s="327">
        <f t="shared" si="86"/>
        <v>0</v>
      </c>
      <c r="Z937" s="327">
        <f t="shared" si="85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8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idden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7"/>
        <v>14160.3070422536</v>
      </c>
      <c r="W938" s="327">
        <f t="shared" si="89"/>
        <v>0</v>
      </c>
      <c r="X938" s="327"/>
      <c r="Y938" s="327">
        <f t="shared" si="86"/>
        <v>0</v>
      </c>
      <c r="Z938" s="327">
        <f t="shared" si="85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8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idden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7"/>
        <v>480.55873239384499</v>
      </c>
      <c r="W939" s="327">
        <f t="shared" si="89"/>
        <v>0</v>
      </c>
      <c r="X939" s="327"/>
      <c r="Y939" s="327">
        <f t="shared" si="86"/>
        <v>0</v>
      </c>
      <c r="Z939" s="327">
        <f t="shared" si="85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8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idden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7"/>
        <v>151056.34</v>
      </c>
      <c r="W940" s="327">
        <f t="shared" si="89"/>
        <v>0</v>
      </c>
      <c r="X940" s="327"/>
      <c r="Y940" s="327">
        <f t="shared" si="86"/>
        <v>0</v>
      </c>
      <c r="Z940" s="327">
        <f t="shared" si="85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8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idden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7"/>
        <v>147.29985915508601</v>
      </c>
      <c r="W941" s="327">
        <f t="shared" si="89"/>
        <v>0</v>
      </c>
      <c r="X941" s="327"/>
      <c r="Y941" s="327">
        <f t="shared" si="86"/>
        <v>0</v>
      </c>
      <c r="Z941" s="327">
        <f t="shared" si="85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8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idden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7"/>
        <v>4215.2245070423196</v>
      </c>
      <c r="W942" s="327">
        <f t="shared" si="89"/>
        <v>0</v>
      </c>
      <c r="X942" s="327"/>
      <c r="Y942" s="327">
        <f t="shared" si="86"/>
        <v>0</v>
      </c>
      <c r="Z942" s="327">
        <f t="shared" si="85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8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idden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7"/>
        <v>127.3395774647</v>
      </c>
      <c r="W943" s="327">
        <f t="shared" si="89"/>
        <v>0</v>
      </c>
      <c r="X943" s="327"/>
      <c r="Y943" s="327">
        <f t="shared" si="86"/>
        <v>0</v>
      </c>
      <c r="Z943" s="327">
        <f t="shared" si="85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8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7"/>
        <v>109330.970845071</v>
      </c>
      <c r="W944" s="327">
        <f>U944*(1+AG944)/(1+AG944+P944)</f>
        <v>0</v>
      </c>
      <c r="X944" s="327"/>
      <c r="Y944" s="327">
        <f t="shared" si="86"/>
        <v>0</v>
      </c>
      <c r="Z944" s="327">
        <f t="shared" si="85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8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idden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7"/>
        <v>11055.15</v>
      </c>
      <c r="W945" s="327">
        <f>U945*(1+AG945)/(1+AG945+P945)</f>
        <v>0</v>
      </c>
      <c r="X945" s="327"/>
      <c r="Y945" s="327">
        <f t="shared" si="86"/>
        <v>0</v>
      </c>
      <c r="Z945" s="327">
        <f t="shared" si="85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8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idden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7"/>
        <v>0</v>
      </c>
      <c r="W946" s="327">
        <f t="shared" ref="W946:W956" si="90">U946*(1+AG946)/(1+AG946+P946)</f>
        <v>20555.533333333333</v>
      </c>
      <c r="X946" s="327"/>
      <c r="Y946" s="327">
        <f t="shared" si="86"/>
        <v>1027.7766666666685</v>
      </c>
      <c r="Z946" s="327">
        <f t="shared" si="85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8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idden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7"/>
        <v>44130.209999999905</v>
      </c>
      <c r="W947" s="327">
        <f t="shared" si="90"/>
        <v>151612.87181818183</v>
      </c>
      <c r="X947" s="327"/>
      <c r="Y947" s="327">
        <f t="shared" si="86"/>
        <v>4250.8281818181858</v>
      </c>
      <c r="Z947" s="327">
        <f t="shared" si="85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8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idden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7"/>
        <v>380304.25</v>
      </c>
      <c r="W948" s="327">
        <f t="shared" si="90"/>
        <v>1009806.936</v>
      </c>
      <c r="X948" s="327"/>
      <c r="Y948" s="327">
        <f t="shared" si="86"/>
        <v>28312.344000000041</v>
      </c>
      <c r="Z948" s="327">
        <f t="shared" si="85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8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idden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7"/>
        <v>17291.400000000001</v>
      </c>
      <c r="W949" s="327">
        <f t="shared" si="90"/>
        <v>0</v>
      </c>
      <c r="X949" s="327"/>
      <c r="Y949" s="327">
        <f t="shared" si="86"/>
        <v>0</v>
      </c>
      <c r="Z949" s="327">
        <f t="shared" si="85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8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idden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7"/>
        <v>48780.49</v>
      </c>
      <c r="W950" s="327">
        <f t="shared" si="90"/>
        <v>14872.08</v>
      </c>
      <c r="X950" s="327"/>
      <c r="Y950" s="327">
        <f t="shared" si="86"/>
        <v>0</v>
      </c>
      <c r="Z950" s="327">
        <f t="shared" si="85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8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idden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7"/>
        <v>10573.89</v>
      </c>
      <c r="W951" s="327">
        <f t="shared" si="90"/>
        <v>49366.51</v>
      </c>
      <c r="X951" s="327"/>
      <c r="Y951" s="327">
        <f t="shared" si="86"/>
        <v>0</v>
      </c>
      <c r="Z951" s="327">
        <f t="shared" si="85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8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idden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7"/>
        <v>178083.40000000002</v>
      </c>
      <c r="W952" s="327">
        <f t="shared" si="90"/>
        <v>263032.33009708737</v>
      </c>
      <c r="X952" s="327"/>
      <c r="Y952" s="327">
        <f t="shared" si="86"/>
        <v>7890.9699029126205</v>
      </c>
      <c r="Z952" s="327">
        <f t="shared" si="85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8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idden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7"/>
        <v>31225.839999999997</v>
      </c>
      <c r="W953" s="327">
        <f t="shared" si="90"/>
        <v>139675.90291262136</v>
      </c>
      <c r="X953" s="327"/>
      <c r="Y953" s="327">
        <f t="shared" si="86"/>
        <v>4190.2770873786358</v>
      </c>
      <c r="Z953" s="327">
        <f t="shared" si="85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8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idden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0"/>
        <v>0</v>
      </c>
      <c r="X954" s="327"/>
      <c r="Y954" s="327">
        <f t="shared" si="86"/>
        <v>0</v>
      </c>
      <c r="Z954" s="327">
        <f t="shared" si="85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8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idden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7"/>
        <v>7101.6099999999988</v>
      </c>
      <c r="W955" s="327">
        <f t="shared" si="90"/>
        <v>9300.94</v>
      </c>
      <c r="X955" s="327"/>
      <c r="Y955" s="327">
        <f t="shared" si="86"/>
        <v>0</v>
      </c>
      <c r="Z955" s="327">
        <f t="shared" si="85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8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idden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7"/>
        <v>2956.69</v>
      </c>
      <c r="W956" s="327">
        <f t="shared" si="90"/>
        <v>0</v>
      </c>
      <c r="X956" s="327"/>
      <c r="Y956" s="327">
        <f t="shared" si="86"/>
        <v>0</v>
      </c>
      <c r="Z956" s="327">
        <f t="shared" si="85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8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idden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6"/>
        <v>0</v>
      </c>
      <c r="Z957" s="327">
        <f t="shared" si="85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8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idden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7"/>
        <v>0</v>
      </c>
      <c r="W958" s="329">
        <v>256760</v>
      </c>
      <c r="X958" s="329"/>
      <c r="Y958" s="329">
        <f t="shared" si="86"/>
        <v>0</v>
      </c>
      <c r="Z958" s="329">
        <v>256760</v>
      </c>
      <c r="AA958" s="279">
        <v>5.6000000000000001E-2</v>
      </c>
      <c r="AB958" s="329">
        <f t="shared" si="88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idden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7"/>
        <v>0</v>
      </c>
      <c r="W959" s="329">
        <v>107520</v>
      </c>
      <c r="X959" s="329"/>
      <c r="Y959" s="329">
        <f t="shared" si="86"/>
        <v>0</v>
      </c>
      <c r="Z959" s="329">
        <v>107520</v>
      </c>
      <c r="AA959" s="279">
        <v>5.6000000000000001E-2</v>
      </c>
      <c r="AB959" s="329">
        <f t="shared" si="88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idden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6"/>
        <v>0</v>
      </c>
      <c r="Z960" s="329">
        <v>0</v>
      </c>
      <c r="AA960" s="276"/>
      <c r="AB960" s="329">
        <f t="shared" si="88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idden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7"/>
        <v>0</v>
      </c>
      <c r="W961" s="329">
        <v>0</v>
      </c>
      <c r="X961" s="329"/>
      <c r="Y961" s="329">
        <f t="shared" si="86"/>
        <v>7906.12</v>
      </c>
      <c r="Z961" s="329">
        <v>7906.12</v>
      </c>
      <c r="AA961" s="273">
        <v>0</v>
      </c>
      <c r="AB961" s="329">
        <f t="shared" si="88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idden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7"/>
        <v>0</v>
      </c>
      <c r="W962" s="329">
        <v>0</v>
      </c>
      <c r="X962" s="329"/>
      <c r="Y962" s="329">
        <f t="shared" si="86"/>
        <v>77375.7</v>
      </c>
      <c r="Z962" s="329">
        <v>77375.7</v>
      </c>
      <c r="AA962" s="273">
        <v>0</v>
      </c>
      <c r="AB962" s="329">
        <f t="shared" si="88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hidden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8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idden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1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8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idden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1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idden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2">W966</f>
        <v>1084146.6100000001</v>
      </c>
      <c r="V966" s="167">
        <f t="shared" si="91"/>
        <v>3915853.3899999997</v>
      </c>
      <c r="W966" s="329">
        <v>1084146.6100000001</v>
      </c>
      <c r="X966" s="329"/>
      <c r="Y966" s="329">
        <v>0</v>
      </c>
      <c r="Z966" s="329">
        <f t="shared" ref="Z966:Z972" si="93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idden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2"/>
        <v>3843860.3337400001</v>
      </c>
      <c r="V967" s="167">
        <f t="shared" si="91"/>
        <v>23202.376259999815</v>
      </c>
      <c r="W967" s="329">
        <v>3843860.3337400001</v>
      </c>
      <c r="X967" s="329"/>
      <c r="Y967" s="329">
        <v>0</v>
      </c>
      <c r="Z967" s="329">
        <f t="shared" si="93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idden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2"/>
        <v>3610685.49</v>
      </c>
      <c r="V968" s="167">
        <f t="shared" si="91"/>
        <v>1122939.3099999996</v>
      </c>
      <c r="W968" s="329">
        <v>3610685.49</v>
      </c>
      <c r="X968" s="329"/>
      <c r="Y968" s="329">
        <v>0</v>
      </c>
      <c r="Z968" s="329">
        <f t="shared" si="93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idden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2"/>
        <v>2668575</v>
      </c>
      <c r="V969" s="167">
        <f t="shared" si="91"/>
        <v>0</v>
      </c>
      <c r="W969" s="329">
        <v>2668575</v>
      </c>
      <c r="X969" s="329"/>
      <c r="Y969" s="329">
        <v>0</v>
      </c>
      <c r="Z969" s="329">
        <f t="shared" si="93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idden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2"/>
        <v>261425</v>
      </c>
      <c r="V970" s="167">
        <f t="shared" si="91"/>
        <v>0</v>
      </c>
      <c r="W970" s="329">
        <v>261425</v>
      </c>
      <c r="X970" s="329"/>
      <c r="Y970" s="329">
        <v>0</v>
      </c>
      <c r="Z970" s="329">
        <f t="shared" si="93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idden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2"/>
        <v>383999.21259842499</v>
      </c>
      <c r="V971" s="167">
        <f t="shared" si="91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3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idden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2"/>
        <v>192758.810344828</v>
      </c>
      <c r="V972" s="167">
        <f t="shared" si="91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3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idden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idden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hidden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4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idden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5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4"/>
        <v>0</v>
      </c>
      <c r="Z976" s="329">
        <v>107520</v>
      </c>
      <c r="AA976" s="273">
        <v>5.6000000000000001E-2</v>
      </c>
      <c r="AB976" s="329">
        <f t="shared" ref="AB976:AB1031" si="96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hidden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5"/>
        <v>-1789942</v>
      </c>
      <c r="W977" s="329">
        <v>7839999.3600000003</v>
      </c>
      <c r="X977" s="329">
        <v>470399.96</v>
      </c>
      <c r="Y977" s="329">
        <f t="shared" si="94"/>
        <v>-1168397.3600000003</v>
      </c>
      <c r="Z977" s="329">
        <v>4881660</v>
      </c>
      <c r="AA977" s="273">
        <v>5.6000000000000001E-2</v>
      </c>
      <c r="AB977" s="329">
        <f t="shared" si="96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idden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5"/>
        <v>0</v>
      </c>
      <c r="W978" s="329">
        <v>0</v>
      </c>
      <c r="X978" s="329"/>
      <c r="Y978" s="329">
        <f t="shared" si="94"/>
        <v>7651.08</v>
      </c>
      <c r="Z978" s="329">
        <v>7651.08</v>
      </c>
      <c r="AA978" s="273">
        <v>0</v>
      </c>
      <c r="AB978" s="329">
        <f t="shared" si="96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idden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5"/>
        <v>0</v>
      </c>
      <c r="W979" s="329">
        <v>0</v>
      </c>
      <c r="X979" s="329"/>
      <c r="Y979" s="329">
        <f t="shared" si="94"/>
        <v>60496.32</v>
      </c>
      <c r="Z979" s="329">
        <v>60496.32</v>
      </c>
      <c r="AA979" s="273">
        <v>0</v>
      </c>
      <c r="AB979" s="329">
        <f t="shared" si="96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idden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5"/>
        <v>196160.39999999991</v>
      </c>
      <c r="W980" s="329">
        <f>U980*(1+AG980)/(1+AG980+P980)</f>
        <v>1429121.7362727271</v>
      </c>
      <c r="X980" s="329"/>
      <c r="Y980" s="329">
        <f t="shared" si="94"/>
        <v>40068.833727272926</v>
      </c>
      <c r="Z980" s="329">
        <f>U980</f>
        <v>1469190.57</v>
      </c>
      <c r="AA980" s="273">
        <v>3.5999999999999997E-2</v>
      </c>
      <c r="AB980" s="329">
        <f t="shared" si="96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idden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5"/>
        <v>31336.809999999896</v>
      </c>
      <c r="W981" s="329">
        <f t="shared" ref="W981:W1030" si="97">U981*(1+AG981)/(1+AG981+P981)</f>
        <v>122444.48699999999</v>
      </c>
      <c r="X981" s="329"/>
      <c r="Y981" s="329">
        <f t="shared" si="94"/>
        <v>3433.023000000001</v>
      </c>
      <c r="Z981" s="329">
        <f t="shared" ref="Z981:Z1031" si="98">U981</f>
        <v>125877.51</v>
      </c>
      <c r="AA981" s="273">
        <v>3.5999999999999997E-2</v>
      </c>
      <c r="AB981" s="329">
        <f t="shared" si="96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idden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5"/>
        <v>31796.339999999997</v>
      </c>
      <c r="W982" s="329">
        <f t="shared" si="97"/>
        <v>38777.550000000003</v>
      </c>
      <c r="X982" s="329"/>
      <c r="Y982" s="329">
        <f t="shared" si="94"/>
        <v>0</v>
      </c>
      <c r="Z982" s="329">
        <f t="shared" si="98"/>
        <v>38777.550000000003</v>
      </c>
      <c r="AA982" s="273">
        <v>3.5999999999999997E-2</v>
      </c>
      <c r="AB982" s="329">
        <f t="shared" si="96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idden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5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6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idden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5"/>
        <v>831241.23999999976</v>
      </c>
      <c r="W984" s="329">
        <f t="shared" si="97"/>
        <v>1204659.9085714289</v>
      </c>
      <c r="X984" s="329">
        <v>75456</v>
      </c>
      <c r="Y984" s="329">
        <f t="shared" si="94"/>
        <v>9126.2114285712596</v>
      </c>
      <c r="Z984" s="329">
        <f t="shared" si="98"/>
        <v>1213786.1200000001</v>
      </c>
      <c r="AA984" s="273">
        <v>3.5999999999999997E-2</v>
      </c>
      <c r="AB984" s="329">
        <f t="shared" si="96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idden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5"/>
        <v>115644.56999999999</v>
      </c>
      <c r="W985" s="329">
        <f t="shared" si="97"/>
        <v>118040.06796116506</v>
      </c>
      <c r="X985" s="329"/>
      <c r="Y985" s="329">
        <f t="shared" si="94"/>
        <v>3541.2020388349483</v>
      </c>
      <c r="Z985" s="329">
        <f t="shared" si="98"/>
        <v>121581.27</v>
      </c>
      <c r="AA985" s="273">
        <v>3.5999999999999997E-2</v>
      </c>
      <c r="AB985" s="329">
        <f t="shared" si="96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idden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5"/>
        <v>97624.94</v>
      </c>
      <c r="W986" s="329">
        <f t="shared" si="97"/>
        <v>278115.0097087379</v>
      </c>
      <c r="X986" s="329"/>
      <c r="Y986" s="329">
        <f t="shared" si="94"/>
        <v>8343.4502912621247</v>
      </c>
      <c r="Z986" s="329">
        <f t="shared" si="98"/>
        <v>286458.46000000002</v>
      </c>
      <c r="AA986" s="273">
        <v>3.5999999999999997E-2</v>
      </c>
      <c r="AB986" s="329">
        <f t="shared" si="96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idden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5"/>
        <v>41270.11</v>
      </c>
      <c r="W987" s="329">
        <f t="shared" si="97"/>
        <v>27019.26</v>
      </c>
      <c r="X987" s="329"/>
      <c r="Y987" s="329">
        <f t="shared" si="94"/>
        <v>0</v>
      </c>
      <c r="Z987" s="329">
        <f t="shared" si="98"/>
        <v>27019.26</v>
      </c>
      <c r="AA987" s="273">
        <v>3.5999999999999997E-2</v>
      </c>
      <c r="AB987" s="329">
        <f t="shared" si="96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idden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5"/>
        <v>0</v>
      </c>
      <c r="W988" s="329">
        <f t="shared" si="97"/>
        <v>1071928.8735766422</v>
      </c>
      <c r="X988" s="329">
        <v>60000</v>
      </c>
      <c r="Y988" s="329">
        <f t="shared" si="94"/>
        <v>40603.366423357744</v>
      </c>
      <c r="Z988" s="329">
        <f t="shared" si="98"/>
        <v>1112532.24</v>
      </c>
      <c r="AA988" s="273">
        <v>6.9000000000000006E-2</v>
      </c>
      <c r="AB988" s="329">
        <f t="shared" si="96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idden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5"/>
        <v>106099.63</v>
      </c>
      <c r="W989" s="329">
        <f t="shared" si="97"/>
        <v>0</v>
      </c>
      <c r="X989" s="329"/>
      <c r="Y989" s="329">
        <f t="shared" si="94"/>
        <v>0</v>
      </c>
      <c r="Z989" s="329">
        <f t="shared" si="98"/>
        <v>0</v>
      </c>
      <c r="AA989" s="273">
        <v>3.5999999999999997E-2</v>
      </c>
      <c r="AB989" s="329">
        <f t="shared" si="96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idden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5"/>
        <v>7741.65</v>
      </c>
      <c r="W990" s="329">
        <f t="shared" si="97"/>
        <v>0</v>
      </c>
      <c r="X990" s="329"/>
      <c r="Y990" s="329">
        <f t="shared" si="94"/>
        <v>0</v>
      </c>
      <c r="Z990" s="329">
        <f t="shared" si="98"/>
        <v>0</v>
      </c>
      <c r="AA990" s="273">
        <v>3.5999999999999997E-2</v>
      </c>
      <c r="AB990" s="329">
        <f t="shared" si="96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idden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5"/>
        <v>16789.37</v>
      </c>
      <c r="W991" s="329">
        <f t="shared" si="97"/>
        <v>33.81</v>
      </c>
      <c r="X991" s="329"/>
      <c r="Y991" s="329">
        <f t="shared" si="94"/>
        <v>0</v>
      </c>
      <c r="Z991" s="329">
        <f t="shared" si="98"/>
        <v>33.81</v>
      </c>
      <c r="AA991" s="273">
        <v>3.5999999999999997E-2</v>
      </c>
      <c r="AB991" s="329">
        <f t="shared" si="96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idden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5"/>
        <v>547555.24</v>
      </c>
      <c r="W992" s="329">
        <f t="shared" si="97"/>
        <v>0</v>
      </c>
      <c r="X992" s="329"/>
      <c r="Y992" s="329">
        <f t="shared" si="94"/>
        <v>0</v>
      </c>
      <c r="Z992" s="329">
        <f t="shared" si="98"/>
        <v>0</v>
      </c>
      <c r="AA992" s="273">
        <v>3.5999999999999997E-2</v>
      </c>
      <c r="AB992" s="329">
        <f t="shared" si="96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idden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5"/>
        <v>71051.13</v>
      </c>
      <c r="W993" s="329">
        <f t="shared" si="97"/>
        <v>2607.89</v>
      </c>
      <c r="X993" s="329"/>
      <c r="Y993" s="329">
        <f t="shared" si="94"/>
        <v>0</v>
      </c>
      <c r="Z993" s="329">
        <f t="shared" si="98"/>
        <v>2607.89</v>
      </c>
      <c r="AA993" s="273">
        <v>3.5999999999999997E-2</v>
      </c>
      <c r="AB993" s="329">
        <f t="shared" si="96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idden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5"/>
        <v>205.52</v>
      </c>
      <c r="W994" s="329">
        <f t="shared" si="97"/>
        <v>0</v>
      </c>
      <c r="X994" s="329"/>
      <c r="Y994" s="329">
        <f t="shared" si="94"/>
        <v>0</v>
      </c>
      <c r="Z994" s="329">
        <f t="shared" si="98"/>
        <v>0</v>
      </c>
      <c r="AA994" s="273">
        <v>3.5999999999999997E-2</v>
      </c>
      <c r="AB994" s="329">
        <f t="shared" si="96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idden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5"/>
        <v>1766.24</v>
      </c>
      <c r="W995" s="329">
        <f>U995*(1+AG995)/(1+AG995+P995)</f>
        <v>0</v>
      </c>
      <c r="X995" s="329"/>
      <c r="Y995" s="329">
        <f t="shared" si="94"/>
        <v>0</v>
      </c>
      <c r="Z995" s="329">
        <f t="shared" si="98"/>
        <v>0</v>
      </c>
      <c r="AA995" s="273">
        <v>3.5999999999999997E-2</v>
      </c>
      <c r="AB995" s="329">
        <f t="shared" si="96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idden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5"/>
        <v>15339.869999999999</v>
      </c>
      <c r="W996" s="329">
        <f t="shared" si="97"/>
        <v>4941.0938912133888</v>
      </c>
      <c r="X996" s="329"/>
      <c r="Y996" s="329">
        <f t="shared" si="94"/>
        <v>238.38610878661075</v>
      </c>
      <c r="Z996" s="329">
        <f t="shared" si="98"/>
        <v>5179.4799999999996</v>
      </c>
      <c r="AA996" s="273">
        <v>3.5999999999999997E-2</v>
      </c>
      <c r="AB996" s="329">
        <f t="shared" si="96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idden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5"/>
        <v>136495.19</v>
      </c>
      <c r="W997" s="329">
        <f t="shared" si="97"/>
        <v>0</v>
      </c>
      <c r="X997" s="329"/>
      <c r="Y997" s="329">
        <f t="shared" si="94"/>
        <v>0</v>
      </c>
      <c r="Z997" s="329">
        <f t="shared" si="98"/>
        <v>0</v>
      </c>
      <c r="AA997" s="273">
        <v>6.9000000000000006E-2</v>
      </c>
      <c r="AB997" s="329">
        <f t="shared" si="96"/>
        <v>0</v>
      </c>
      <c r="AC997" s="329"/>
      <c r="AD997" s="245"/>
      <c r="AE997" s="245"/>
      <c r="AF997" s="276" t="s">
        <v>418</v>
      </c>
      <c r="AG997" s="231" t="s">
        <v>525</v>
      </c>
      <c r="AH997" s="349"/>
      <c r="AI997" s="349"/>
      <c r="AJ997" s="349"/>
    </row>
    <row r="998" spans="1:36" s="275" customFormat="1" hidden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5"/>
        <v>8102.9149295775096</v>
      </c>
      <c r="W998" s="329">
        <f t="shared" si="97"/>
        <v>0</v>
      </c>
      <c r="X998" s="329"/>
      <c r="Y998" s="329">
        <f t="shared" si="94"/>
        <v>0</v>
      </c>
      <c r="Z998" s="329">
        <f t="shared" si="98"/>
        <v>0</v>
      </c>
      <c r="AA998" s="273">
        <v>6.9000000000000006E-2</v>
      </c>
      <c r="AB998" s="329">
        <f t="shared" si="96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hidden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5"/>
        <v>655.37999999978604</v>
      </c>
      <c r="W999" s="329">
        <f t="shared" si="97"/>
        <v>0</v>
      </c>
      <c r="X999" s="329"/>
      <c r="Y999" s="329">
        <f t="shared" si="94"/>
        <v>0</v>
      </c>
      <c r="Z999" s="329">
        <f t="shared" si="98"/>
        <v>0</v>
      </c>
      <c r="AA999" s="273">
        <v>6.9000000000000006E-2</v>
      </c>
      <c r="AB999" s="329">
        <f t="shared" si="96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idden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5"/>
        <v>32528.018732394001</v>
      </c>
      <c r="W1000" s="329">
        <f t="shared" si="97"/>
        <v>0</v>
      </c>
      <c r="X1000" s="329"/>
      <c r="Y1000" s="329">
        <f t="shared" si="94"/>
        <v>0</v>
      </c>
      <c r="Z1000" s="329">
        <f t="shared" si="98"/>
        <v>0</v>
      </c>
      <c r="AA1000" s="273">
        <v>6.9000000000000006E-2</v>
      </c>
      <c r="AB1000" s="329">
        <f t="shared" si="96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idden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5"/>
        <v>44404.901830985997</v>
      </c>
      <c r="W1001" s="329">
        <f t="shared" si="97"/>
        <v>0</v>
      </c>
      <c r="X1001" s="329"/>
      <c r="Y1001" s="329">
        <f t="shared" si="94"/>
        <v>0</v>
      </c>
      <c r="Z1001" s="329">
        <f t="shared" si="98"/>
        <v>0</v>
      </c>
      <c r="AA1001" s="273">
        <v>6.9000000000000006E-2</v>
      </c>
      <c r="AB1001" s="329">
        <f t="shared" si="96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idden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5"/>
        <v>227.30774647876399</v>
      </c>
      <c r="W1002" s="329">
        <f t="shared" si="97"/>
        <v>0</v>
      </c>
      <c r="X1002" s="329"/>
      <c r="Y1002" s="329">
        <f t="shared" si="94"/>
        <v>0</v>
      </c>
      <c r="Z1002" s="329">
        <f t="shared" si="98"/>
        <v>0</v>
      </c>
      <c r="AA1002" s="273">
        <v>6.9000000000000006E-2</v>
      </c>
      <c r="AB1002" s="329">
        <f t="shared" si="96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idden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5"/>
        <v>152.264929577999</v>
      </c>
      <c r="W1003" s="329">
        <f t="shared" si="97"/>
        <v>0</v>
      </c>
      <c r="X1003" s="329"/>
      <c r="Y1003" s="329">
        <f t="shared" si="94"/>
        <v>0</v>
      </c>
      <c r="Z1003" s="329">
        <f t="shared" si="98"/>
        <v>0</v>
      </c>
      <c r="AA1003" s="273">
        <v>6.9000000000000006E-2</v>
      </c>
      <c r="AB1003" s="329">
        <f t="shared" si="96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idden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5"/>
        <v>870846.699999996</v>
      </c>
      <c r="W1004" s="329">
        <f t="shared" si="97"/>
        <v>0</v>
      </c>
      <c r="X1004" s="329"/>
      <c r="Y1004" s="329">
        <f t="shared" si="94"/>
        <v>0</v>
      </c>
      <c r="Z1004" s="329">
        <f t="shared" si="98"/>
        <v>0</v>
      </c>
      <c r="AA1004" s="273">
        <v>6.9000000000000006E-2</v>
      </c>
      <c r="AB1004" s="329">
        <f t="shared" si="96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idden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5"/>
        <v>425.555211267598</v>
      </c>
      <c r="W1005" s="329">
        <f t="shared" si="97"/>
        <v>0</v>
      </c>
      <c r="X1005" s="329"/>
      <c r="Y1005" s="329">
        <f t="shared" si="94"/>
        <v>0</v>
      </c>
      <c r="Z1005" s="329">
        <f t="shared" si="98"/>
        <v>0</v>
      </c>
      <c r="AA1005" s="273">
        <v>6.9000000000000006E-2</v>
      </c>
      <c r="AB1005" s="329">
        <f t="shared" si="96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idden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5"/>
        <v>1402.38690140774</v>
      </c>
      <c r="W1006" s="329">
        <f t="shared" si="97"/>
        <v>0</v>
      </c>
      <c r="X1006" s="329"/>
      <c r="Y1006" s="329">
        <f t="shared" si="94"/>
        <v>0</v>
      </c>
      <c r="Z1006" s="329">
        <f t="shared" si="98"/>
        <v>0</v>
      </c>
      <c r="AA1006" s="273">
        <v>6.9000000000000006E-2</v>
      </c>
      <c r="AB1006" s="329">
        <f t="shared" si="96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idden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5"/>
        <v>12961.68</v>
      </c>
      <c r="W1007" s="329">
        <f t="shared" si="97"/>
        <v>0</v>
      </c>
      <c r="X1007" s="329"/>
      <c r="Y1007" s="329">
        <f t="shared" si="94"/>
        <v>0</v>
      </c>
      <c r="Z1007" s="329">
        <f t="shared" si="98"/>
        <v>0</v>
      </c>
      <c r="AA1007" s="273">
        <v>6.9000000000000006E-2</v>
      </c>
      <c r="AB1007" s="329">
        <f t="shared" si="96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idden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5"/>
        <v>143.460985915328</v>
      </c>
      <c r="W1008" s="329">
        <f t="shared" si="97"/>
        <v>0</v>
      </c>
      <c r="X1008" s="329"/>
      <c r="Y1008" s="329">
        <f t="shared" si="94"/>
        <v>0</v>
      </c>
      <c r="Z1008" s="329">
        <f t="shared" si="98"/>
        <v>0</v>
      </c>
      <c r="AA1008" s="273">
        <v>6.9000000000000006E-2</v>
      </c>
      <c r="AB1008" s="329">
        <f t="shared" si="96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idden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5"/>
        <v>2063.5353521120301</v>
      </c>
      <c r="W1009" s="329">
        <f t="shared" si="97"/>
        <v>0</v>
      </c>
      <c r="X1009" s="329"/>
      <c r="Y1009" s="329">
        <f t="shared" si="94"/>
        <v>0</v>
      </c>
      <c r="Z1009" s="329">
        <f t="shared" si="98"/>
        <v>0</v>
      </c>
      <c r="AA1009" s="273">
        <v>6.9000000000000006E-2</v>
      </c>
      <c r="AB1009" s="329">
        <f t="shared" si="96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idden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5"/>
        <v>114142.344929578</v>
      </c>
      <c r="W1010" s="329">
        <f t="shared" si="97"/>
        <v>0</v>
      </c>
      <c r="X1010" s="329"/>
      <c r="Y1010" s="329">
        <f t="shared" si="94"/>
        <v>0</v>
      </c>
      <c r="Z1010" s="329">
        <f t="shared" si="98"/>
        <v>0</v>
      </c>
      <c r="AA1010" s="273">
        <v>6.9000000000000006E-2</v>
      </c>
      <c r="AB1010" s="329">
        <f t="shared" si="96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idden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5"/>
        <v>29897.39</v>
      </c>
      <c r="W1011" s="329">
        <f t="shared" si="97"/>
        <v>303.22679999999997</v>
      </c>
      <c r="X1011" s="329"/>
      <c r="Y1011" s="329">
        <f t="shared" si="94"/>
        <v>17.083200000000033</v>
      </c>
      <c r="Z1011" s="329">
        <f t="shared" si="98"/>
        <v>320.31</v>
      </c>
      <c r="AA1011" s="273">
        <v>6.9000000000000006E-2</v>
      </c>
      <c r="AB1011" s="329">
        <f t="shared" si="96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idden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5"/>
        <v>20014.111126760599</v>
      </c>
      <c r="W1012" s="329">
        <f t="shared" si="97"/>
        <v>0</v>
      </c>
      <c r="X1012" s="329"/>
      <c r="Y1012" s="329">
        <f t="shared" si="94"/>
        <v>0</v>
      </c>
      <c r="Z1012" s="329">
        <f t="shared" si="98"/>
        <v>0</v>
      </c>
      <c r="AA1012" s="273">
        <v>6.9000000000000006E-2</v>
      </c>
      <c r="AB1012" s="329">
        <f t="shared" si="96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hidden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5"/>
        <v>322.47394365991897</v>
      </c>
      <c r="W1013" s="121">
        <f>U1013*(1+AG1013)/(1+P1013+AG1013)</f>
        <v>0</v>
      </c>
      <c r="X1013" s="329"/>
      <c r="Y1013" s="329">
        <f t="shared" si="94"/>
        <v>0</v>
      </c>
      <c r="Z1013" s="329">
        <f t="shared" si="98"/>
        <v>0</v>
      </c>
      <c r="AA1013" s="273">
        <v>6.9000000000000006E-2</v>
      </c>
      <c r="AB1013" s="329">
        <f t="shared" si="96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idden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5"/>
        <v>196.54507042269699</v>
      </c>
      <c r="W1014" s="329">
        <f t="shared" si="97"/>
        <v>0</v>
      </c>
      <c r="X1014" s="329"/>
      <c r="Y1014" s="329">
        <f t="shared" si="94"/>
        <v>0</v>
      </c>
      <c r="Z1014" s="329">
        <f t="shared" si="98"/>
        <v>0</v>
      </c>
      <c r="AA1014" s="273">
        <v>6.9000000000000006E-2</v>
      </c>
      <c r="AB1014" s="329">
        <f t="shared" si="96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idden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5"/>
        <v>1513.0032394366101</v>
      </c>
      <c r="W1015" s="329">
        <f t="shared" si="97"/>
        <v>0</v>
      </c>
      <c r="X1015" s="329"/>
      <c r="Y1015" s="329">
        <f t="shared" si="94"/>
        <v>0</v>
      </c>
      <c r="Z1015" s="329">
        <f t="shared" si="98"/>
        <v>0</v>
      </c>
      <c r="AA1015" s="273">
        <v>6.9000000000000006E-2</v>
      </c>
      <c r="AB1015" s="329">
        <f t="shared" si="96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idden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5"/>
        <v>6504.6216901406997</v>
      </c>
      <c r="W1016" s="329">
        <f t="shared" si="97"/>
        <v>0</v>
      </c>
      <c r="X1016" s="329"/>
      <c r="Y1016" s="329">
        <f t="shared" si="94"/>
        <v>0</v>
      </c>
      <c r="Z1016" s="329">
        <f t="shared" si="98"/>
        <v>0</v>
      </c>
      <c r="AA1016" s="273">
        <v>6.9000000000000006E-2</v>
      </c>
      <c r="AB1016" s="329">
        <f t="shared" si="96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idden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5"/>
        <v>44820.261970721403</v>
      </c>
      <c r="W1017" s="329">
        <f t="shared" si="97"/>
        <v>0</v>
      </c>
      <c r="X1017" s="329"/>
      <c r="Y1017" s="329">
        <f t="shared" si="94"/>
        <v>0</v>
      </c>
      <c r="Z1017" s="329">
        <f t="shared" si="98"/>
        <v>0</v>
      </c>
      <c r="AA1017" s="273">
        <v>6.9000000000000006E-2</v>
      </c>
      <c r="AB1017" s="329">
        <f t="shared" si="96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idden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5"/>
        <v>132154.611549297</v>
      </c>
      <c r="W1018" s="329">
        <f t="shared" si="97"/>
        <v>0</v>
      </c>
      <c r="X1018" s="329"/>
      <c r="Y1018" s="329">
        <f t="shared" si="94"/>
        <v>0</v>
      </c>
      <c r="Z1018" s="329">
        <f t="shared" si="98"/>
        <v>0</v>
      </c>
      <c r="AA1018" s="273">
        <v>6.9000000000000006E-2</v>
      </c>
      <c r="AB1018" s="329">
        <f t="shared" si="96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idden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5"/>
        <v>14160.3070422536</v>
      </c>
      <c r="W1019" s="329">
        <f t="shared" si="97"/>
        <v>0</v>
      </c>
      <c r="X1019" s="329"/>
      <c r="Y1019" s="329">
        <f t="shared" si="94"/>
        <v>0</v>
      </c>
      <c r="Z1019" s="329">
        <f t="shared" si="98"/>
        <v>0</v>
      </c>
      <c r="AA1019" s="273">
        <v>6.9000000000000006E-2</v>
      </c>
      <c r="AB1019" s="329">
        <f t="shared" si="96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idden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5"/>
        <v>480.55873239384499</v>
      </c>
      <c r="W1020" s="329">
        <f t="shared" si="97"/>
        <v>0</v>
      </c>
      <c r="X1020" s="329"/>
      <c r="Y1020" s="329">
        <f t="shared" si="94"/>
        <v>0</v>
      </c>
      <c r="Z1020" s="329">
        <f t="shared" si="98"/>
        <v>0</v>
      </c>
      <c r="AA1020" s="273">
        <v>6.9000000000000006E-2</v>
      </c>
      <c r="AB1020" s="329">
        <f t="shared" si="96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idden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5"/>
        <v>151056.34</v>
      </c>
      <c r="W1021" s="329">
        <f t="shared" si="97"/>
        <v>0</v>
      </c>
      <c r="X1021" s="329"/>
      <c r="Y1021" s="329">
        <f t="shared" si="94"/>
        <v>0</v>
      </c>
      <c r="Z1021" s="329">
        <f t="shared" si="98"/>
        <v>0</v>
      </c>
      <c r="AA1021" s="273">
        <v>6.9000000000000006E-2</v>
      </c>
      <c r="AB1021" s="329">
        <f t="shared" si="96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idden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5"/>
        <v>147.29985915508601</v>
      </c>
      <c r="W1022" s="329">
        <f t="shared" si="97"/>
        <v>0</v>
      </c>
      <c r="X1022" s="329"/>
      <c r="Y1022" s="329">
        <f t="shared" si="94"/>
        <v>0</v>
      </c>
      <c r="Z1022" s="329">
        <f t="shared" si="98"/>
        <v>0</v>
      </c>
      <c r="AA1022" s="273">
        <v>6.9000000000000006E-2</v>
      </c>
      <c r="AB1022" s="329">
        <f t="shared" si="96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idden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5"/>
        <v>4215.2245070423196</v>
      </c>
      <c r="W1023" s="329">
        <f t="shared" si="97"/>
        <v>0</v>
      </c>
      <c r="X1023" s="329"/>
      <c r="Y1023" s="329">
        <f t="shared" si="94"/>
        <v>0</v>
      </c>
      <c r="Z1023" s="329">
        <f t="shared" si="98"/>
        <v>0</v>
      </c>
      <c r="AA1023" s="273">
        <v>6.9000000000000006E-2</v>
      </c>
      <c r="AB1023" s="329">
        <f t="shared" si="96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idden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5"/>
        <v>127.3395774647</v>
      </c>
      <c r="W1024" s="329">
        <f t="shared" si="97"/>
        <v>0</v>
      </c>
      <c r="X1024" s="329"/>
      <c r="Y1024" s="329">
        <f t="shared" si="94"/>
        <v>0</v>
      </c>
      <c r="Z1024" s="329">
        <f t="shared" si="98"/>
        <v>0</v>
      </c>
      <c r="AA1024" s="273">
        <v>6.9000000000000006E-2</v>
      </c>
      <c r="AB1024" s="329">
        <f t="shared" si="96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5"/>
        <v>109330.970845071</v>
      </c>
      <c r="W1025" s="329">
        <f t="shared" si="97"/>
        <v>0</v>
      </c>
      <c r="X1025" s="329"/>
      <c r="Y1025" s="329">
        <f t="shared" si="94"/>
        <v>0</v>
      </c>
      <c r="Z1025" s="329">
        <f t="shared" si="98"/>
        <v>0</v>
      </c>
      <c r="AA1025" s="273">
        <v>6.9000000000000006E-2</v>
      </c>
      <c r="AB1025" s="329">
        <f t="shared" si="96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idden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5"/>
        <v>11055.15</v>
      </c>
      <c r="W1026" s="329">
        <f t="shared" si="97"/>
        <v>0</v>
      </c>
      <c r="X1026" s="329"/>
      <c r="Y1026" s="329">
        <f t="shared" si="94"/>
        <v>0</v>
      </c>
      <c r="Z1026" s="329">
        <f t="shared" si="98"/>
        <v>0</v>
      </c>
      <c r="AA1026" s="273">
        <v>6.9000000000000006E-2</v>
      </c>
      <c r="AB1026" s="329">
        <f t="shared" si="96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idden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5"/>
        <v>17291.400000000001</v>
      </c>
      <c r="W1027" s="329">
        <f t="shared" si="97"/>
        <v>0</v>
      </c>
      <c r="X1027" s="329"/>
      <c r="Y1027" s="329">
        <f t="shared" si="94"/>
        <v>0</v>
      </c>
      <c r="Z1027" s="329">
        <f t="shared" si="98"/>
        <v>0</v>
      </c>
      <c r="AA1027" s="273">
        <v>6.9000000000000006E-2</v>
      </c>
      <c r="AB1027" s="329">
        <f t="shared" si="96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idden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5"/>
        <v>34786.67</v>
      </c>
      <c r="W1028" s="329">
        <f t="shared" si="97"/>
        <v>13993.82</v>
      </c>
      <c r="X1028" s="329"/>
      <c r="Y1028" s="329">
        <f t="shared" si="94"/>
        <v>0</v>
      </c>
      <c r="Z1028" s="329">
        <f t="shared" si="98"/>
        <v>13993.82</v>
      </c>
      <c r="AA1028" s="273">
        <v>3.5999999999999997E-2</v>
      </c>
      <c r="AB1028" s="329">
        <f t="shared" si="96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idden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5"/>
        <v>7101.6099999999988</v>
      </c>
      <c r="W1029" s="329">
        <f t="shared" si="97"/>
        <v>9014.5400000000009</v>
      </c>
      <c r="X1029" s="329"/>
      <c r="Y1029" s="329">
        <f t="shared" si="94"/>
        <v>0</v>
      </c>
      <c r="Z1029" s="329">
        <f t="shared" si="98"/>
        <v>9014.5400000000009</v>
      </c>
      <c r="AA1029" s="273">
        <v>3.5999999999999997E-2</v>
      </c>
      <c r="AB1029" s="329">
        <f t="shared" si="96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idden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5"/>
        <v>2956.69</v>
      </c>
      <c r="W1030" s="329">
        <f t="shared" si="97"/>
        <v>0</v>
      </c>
      <c r="X1030" s="329"/>
      <c r="Y1030" s="329">
        <f t="shared" si="94"/>
        <v>0</v>
      </c>
      <c r="Z1030" s="329">
        <f t="shared" si="98"/>
        <v>0</v>
      </c>
      <c r="AA1030" s="273">
        <v>3.5999999999999997E-2</v>
      </c>
      <c r="AB1030" s="329">
        <f t="shared" si="96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idden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8"/>
        <v>20.65</v>
      </c>
      <c r="AA1031" s="273">
        <v>3.5999999999999997E-2</v>
      </c>
      <c r="AB1031" s="329">
        <f t="shared" si="96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idden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idden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idden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idden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idden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idden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idden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idden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idden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9">U1040</f>
        <v>12957.442307692099</v>
      </c>
      <c r="AA1040" s="232">
        <v>8.5999999999999993E-2</v>
      </c>
      <c r="AB1040" s="339">
        <f t="shared" ref="AB1040" si="100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idden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1">S1041+T1041-U1041</f>
        <v>14280.96</v>
      </c>
      <c r="W1041" s="330">
        <f t="shared" ref="W1041:W1072" si="102">U1041*(1+AG1041)/(1+AG1041+P1041)</f>
        <v>47515.38</v>
      </c>
      <c r="Y1041" s="330">
        <f t="shared" ref="Y1041:Y1048" si="103">U1041-W1041</f>
        <v>0</v>
      </c>
      <c r="Z1041" s="330">
        <f t="shared" ref="Z1041:Z1072" si="104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idden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1"/>
        <v>106089.30999999959</v>
      </c>
      <c r="W1042" s="330">
        <f t="shared" si="102"/>
        <v>2587614.5980000002</v>
      </c>
      <c r="Y1042" s="330">
        <f t="shared" si="103"/>
        <v>72549.942000000272</v>
      </c>
      <c r="Z1042" s="330">
        <f t="shared" si="104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idden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1"/>
        <v>9737.5499999999156</v>
      </c>
      <c r="W1043" s="330">
        <f t="shared" si="102"/>
        <v>121010.19090909089</v>
      </c>
      <c r="Y1043" s="330">
        <f t="shared" si="103"/>
        <v>3392.809090909097</v>
      </c>
      <c r="Z1043" s="330">
        <f t="shared" si="104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idden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1"/>
        <v>99246.07</v>
      </c>
      <c r="W1044" s="330">
        <f t="shared" si="102"/>
        <v>303644.59223300969</v>
      </c>
      <c r="Y1044" s="330">
        <f t="shared" si="103"/>
        <v>9109.3377669902984</v>
      </c>
      <c r="Z1044" s="330">
        <f t="shared" si="104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idden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1"/>
        <v>797241.3</v>
      </c>
      <c r="W1045" s="330">
        <f t="shared" si="102"/>
        <v>849744.30315789476</v>
      </c>
      <c r="X1045" s="330">
        <v>48960</v>
      </c>
      <c r="Y1045" s="330">
        <f t="shared" si="103"/>
        <v>6437.4568421052536</v>
      </c>
      <c r="Z1045" s="330">
        <f t="shared" si="104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idden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1"/>
        <v>0</v>
      </c>
      <c r="W1046" s="330">
        <f t="shared" si="102"/>
        <v>228800.00321167885</v>
      </c>
      <c r="X1046" s="330">
        <v>13728</v>
      </c>
      <c r="Y1046" s="330">
        <f t="shared" si="103"/>
        <v>8666.666788321163</v>
      </c>
      <c r="Z1046" s="330">
        <f t="shared" si="104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idden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1"/>
        <v>0</v>
      </c>
      <c r="W1047" s="330">
        <f t="shared" si="102"/>
        <v>0</v>
      </c>
      <c r="Y1047" s="330">
        <f t="shared" si="103"/>
        <v>0</v>
      </c>
      <c r="Z1047" s="330">
        <f t="shared" si="104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idden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1"/>
        <v>0</v>
      </c>
      <c r="W1048" s="330">
        <f t="shared" si="102"/>
        <v>0</v>
      </c>
      <c r="Y1048" s="330">
        <f t="shared" si="103"/>
        <v>0</v>
      </c>
      <c r="Z1048" s="330">
        <f t="shared" si="104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idden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1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idden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1"/>
        <v>5696.5500000000029</v>
      </c>
      <c r="W1050" s="330">
        <f t="shared" si="102"/>
        <v>106745.6504854369</v>
      </c>
      <c r="Y1050" s="330">
        <f t="shared" ref="Y1050:Y1081" si="105">U1050-W1050</f>
        <v>3202.3695145631063</v>
      </c>
      <c r="Z1050" s="330">
        <f t="shared" si="104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idden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1"/>
        <v>97624.94</v>
      </c>
      <c r="W1051" s="330">
        <f t="shared" si="102"/>
        <v>0</v>
      </c>
      <c r="Y1051" s="330">
        <f t="shared" si="105"/>
        <v>0</v>
      </c>
      <c r="Z1051" s="330">
        <f t="shared" si="104"/>
        <v>0</v>
      </c>
      <c r="AA1051" s="273">
        <v>5.6000000000000001E-2</v>
      </c>
      <c r="AF1051" s="276" t="s">
        <v>415</v>
      </c>
      <c r="AG1051" s="231">
        <v>0</v>
      </c>
    </row>
    <row r="1052" spans="1:33" hidden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1"/>
        <v>13602.300000000007</v>
      </c>
      <c r="W1052" s="330">
        <f t="shared" si="102"/>
        <v>27667.809999999994</v>
      </c>
      <c r="Y1052" s="330">
        <f t="shared" si="105"/>
        <v>0</v>
      </c>
      <c r="Z1052" s="330">
        <f t="shared" si="104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idden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1"/>
        <v>106099.63</v>
      </c>
      <c r="W1053" s="330">
        <f t="shared" si="102"/>
        <v>0</v>
      </c>
      <c r="Y1053" s="330">
        <f t="shared" si="105"/>
        <v>0</v>
      </c>
      <c r="Z1053" s="330">
        <f t="shared" si="104"/>
        <v>0</v>
      </c>
      <c r="AA1053" s="273">
        <v>5.6000000000000001E-2</v>
      </c>
      <c r="AF1053" s="276" t="s">
        <v>418</v>
      </c>
      <c r="AG1053" s="231">
        <v>0.42</v>
      </c>
    </row>
    <row r="1054" spans="1:33" hidden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1"/>
        <v>7741.65</v>
      </c>
      <c r="W1054" s="330">
        <f t="shared" si="102"/>
        <v>0</v>
      </c>
      <c r="Y1054" s="330">
        <f t="shared" si="105"/>
        <v>0</v>
      </c>
      <c r="Z1054" s="330">
        <f t="shared" si="104"/>
        <v>0</v>
      </c>
      <c r="AA1054" s="273">
        <v>5.6000000000000001E-2</v>
      </c>
      <c r="AF1054" s="276" t="s">
        <v>415</v>
      </c>
      <c r="AG1054" s="231">
        <v>0.42</v>
      </c>
    </row>
    <row r="1055" spans="1:33" hidden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1"/>
        <v>16779.919999999998</v>
      </c>
      <c r="W1055" s="330">
        <f t="shared" si="102"/>
        <v>9.4499999999999993</v>
      </c>
      <c r="Y1055" s="330">
        <f t="shared" si="105"/>
        <v>0</v>
      </c>
      <c r="Z1055" s="330">
        <f t="shared" si="104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idden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1"/>
        <v>547555.24</v>
      </c>
      <c r="W1056" s="330">
        <f t="shared" si="102"/>
        <v>0</v>
      </c>
      <c r="Y1056" s="330">
        <f t="shared" si="105"/>
        <v>0</v>
      </c>
      <c r="Z1056" s="330">
        <f t="shared" si="104"/>
        <v>0</v>
      </c>
      <c r="AA1056" s="273">
        <v>5.6000000000000001E-2</v>
      </c>
      <c r="AF1056" s="276" t="s">
        <v>418</v>
      </c>
      <c r="AG1056" s="231">
        <v>0.42</v>
      </c>
    </row>
    <row r="1057" spans="1:33" hidden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1"/>
        <v>70024.240000000005</v>
      </c>
      <c r="W1057" s="330">
        <f t="shared" si="102"/>
        <v>1026.8899999999999</v>
      </c>
      <c r="Y1057" s="330">
        <f t="shared" si="105"/>
        <v>0</v>
      </c>
      <c r="Z1057" s="330">
        <f t="shared" si="104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idden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1"/>
        <v>205.52</v>
      </c>
      <c r="W1058" s="330">
        <f t="shared" si="102"/>
        <v>0</v>
      </c>
      <c r="Y1058" s="330">
        <f t="shared" si="105"/>
        <v>0</v>
      </c>
      <c r="Z1058" s="330">
        <f t="shared" si="104"/>
        <v>0</v>
      </c>
      <c r="AA1058" s="273">
        <v>5.6000000000000001E-2</v>
      </c>
      <c r="AF1058" s="276" t="s">
        <v>418</v>
      </c>
      <c r="AG1058" s="231">
        <v>0.22</v>
      </c>
    </row>
    <row r="1059" spans="1:33" hidden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1"/>
        <v>1766.24</v>
      </c>
      <c r="W1059" s="330">
        <f t="shared" si="102"/>
        <v>0</v>
      </c>
      <c r="Y1059" s="330">
        <f t="shared" si="105"/>
        <v>0</v>
      </c>
      <c r="Z1059" s="330">
        <f t="shared" si="104"/>
        <v>0</v>
      </c>
      <c r="AA1059" s="273">
        <v>5.6000000000000001E-2</v>
      </c>
      <c r="AF1059" s="276" t="s">
        <v>415</v>
      </c>
      <c r="AG1059" s="231">
        <v>0.42</v>
      </c>
    </row>
    <row r="1060" spans="1:33" hidden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1"/>
        <v>12291.560000000001</v>
      </c>
      <c r="W1060" s="330">
        <f t="shared" si="102"/>
        <v>2908.0112133891212</v>
      </c>
      <c r="Y1060" s="330">
        <f t="shared" si="105"/>
        <v>140.29878661087832</v>
      </c>
      <c r="Z1060" s="330">
        <f t="shared" si="104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idden="1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1"/>
        <v>135533.64000000001</v>
      </c>
      <c r="W1061" s="330">
        <f t="shared" si="102"/>
        <v>814.87288135593224</v>
      </c>
      <c r="Y1061" s="330">
        <f t="shared" si="105"/>
        <v>146.67711864406772</v>
      </c>
      <c r="Z1061" s="330">
        <f t="shared" si="104"/>
        <v>961.55</v>
      </c>
      <c r="AA1061" s="273">
        <v>7.0000000000000007E-2</v>
      </c>
      <c r="AF1061" s="276" t="s">
        <v>418</v>
      </c>
      <c r="AG1061" s="231" t="s">
        <v>525</v>
      </c>
    </row>
    <row r="1062" spans="1:33" hidden="1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1"/>
        <v>8102.9149295775096</v>
      </c>
      <c r="W1062" s="330">
        <f t="shared" si="102"/>
        <v>0</v>
      </c>
      <c r="Y1062" s="330">
        <f t="shared" si="105"/>
        <v>0</v>
      </c>
      <c r="Z1062" s="330">
        <f t="shared" si="104"/>
        <v>0</v>
      </c>
      <c r="AA1062" s="273">
        <v>7.0000000000000007E-2</v>
      </c>
      <c r="AF1062" s="276" t="s">
        <v>418</v>
      </c>
      <c r="AG1062" s="231">
        <v>0.42</v>
      </c>
    </row>
    <row r="1063" spans="1:33" hidden="1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1"/>
        <v>655.37999999978604</v>
      </c>
      <c r="W1063" s="330">
        <f t="shared" si="102"/>
        <v>0</v>
      </c>
      <c r="Y1063" s="330">
        <f t="shared" si="105"/>
        <v>0</v>
      </c>
      <c r="Z1063" s="330">
        <f t="shared" si="104"/>
        <v>0</v>
      </c>
      <c r="AA1063" s="273">
        <v>7.0000000000000007E-2</v>
      </c>
      <c r="AF1063" s="276" t="s">
        <v>418</v>
      </c>
      <c r="AG1063" s="231">
        <v>0.42</v>
      </c>
    </row>
    <row r="1064" spans="1:33" hidden="1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1"/>
        <v>32528.018732394001</v>
      </c>
      <c r="W1064" s="330">
        <f t="shared" si="102"/>
        <v>0</v>
      </c>
      <c r="Y1064" s="330">
        <f t="shared" si="105"/>
        <v>0</v>
      </c>
      <c r="Z1064" s="330">
        <f t="shared" si="104"/>
        <v>0</v>
      </c>
      <c r="AA1064" s="273">
        <v>7.0000000000000007E-2</v>
      </c>
      <c r="AF1064" s="276" t="s">
        <v>418</v>
      </c>
      <c r="AG1064" s="231">
        <v>0.42</v>
      </c>
    </row>
    <row r="1065" spans="1:33" hidden="1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401" t="s">
        <v>210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1"/>
        <v>44404.901830985997</v>
      </c>
      <c r="W1065" s="330">
        <f t="shared" si="102"/>
        <v>0</v>
      </c>
      <c r="Y1065" s="330">
        <f t="shared" si="105"/>
        <v>0</v>
      </c>
      <c r="Z1065" s="330">
        <f t="shared" si="104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idden="1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1"/>
        <v>227.30774647876399</v>
      </c>
      <c r="W1066" s="330">
        <f t="shared" si="102"/>
        <v>0</v>
      </c>
      <c r="Y1066" s="330">
        <f t="shared" si="105"/>
        <v>0</v>
      </c>
      <c r="Z1066" s="330">
        <f t="shared" si="104"/>
        <v>0</v>
      </c>
      <c r="AA1066" s="273">
        <v>7.0000000000000007E-2</v>
      </c>
      <c r="AF1066" s="276" t="s">
        <v>418</v>
      </c>
      <c r="AG1066" s="231">
        <v>0.42</v>
      </c>
    </row>
    <row r="1067" spans="1:33" hidden="1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1"/>
        <v>152.264929577999</v>
      </c>
      <c r="W1067" s="330">
        <f t="shared" si="102"/>
        <v>0</v>
      </c>
      <c r="Y1067" s="330">
        <f t="shared" si="105"/>
        <v>0</v>
      </c>
      <c r="Z1067" s="330">
        <f t="shared" si="104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idden="1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1"/>
        <v>870846.699999996</v>
      </c>
      <c r="W1068" s="330">
        <f t="shared" si="102"/>
        <v>0</v>
      </c>
      <c r="Y1068" s="330">
        <f t="shared" si="105"/>
        <v>0</v>
      </c>
      <c r="Z1068" s="330">
        <f t="shared" si="104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idden="1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1"/>
        <v>425.555211267598</v>
      </c>
      <c r="W1069" s="330">
        <f t="shared" si="102"/>
        <v>0</v>
      </c>
      <c r="Y1069" s="330">
        <f t="shared" si="105"/>
        <v>0</v>
      </c>
      <c r="Z1069" s="330">
        <f t="shared" si="104"/>
        <v>0</v>
      </c>
      <c r="AA1069" s="273">
        <v>7.0000000000000007E-2</v>
      </c>
      <c r="AF1069" s="276" t="s">
        <v>418</v>
      </c>
      <c r="AG1069" s="231">
        <v>0.42</v>
      </c>
    </row>
    <row r="1070" spans="1:33" hidden="1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1"/>
        <v>1402.38690140774</v>
      </c>
      <c r="W1070" s="330">
        <f t="shared" si="102"/>
        <v>0</v>
      </c>
      <c r="Y1070" s="330">
        <f t="shared" si="105"/>
        <v>0</v>
      </c>
      <c r="Z1070" s="330">
        <f t="shared" si="104"/>
        <v>0</v>
      </c>
      <c r="AA1070" s="273">
        <v>7.0000000000000007E-2</v>
      </c>
      <c r="AF1070" s="276" t="s">
        <v>418</v>
      </c>
      <c r="AG1070" s="231">
        <v>0.42</v>
      </c>
    </row>
    <row r="1071" spans="1:33" hidden="1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1"/>
        <v>12961.68</v>
      </c>
      <c r="W1071" s="330">
        <f t="shared" si="102"/>
        <v>0</v>
      </c>
      <c r="Y1071" s="330">
        <f t="shared" si="105"/>
        <v>0</v>
      </c>
      <c r="Z1071" s="330">
        <f t="shared" si="104"/>
        <v>0</v>
      </c>
      <c r="AA1071" s="273">
        <v>7.0000000000000007E-2</v>
      </c>
      <c r="AF1071" s="276" t="s">
        <v>418</v>
      </c>
      <c r="AG1071" s="231">
        <v>0.42</v>
      </c>
    </row>
    <row r="1072" spans="1:33" hidden="1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1"/>
        <v>143.460985915328</v>
      </c>
      <c r="W1072" s="330">
        <f t="shared" si="102"/>
        <v>0</v>
      </c>
      <c r="Y1072" s="330">
        <f t="shared" si="105"/>
        <v>0</v>
      </c>
      <c r="Z1072" s="330">
        <f t="shared" si="104"/>
        <v>0</v>
      </c>
      <c r="AA1072" s="273">
        <v>7.0000000000000007E-2</v>
      </c>
      <c r="AF1072" s="276" t="s">
        <v>418</v>
      </c>
      <c r="AG1072" s="231">
        <v>0.42</v>
      </c>
    </row>
    <row r="1073" spans="1:33" hidden="1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6">S1073+T1073-U1073</f>
        <v>2063.5353521120301</v>
      </c>
      <c r="W1073" s="330">
        <f t="shared" ref="W1073:W1096" si="107">U1073*(1+AG1073)/(1+AG1073+P1073)</f>
        <v>0</v>
      </c>
      <c r="Y1073" s="330">
        <f t="shared" si="105"/>
        <v>0</v>
      </c>
      <c r="Z1073" s="330">
        <f t="shared" ref="Z1073:Z1094" si="108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idden="1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6"/>
        <v>114142.344929578</v>
      </c>
      <c r="W1074" s="330">
        <f t="shared" si="107"/>
        <v>0</v>
      </c>
      <c r="Y1074" s="330">
        <f t="shared" si="105"/>
        <v>0</v>
      </c>
      <c r="Z1074" s="330">
        <f t="shared" si="108"/>
        <v>0</v>
      </c>
      <c r="AA1074" s="273">
        <v>7.0000000000000007E-2</v>
      </c>
      <c r="AF1074" s="276" t="s">
        <v>418</v>
      </c>
      <c r="AG1074" s="231">
        <v>0.42</v>
      </c>
    </row>
    <row r="1075" spans="1:33" hidden="1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6"/>
        <v>29897.39</v>
      </c>
      <c r="W1075" s="330">
        <f t="shared" si="107"/>
        <v>0</v>
      </c>
      <c r="Y1075" s="330">
        <f t="shared" si="105"/>
        <v>0</v>
      </c>
      <c r="Z1075" s="330">
        <f t="shared" si="108"/>
        <v>0</v>
      </c>
      <c r="AA1075" s="273">
        <v>7.0000000000000007E-2</v>
      </c>
      <c r="AF1075" s="276" t="s">
        <v>418</v>
      </c>
      <c r="AG1075" s="231">
        <v>0.42</v>
      </c>
    </row>
    <row r="1076" spans="1:33" hidden="1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6"/>
        <v>20014.111126760599</v>
      </c>
      <c r="W1076" s="330">
        <f t="shared" si="107"/>
        <v>0</v>
      </c>
      <c r="Y1076" s="330">
        <f t="shared" si="105"/>
        <v>0</v>
      </c>
      <c r="Z1076" s="330">
        <f t="shared" si="108"/>
        <v>0</v>
      </c>
      <c r="AA1076" s="273">
        <v>7.0000000000000007E-2</v>
      </c>
      <c r="AF1076" s="276" t="s">
        <v>418</v>
      </c>
      <c r="AG1076" s="231">
        <v>0.42</v>
      </c>
    </row>
    <row r="1077" spans="1:33" hidden="1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6"/>
        <v>322.47394365991897</v>
      </c>
      <c r="W1077" s="121">
        <f>U1077*(1+AG1077)/(1+P1077+AG1077)</f>
        <v>0</v>
      </c>
      <c r="Y1077" s="330">
        <f t="shared" si="105"/>
        <v>0</v>
      </c>
      <c r="Z1077" s="330">
        <f t="shared" si="108"/>
        <v>0</v>
      </c>
      <c r="AA1077" s="273">
        <v>7.0000000000000007E-2</v>
      </c>
      <c r="AF1077" s="276" t="s">
        <v>418</v>
      </c>
      <c r="AG1077" s="231">
        <v>0.42</v>
      </c>
    </row>
    <row r="1078" spans="1:33" hidden="1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6"/>
        <v>196.54507042269699</v>
      </c>
      <c r="W1078" s="330">
        <f t="shared" si="107"/>
        <v>0</v>
      </c>
      <c r="Y1078" s="330">
        <f t="shared" si="105"/>
        <v>0</v>
      </c>
      <c r="Z1078" s="330">
        <f t="shared" si="108"/>
        <v>0</v>
      </c>
      <c r="AA1078" s="273">
        <v>7.0000000000000007E-2</v>
      </c>
      <c r="AF1078" s="276" t="s">
        <v>418</v>
      </c>
      <c r="AG1078" s="231">
        <v>0.42</v>
      </c>
    </row>
    <row r="1079" spans="1:33" hidden="1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6"/>
        <v>1513.0032394366101</v>
      </c>
      <c r="W1079" s="330">
        <f t="shared" si="107"/>
        <v>0</v>
      </c>
      <c r="Y1079" s="330">
        <f t="shared" si="105"/>
        <v>0</v>
      </c>
      <c r="Z1079" s="330">
        <f t="shared" si="108"/>
        <v>0</v>
      </c>
      <c r="AA1079" s="273">
        <v>7.0000000000000007E-2</v>
      </c>
      <c r="AF1079" s="276" t="s">
        <v>418</v>
      </c>
      <c r="AG1079" s="231">
        <v>0.42</v>
      </c>
    </row>
    <row r="1080" spans="1:33" hidden="1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6"/>
        <v>6504.6216901406997</v>
      </c>
      <c r="W1080" s="330">
        <f t="shared" si="107"/>
        <v>0</v>
      </c>
      <c r="Y1080" s="330">
        <f t="shared" si="105"/>
        <v>0</v>
      </c>
      <c r="Z1080" s="330">
        <f t="shared" si="108"/>
        <v>0</v>
      </c>
      <c r="AA1080" s="273">
        <v>7.0000000000000007E-2</v>
      </c>
      <c r="AF1080" s="276" t="s">
        <v>418</v>
      </c>
      <c r="AG1080" s="231">
        <v>0</v>
      </c>
    </row>
    <row r="1081" spans="1:33" hidden="1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6"/>
        <v>44820.261970721403</v>
      </c>
      <c r="W1081" s="330">
        <f t="shared" si="107"/>
        <v>0</v>
      </c>
      <c r="Y1081" s="330">
        <f t="shared" si="105"/>
        <v>0</v>
      </c>
      <c r="Z1081" s="330">
        <f t="shared" si="108"/>
        <v>0</v>
      </c>
      <c r="AA1081" s="273">
        <v>7.0000000000000007E-2</v>
      </c>
      <c r="AF1081" s="276" t="s">
        <v>418</v>
      </c>
      <c r="AG1081" s="231">
        <v>0.42</v>
      </c>
    </row>
    <row r="1082" spans="1:33" hidden="1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6"/>
        <v>132154.611549297</v>
      </c>
      <c r="W1082" s="330">
        <f t="shared" si="107"/>
        <v>0</v>
      </c>
      <c r="Y1082" s="330">
        <f t="shared" ref="Y1082:Y1099" si="109">U1082-W1082</f>
        <v>0</v>
      </c>
      <c r="Z1082" s="330">
        <f t="shared" si="108"/>
        <v>0</v>
      </c>
      <c r="AA1082" s="273">
        <v>7.0000000000000007E-2</v>
      </c>
      <c r="AF1082" s="276" t="s">
        <v>418</v>
      </c>
      <c r="AG1082" s="231">
        <v>0.42</v>
      </c>
    </row>
    <row r="1083" spans="1:33" hidden="1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6"/>
        <v>14160.3070422536</v>
      </c>
      <c r="W1083" s="330">
        <f t="shared" si="107"/>
        <v>0</v>
      </c>
      <c r="Y1083" s="330">
        <f t="shared" si="109"/>
        <v>0</v>
      </c>
      <c r="Z1083" s="330">
        <f t="shared" si="108"/>
        <v>0</v>
      </c>
      <c r="AA1083" s="273">
        <v>7.0000000000000007E-2</v>
      </c>
      <c r="AF1083" s="276" t="s">
        <v>418</v>
      </c>
      <c r="AG1083" s="231">
        <v>0.42</v>
      </c>
    </row>
    <row r="1084" spans="1:33" hidden="1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6"/>
        <v>480.55873239384499</v>
      </c>
      <c r="W1084" s="330">
        <f t="shared" si="107"/>
        <v>0</v>
      </c>
      <c r="Y1084" s="330">
        <f t="shared" si="109"/>
        <v>0</v>
      </c>
      <c r="Z1084" s="330">
        <f t="shared" si="108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idden="1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6"/>
        <v>151056.34</v>
      </c>
      <c r="W1085" s="330">
        <f t="shared" si="107"/>
        <v>0</v>
      </c>
      <c r="Y1085" s="330">
        <f t="shared" si="109"/>
        <v>0</v>
      </c>
      <c r="Z1085" s="330">
        <f t="shared" si="108"/>
        <v>0</v>
      </c>
      <c r="AA1085" s="273">
        <v>7.0000000000000007E-2</v>
      </c>
      <c r="AF1085" s="276" t="s">
        <v>418</v>
      </c>
      <c r="AG1085" s="231">
        <v>0.42</v>
      </c>
    </row>
    <row r="1086" spans="1:33" hidden="1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6"/>
        <v>147.29985915508601</v>
      </c>
      <c r="W1086" s="330">
        <f t="shared" si="107"/>
        <v>0</v>
      </c>
      <c r="Y1086" s="330">
        <f t="shared" si="109"/>
        <v>0</v>
      </c>
      <c r="Z1086" s="330">
        <f t="shared" si="108"/>
        <v>0</v>
      </c>
      <c r="AA1086" s="273">
        <v>7.0000000000000007E-2</v>
      </c>
      <c r="AF1086" s="276" t="s">
        <v>418</v>
      </c>
      <c r="AG1086" s="231">
        <v>0.42</v>
      </c>
    </row>
    <row r="1087" spans="1:33" hidden="1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6"/>
        <v>4215.2245070423196</v>
      </c>
      <c r="W1087" s="330">
        <f t="shared" si="107"/>
        <v>0</v>
      </c>
      <c r="Y1087" s="330">
        <f t="shared" si="109"/>
        <v>0</v>
      </c>
      <c r="Z1087" s="330">
        <f t="shared" si="108"/>
        <v>0</v>
      </c>
      <c r="AA1087" s="273">
        <v>7.0000000000000007E-2</v>
      </c>
      <c r="AF1087" s="276" t="s">
        <v>418</v>
      </c>
      <c r="AG1087" s="231">
        <v>0.42</v>
      </c>
    </row>
    <row r="1088" spans="1:33" hidden="1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6"/>
        <v>127.3395774647</v>
      </c>
      <c r="W1088" s="330">
        <f t="shared" si="107"/>
        <v>0</v>
      </c>
      <c r="Y1088" s="330">
        <f t="shared" si="109"/>
        <v>0</v>
      </c>
      <c r="Z1088" s="330">
        <f t="shared" si="108"/>
        <v>0</v>
      </c>
      <c r="AA1088" s="273">
        <v>7.0000000000000007E-2</v>
      </c>
      <c r="AF1088" s="276" t="s">
        <v>418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6"/>
        <v>109330.970845071</v>
      </c>
      <c r="W1089" s="330">
        <f t="shared" si="107"/>
        <v>0</v>
      </c>
      <c r="Y1089" s="330">
        <f t="shared" si="109"/>
        <v>0</v>
      </c>
      <c r="Z1089" s="330">
        <f t="shared" si="108"/>
        <v>0</v>
      </c>
      <c r="AA1089" s="273">
        <v>7.0000000000000007E-2</v>
      </c>
      <c r="AF1089" s="276" t="s">
        <v>418</v>
      </c>
      <c r="AG1089" s="231">
        <v>0.42</v>
      </c>
    </row>
    <row r="1090" spans="1:33" hidden="1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6"/>
        <v>11055.15</v>
      </c>
      <c r="W1090" s="330">
        <f t="shared" si="107"/>
        <v>0</v>
      </c>
      <c r="Y1090" s="330">
        <f t="shared" si="109"/>
        <v>0</v>
      </c>
      <c r="Z1090" s="330">
        <f t="shared" si="108"/>
        <v>0</v>
      </c>
      <c r="AA1090" s="273">
        <v>7.0000000000000007E-2</v>
      </c>
      <c r="AF1090" s="276" t="s">
        <v>418</v>
      </c>
      <c r="AG1090" s="231">
        <v>0.42</v>
      </c>
    </row>
    <row r="1091" spans="1:33" hidden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6"/>
        <v>15503.970000000001</v>
      </c>
      <c r="W1091" s="330">
        <f t="shared" si="107"/>
        <v>1724.0459574468084</v>
      </c>
      <c r="Y1091" s="330">
        <f t="shared" si="109"/>
        <v>63.384042553191648</v>
      </c>
      <c r="Z1091" s="330">
        <f t="shared" si="108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idden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6"/>
        <v>19977.359999999997</v>
      </c>
      <c r="W1092" s="330">
        <f t="shared" si="107"/>
        <v>14809.310000000001</v>
      </c>
      <c r="Y1092" s="330">
        <f t="shared" si="109"/>
        <v>0</v>
      </c>
      <c r="Z1092" s="330">
        <f t="shared" si="108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idden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6"/>
        <v>7101.61</v>
      </c>
      <c r="W1093" s="330">
        <f t="shared" si="107"/>
        <v>0</v>
      </c>
      <c r="Y1093" s="330">
        <f t="shared" si="109"/>
        <v>0</v>
      </c>
      <c r="Z1093" s="330">
        <f t="shared" si="108"/>
        <v>0</v>
      </c>
      <c r="AA1093" s="273">
        <v>5.6000000000000001E-2</v>
      </c>
      <c r="AF1093" s="276" t="s">
        <v>418</v>
      </c>
      <c r="AG1093" s="231">
        <v>0.11</v>
      </c>
    </row>
    <row r="1094" spans="1:33" hidden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6"/>
        <v>2956.69</v>
      </c>
      <c r="W1094" s="330">
        <f t="shared" si="107"/>
        <v>0</v>
      </c>
      <c r="Y1094" s="330">
        <f t="shared" si="109"/>
        <v>0</v>
      </c>
      <c r="Z1094" s="330">
        <f t="shared" si="108"/>
        <v>0</v>
      </c>
      <c r="AA1094" s="273">
        <v>5.6000000000000001E-2</v>
      </c>
      <c r="AF1094" s="276" t="s">
        <v>418</v>
      </c>
      <c r="AG1094" s="231">
        <v>0.42</v>
      </c>
    </row>
    <row r="1095" spans="1:33" hidden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7"/>
        <v>256760</v>
      </c>
      <c r="Y1095" s="330">
        <f t="shared" si="109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idden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7"/>
        <v>0</v>
      </c>
      <c r="Y1096" s="330">
        <f t="shared" si="109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hidden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9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idden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9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idden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9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idden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idden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0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idden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0"/>
        <v>0</v>
      </c>
      <c r="Z1102" s="330">
        <f t="shared" ref="Z1102:Z1108" si="111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idden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0"/>
        <v>0</v>
      </c>
      <c r="Z1103" s="330">
        <f t="shared" si="111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idden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0"/>
        <v>0</v>
      </c>
      <c r="Z1104" s="330">
        <f t="shared" si="111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idden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0"/>
        <v>0</v>
      </c>
      <c r="Z1105" s="330">
        <f t="shared" si="111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idden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0"/>
        <v>0</v>
      </c>
      <c r="Z1106" s="330">
        <f t="shared" si="111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idden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0"/>
        <v>0</v>
      </c>
      <c r="Z1107" s="330">
        <f t="shared" si="111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idden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0"/>
        <v>0</v>
      </c>
      <c r="Z1108" s="330">
        <f t="shared" si="111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hidden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0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x14ac:dyDescent="0.15">
      <c r="A1110" s="352" t="s">
        <v>363</v>
      </c>
      <c r="B1110" s="194" t="s">
        <v>42</v>
      </c>
      <c r="C1110" s="195" t="s">
        <v>211</v>
      </c>
      <c r="D1110" s="195" t="s">
        <v>222</v>
      </c>
      <c r="E1110" s="194" t="s">
        <v>213</v>
      </c>
      <c r="F1110" s="194" t="s">
        <v>285</v>
      </c>
      <c r="G1110" s="194" t="s">
        <v>286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221</v>
      </c>
      <c r="M1110" s="194"/>
      <c r="N1110" s="290" t="s">
        <v>210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" si="112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3">U1110</f>
        <v>91518.356901408202</v>
      </c>
      <c r="AA1110" s="232">
        <v>5.2999999999999999E-2</v>
      </c>
      <c r="AB1110" s="339">
        <f t="shared" ref="AB1110" si="114">Z1110*AA1110</f>
        <v>4850.4729157746342</v>
      </c>
      <c r="AG1110" s="231">
        <v>0.42</v>
      </c>
    </row>
    <row r="1111" spans="1:33" x14ac:dyDescent="0.15">
      <c r="S1111" s="167"/>
      <c r="U1111" s="408"/>
    </row>
    <row r="1112" spans="1:33" x14ac:dyDescent="0.15">
      <c r="S1112" s="167"/>
      <c r="U1112" s="408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10">
    <filterColumn colId="0">
      <filters>
        <filter val="2019年1-3月"/>
      </filters>
    </filterColumn>
    <filterColumn colId="1">
      <filters>
        <filter val="北京多彩"/>
      </filters>
    </filterColumn>
    <filterColumn colId="8">
      <filters>
        <filter val="百度时代网络技术（北京）有限公司"/>
        <filter val="百度时代网络技术（北京）有限公司-2019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13">
      <filters>
        <filter val="信息流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744 Q652:Q671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H6" sqref="H6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27814380.039605219</v>
      </c>
      <c r="O6" s="93"/>
      <c r="P6" s="93">
        <f t="shared" si="1"/>
        <v>-2741578.9399772743</v>
      </c>
      <c r="Q6" s="93">
        <f t="shared" si="2"/>
        <v>-2741578.9399772743</v>
      </c>
      <c r="R6" s="93">
        <f t="shared" si="3"/>
        <v>-9.8566961984178983E-2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1124417.84354691</v>
      </c>
      <c r="O29" s="93"/>
      <c r="P29" s="93">
        <f t="shared" si="7"/>
        <v>449.34626508918467</v>
      </c>
      <c r="Q29" s="93">
        <f t="shared" si="2"/>
        <v>449.34626508918467</v>
      </c>
      <c r="R29" s="93">
        <f t="shared" si="3"/>
        <v>3.9962569757141911E-4</v>
      </c>
      <c r="S29" s="96"/>
      <c r="T29" s="101" t="s">
        <v>58</v>
      </c>
    </row>
    <row r="30" spans="1:20" hidden="1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4828669.4662826722</v>
      </c>
      <c r="Q33" s="93">
        <f t="shared" si="2"/>
        <v>4828669.4662826722</v>
      </c>
      <c r="R33" s="93">
        <f t="shared" si="3"/>
        <v>0.84947002324577037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hidden="1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hidden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hidden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hidden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hidden="1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hidden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hidden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hidden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hidden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hidden="1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hidden="1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hidden="1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百度时代网络技术（北京）有限公司"/>
        <filter val="北京百度网讯科技有限公司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4">
      <filters>
        <filter val="2019年1-3月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2020-06-10T03:43:48Z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