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Sheet1!$A$1:$AN$1367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18" i="1" l="1"/>
  <c r="AB1368" i="1"/>
  <c r="AC1368" i="1" s="1"/>
  <c r="AB619" i="1"/>
  <c r="AA1368" i="1"/>
  <c r="AB600" i="1"/>
  <c r="AB634" i="1"/>
  <c r="AB452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<sst xmlns="http://schemas.openxmlformats.org/spreadsheetml/2006/main" count="21933" uniqueCount="1691">
  <si>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</si>
  <si>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</si>
  <si>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</si>
  <si>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</si>
  <si>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</si>
  <si>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</si>
  <si>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</si>
  <si>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</si>
  <si>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</si>
  <si>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</si>
  <si>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</si>
  <si>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</si>
  <si>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</si>
  <si>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</si>
  <si>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</si>
  <si>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</si>
  <si>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</si>
  <si>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</si>
  <si>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</si>
  <si>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</si>
  <si>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</si>
  <si>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</si>
  <si>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</si>
  <si>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</si>
  <si>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</si>
  <si>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</si>
  <si>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</si>
  <si>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</si>
  <si>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</si>
  <si>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</si>
  <si>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</si>
  <si>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</si>
  <si>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</si>
  <si>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</si>
  <si>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</si>
  <si>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</si>
  <si>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</si>
  <si>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</si>
  <si>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</si>
  <si>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</si>
  <si>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</si>
  <si>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</si>
  <si>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</si>
  <si>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</si>
  <si>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</si>
  <si>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</si>
  <si>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</si>
  <si>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</si>
  <si>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</si>
  <si>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</si>
  <si>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</si>
  <si>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</si>
  <si>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</si>
  <si>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</si>
  <si>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</si>
  <si>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</si>
  <si>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</si>
  <si>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</si>
  <si>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</si>
  <si>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</si>
  <si>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</si>
  <si>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</si>
  <si>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</si>
  <si>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</si>
  <si>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</si>
  <si>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</si>
  <si>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</si>
  <si>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</si>
  <si>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</si>
  <si>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</si>
  <si>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</si>
  <si>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</si>
  <si>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</si>
  <si>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</si>
  <si>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</si>
  <si>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</si>
  <si>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</si>
  <si>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</si>
  <si>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</si>
  <si>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</si>
  <si>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</si>
  <si>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</si>
  <si>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</si>
  <si>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</si>
  <si>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</si>
  <si>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</si>
  <si>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</si>
  <si>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</si>
  <si>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</si>
  <si>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</si>
  <si>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</si>
  <si>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</si>
  <si>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</si>
  <si>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</si>
  <si>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</si>
  <si>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</si>
  <si>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</si>
  <si>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</si>
  <si>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</si>
  <si>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</si>
  <si>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</si>
  <si>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</si>
  <si>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</si>
  <si>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</si>
  <si>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</si>
  <si>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</si>
  <si>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</si>
  <si>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</si>
  <si>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</si>
  <si>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</si>
  <si>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</si>
  <si>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</si>
  <si>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</si>
  <si>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</si>
  <si>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</si>
  <si>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</si>
  <si>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</si>
  <si>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</si>
  <si>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</si>
  <si>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</si>
  <si>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</si>
  <si>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</si>
  <si>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</si>
  <si>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</si>
  <si>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</si>
  <si>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</si>
  <si>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</si>
  <si>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</si>
  <si>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</si>
  <si>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</si>
  <si>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</si>
  <si>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</si>
  <si>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</si>
  <si>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</si>
  <si>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</si>
  <si>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</si>
  <si>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</si>
  <si>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</si>
  <si>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</si>
  <si>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</si>
  <si>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</si>
  <si>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</si>
  <si>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</si>
  <si>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</si>
  <si>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</si>
  <si>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</si>
  <si>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</si>
  <si>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</si>
  <si>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</si>
  <si>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</si>
  <si>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</si>
  <si>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</si>
  <si>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</si>
  <si>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</si>
  <si>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</si>
  <si>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</si>
  <si>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</si>
  <si>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</si>
  <si>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</si>
  <si>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</si>
  <si>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</si>
  <si>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</si>
  <si>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</si>
  <si>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</si>
  <si>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</si>
  <si>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</si>
  <si>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</si>
  <si>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</si>
  <si>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</si>
  <si>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</si>
  <si>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</si>
  <si>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</si>
  <si>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</si>
  <si>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</si>
  <si>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</si>
  <si>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</si>
  <si>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</si>
  <si>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</si>
  <si>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</si>
  <si>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</si>
  <si>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</si>
  <si>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</si>
  <si>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</si>
  <si>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</si>
  <si>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</si>
  <si>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</si>
  <si>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</si>
  <si>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</si>
  <si>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</si>
  <si>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</si>
  <si>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</si>
  <si>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</si>
  <si>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</si>
  <si>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</si>
  <si>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</si>
  <si>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</si>
  <si>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</si>
  <si>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</si>
  <si>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</si>
  <si>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</si>
  <si>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</si>
  <si>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</si>
  <si>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</si>
  <si>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</si>
  <si>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</si>
  <si>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</si>
  <si>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</si>
  <si>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</si>
  <si>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</si>
  <si>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</si>
  <si>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</si>
  <si>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</si>
  <si>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</si>
  <si>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</si>
  <si>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</si>
  <si>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</si>
  <si>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</si>
  <si>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</si>
  <si>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</si>
  <si>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</si>
  <si>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</si>
  <si>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</si>
  <si>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</si>
  <si>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</si>
  <si>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</si>
  <si>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</si>
  <si>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</si>
  <si>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</si>
  <si>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</si>
  <si>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</si>
  <si>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</si>
  <si>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</si>
  <si>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</si>
  <si>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</si>
  <si>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</si>
  <si>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</si>
  <si>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</si>
  <si>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</si>
  <si>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</si>
  <si>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</si>
  <si>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</si>
  <si>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</si>
  <si>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</si>
  <si>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</si>
  <si>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</si>
  <si>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</si>
  <si>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</si>
  <si>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</si>
  <si>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</si>
  <si>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</si>
  <si>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</si>
  <si>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</si>
  <si>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</si>
  <si>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</si>
  <si>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</si>
  <si>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</si>
  <si>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</si>
  <si>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</si>
  <si>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</si>
  <si>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</si>
  <si>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</si>
  <si>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</si>
  <si>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</si>
  <si>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</si>
  <si>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</si>
  <si>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</si>
  <si>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</si>
  <si>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</si>
  <si>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</si>
  <si>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</si>
  <si>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</si>
  <si>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</si>
  <si>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</si>
  <si>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</si>
  <si>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</si>
  <si>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</si>
  <si>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</si>
  <si>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</si>
  <si>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</si>
  <si>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</si>
  <si>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</si>
  <si>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</si>
  <si>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</si>
  <si>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</si>
  <si>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</si>
  <si>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</si>
  <si>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</si>
  <si>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</si>
  <si>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</si>
  <si>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</si>
  <si>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</si>
  <si>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</si>
  <si>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</si>
  <si>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</si>
  <si>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</si>
  <si>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</si>
  <si>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</si>
  <si>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</si>
  <si>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</si>
  <si>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</si>
  <si>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</si>
  <si>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</si>
  <si>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</si>
  <si>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</si>
  <si>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</si>
  <si>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</si>
  <si>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</si>
  <si>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</si>
  <si>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</si>
  <si>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</si>
  <si>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</si>
  <si>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</si>
  <si>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</si>
  <si>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</si>
  <si>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</si>
  <si>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</si>
  <si>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</si>
  <si>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</si>
  <si>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</si>
  <si>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</si>
  <si>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</si>
  <si>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</si>
  <si>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</si>
  <si>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</si>
  <si>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</si>
  <si>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</si>
  <si>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</si>
  <si>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</si>
  <si>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</si>
  <si>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</si>
  <si>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</si>
  <si>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</si>
  <si>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</si>
  <si>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</si>
  <si>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</si>
  <si>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</si>
  <si>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</si>
  <si>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</si>
  <si>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</si>
  <si>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</si>
  <si>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</si>
  <si>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</si>
  <si>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</si>
  <si>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</si>
  <si>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</si>
  <si>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</si>
  <si>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</si>
  <si>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</si>
  <si>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</si>
  <si>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</si>
  <si>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</si>
  <si>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</si>
  <si>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</si>
  <si>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</si>
  <si>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</si>
  <si>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</si>
  <si>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</si>
  <si>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</si>
  <si>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</si>
  <si>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</si>
  <si>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</si>
  <si>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</si>
  <si>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</si>
  <si>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</si>
  <si>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</si>
  <si>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</si>
  <si>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</si>
  <si>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</si>
  <si>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</si>
  <si>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</si>
  <si>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</si>
  <si>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</si>
  <si>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</si>
  <si>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</si>
  <si>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</si>
  <si>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</si>
  <si>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</si>
  <si>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</si>
  <si>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</si>
  <si>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</si>
  <si>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</si>
  <si>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</si>
  <si>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</si>
  <si>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</si>
  <si>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</si>
  <si>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</si>
  <si>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</si>
  <si>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</si>
  <si>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</si>
  <si>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</si>
  <si>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</si>
  <si>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</si>
  <si>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</si>
  <si>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</si>
  <si>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</si>
  <si>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</si>
  <si>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</si>
  <si>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</si>
  <si>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</si>
  <si>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</si>
  <si>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</si>
  <si>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</si>
  <si>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</si>
  <si>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</si>
  <si>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</si>
  <si>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</si>
  <si>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</si>
  <si>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</si>
  <si>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</si>
  <si>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</si>
  <si>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</si>
  <si>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</si>
  <si>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</si>
  <si>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</si>
  <si>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</si>
  <si>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</si>
  <si>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</si>
  <si>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</si>
  <si>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</si>
  <si>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</si>
  <si>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</si>
  <si>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</si>
  <si>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</si>
  <si>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</si>
  <si>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</si>
  <si>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</si>
  <si>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</si>
  <si>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</si>
  <si>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</si>
  <si>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</si>
  <si>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</si>
  <si>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</si>
  <si>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</si>
  <si>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</si>
  <si>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</si>
  <si>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</si>
  <si>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</si>
  <si>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</si>
  <si>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</si>
  <si>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</si>
  <si>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</si>
  <si>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</si>
  <si>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</si>
  <si>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</si>
  <si>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</si>
  <si>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</si>
  <si>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</si>
  <si>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</si>
  <si>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</si>
  <si>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</si>
  <si>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</si>
  <si>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</si>
  <si>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</si>
  <si>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</si>
  <si>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</si>
  <si>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</si>
  <si>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</si>
  <si>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</si>
  <si>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</si>
  <si>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</si>
  <si>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</si>
  <si>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</si>
  <si>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</si>
  <si>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</si>
  <si>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</si>
  <si>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</si>
  <si>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</si>
  <si>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</si>
  <si>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</si>
  <si>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</si>
  <si>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</si>
  <si>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</si>
  <si>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</si>
  <si>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</si>
  <si>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</si>
  <si>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</si>
  <si>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</si>
  <si>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</si>
  <si>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</si>
  <si>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</si>
  <si>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</si>
  <si>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</si>
  <si>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</si>
  <si>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</si>
  <si>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</si>
  <si>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</si>
  <si>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</si>
  <si>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</si>
  <si>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</si>
  <si>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</si>
  <si>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</si>
  <si>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</si>
  <si>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</si>
  <si>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</si>
  <si>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</si>
  <si>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</si>
  <si>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</si>
  <si>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</si>
  <si>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</si>
  <si>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</si>
  <si>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</si>
  <si>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</si>
  <si>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</si>
  <si>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</si>
  <si>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</si>
  <si>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</si>
  <si>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</si>
  <si>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</si>
  <si>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</si>
  <si>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</si>
  <si>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</si>
  <si>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</si>
  <si>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</si>
  <si>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</si>
  <si>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</si>
  <si>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</si>
  <si>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</si>
  <si>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</si>
  <si>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</si>
  <si>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</si>
  <si>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</si>
  <si>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</si>
  <si>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</si>
  <si>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</si>
  <si>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</si>
  <si>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</si>
  <si>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</si>
  <si>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</si>
  <si>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</si>
  <si>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</si>
  <si>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</si>
  <si>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</si>
  <si>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</si>
  <si>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</si>
  <si>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</si>
  <si>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</si>
  <si>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</si>
  <si>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</si>
  <si>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</si>
  <si>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</si>
  <si>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</si>
  <si>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</si>
  <si>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</si>
  <si>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</si>
  <si>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</si>
  <si>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</si>
  <si>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</si>
  <si>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</si>
  <si>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</si>
  <si>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</si>
  <si>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</si>
  <si>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</si>
  <si>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</si>
  <si>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</si>
  <si>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</si>
  <si>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</si>
  <si>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</si>
  <si>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</si>
  <si>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</si>
  <si>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</si>
  <si>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</si>
  <si>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</si>
  <si>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</si>
  <si>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</si>
  <si>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</si>
  <si>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</si>
  <si>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</si>
  <si>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</si>
  <si>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</si>
  <si>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</si>
  <si>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</si>
  <si>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</si>
  <si>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</si>
  <si>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</si>
  <si>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</si>
  <si>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</si>
  <si>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</si>
  <si>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</si>
  <si>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</si>
  <si>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</si>
  <si>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</si>
  <si>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</si>
  <si>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</si>
  <si>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</si>
  <si>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</si>
  <si>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</si>
  <si>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</si>
  <si>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</si>
  <si>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</si>
  <si>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</si>
  <si>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</si>
  <si>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</si>
  <si>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</si>
  <si>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</si>
  <si>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</si>
  <si>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</si>
  <si>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</si>
  <si>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</si>
  <si>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</si>
  <si>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</si>
  <si>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</si>
  <si>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</si>
  <si>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</si>
  <si>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</si>
  <si>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</si>
  <si>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</si>
  <si>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</si>
  <si>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</si>
  <si>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</si>
  <si>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</si>
  <si>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</si>
  <si>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</si>
  <si>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</si>
  <si>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</si>
  <si>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</si>
  <si>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</si>
  <si>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</si>
  <si>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</si>
  <si>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</si>
  <si>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</si>
  <si>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</si>
  <si>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</si>
  <si>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</si>
  <si>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</si>
  <si>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</si>
  <si>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</si>
  <si>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</si>
  <si>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</si>
  <si>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</si>
  <si>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</si>
  <si>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</si>
  <si>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</si>
  <si>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</si>
  <si>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</si>
  <si>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</si>
  <si>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</si>
  <si>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</si>
  <si>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</si>
  <si>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</si>
  <si>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</si>
  <si>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</si>
  <si>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</si>
  <si>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</si>
  <si>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</si>
  <si>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</si>
  <si>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</si>
  <si>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</si>
  <si>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</si>
  <si>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</si>
  <si>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</si>
  <si>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</si>
  <si>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</si>
  <si>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</si>
  <si>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</si>
  <si>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</si>
  <si>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</si>
  <si>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</si>
  <si>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</si>
  <si>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</si>
  <si>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</si>
  <si>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</si>
  <si>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</si>
  <si>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</si>
  <si>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</si>
  <si>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</si>
  <si>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</si>
  <si>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</si>
  <si>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</si>
  <si>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</si>
  <si>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</si>
  <si>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</si>
  <si>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</si>
  <si>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</si>
  <si>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</si>
  <si>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</si>
  <si>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</si>
  <si>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</si>
  <si>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</si>
  <si>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</si>
  <si>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</si>
  <si>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</si>
  <si>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</si>
  <si>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</si>
  <si>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</si>
  <si>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</si>
  <si>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</si>
  <si>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</si>
  <si>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</si>
  <si>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</si>
  <si>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</si>
  <si>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</si>
  <si>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</si>
  <si>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</si>
  <si>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</si>
  <si>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</si>
  <si>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</si>
  <si>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</si>
  <si>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</si>
  <si>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</si>
  <si>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</si>
  <si>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</si>
  <si>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</si>
  <si>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</si>
  <si>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</si>
  <si>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</si>
  <si>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</si>
  <si>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</si>
  <si>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</si>
  <si>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</si>
  <si>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</si>
  <si>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</si>
  <si>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</si>
  <si>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</si>
  <si>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</si>
  <si>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</si>
  <si>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</si>
  <si>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</si>
  <si>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</si>
  <si>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</si>
  <si>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</si>
  <si>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</si>
  <si>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</si>
  <si>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</si>
  <si>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</si>
  <si>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</si>
  <si>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</si>
  <si>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</si>
  <si>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</si>
  <si>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</si>
  <si>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</si>
  <si>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</si>
  <si>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</si>
  <si>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</si>
  <si>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</si>
  <si>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</si>
  <si>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</si>
  <si>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</si>
  <si>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</si>
  <si>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</si>
  <si>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</si>
  <si>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</si>
  <si>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</si>
  <si>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</si>
  <si>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</si>
  <si>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</si>
  <si>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</si>
  <si>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</si>
  <si>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</si>
  <si>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</si>
  <si>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</si>
  <si>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</si>
  <si>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</si>
  <si>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</si>
  <si>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</si>
  <si>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</si>
  <si>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</si>
  <si>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</si>
  <si>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</si>
  <si>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</si>
  <si>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</si>
  <si>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</si>
  <si>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</si>
  <si>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</si>
  <si>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</si>
  <si>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</si>
  <si>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</si>
  <si>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</si>
  <si>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</si>
  <si>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</si>
  <si>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</si>
  <si>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</si>
  <si>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</si>
  <si>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</si>
  <si>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</si>
  <si>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</si>
  <si>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</si>
  <si>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</si>
  <si>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</si>
  <si>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</si>
  <si>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</si>
  <si>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</si>
  <si>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</si>
  <si>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</si>
  <si>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</si>
  <si>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</si>
  <si>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</si>
  <si>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</si>
  <si>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</si>
  <si>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</si>
  <si>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</si>
  <si>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</si>
  <si>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</si>
  <si>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</si>
  <si>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</si>
  <si>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</si>
  <si>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</si>
  <si>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</si>
  <si>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</si>
  <si>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</si>
  <si>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</si>
  <si>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</si>
  <si>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</si>
  <si>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</si>
  <si>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</si>
  <si>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</si>
  <si>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</si>
  <si>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</si>
  <si>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</si>
  <si>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</si>
  <si>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</si>
  <si>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</si>
  <si>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</si>
  <si>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</si>
  <si>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</si>
  <si>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</si>
  <si>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</si>
  <si>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</si>
  <si>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</si>
  <si>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</si>
  <si>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</si>
  <si>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</si>
  <si>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</si>
  <si>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</si>
  <si>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</si>
  <si>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</si>
  <si>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</si>
  <si>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</si>
  <si>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</si>
  <si>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</si>
  <si>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</si>
  <si>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</si>
  <si>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</si>
  <si>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</si>
  <si>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</si>
  <si>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</si>
  <si>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</si>
  <si>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</si>
  <si>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</si>
  <si>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</si>
  <si>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</si>
  <si>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</si>
  <si>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</si>
  <si>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</si>
  <si>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</si>
  <si>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</si>
  <si>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</si>
  <si>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</si>
  <si>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</si>
  <si>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</si>
  <si>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</si>
  <si>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</si>
  <si>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</si>
  <si>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</si>
  <si>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</si>
  <si>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</si>
  <si>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</si>
  <si>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</si>
  <si>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</si>
  <si>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</si>
  <si>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</si>
  <si>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</si>
  <si>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</si>
  <si>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</si>
  <si>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</si>
  <si>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</si>
  <si>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</si>
  <si>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</si>
  <si>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</si>
  <si>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</si>
  <si>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</si>
  <si>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</si>
  <si>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</si>
  <si>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</si>
  <si>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</si>
  <si>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</si>
  <si>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</si>
  <si>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</si>
  <si>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</si>
  <si>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</si>
  <si>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</si>
  <si>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</si>
  <si>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</si>
  <si>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</si>
  <si>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</si>
  <si>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</si>
  <si>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</si>
  <si>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</si>
  <si>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</si>
  <si>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</si>
  <si>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</si>
  <si>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</si>
  <si>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</si>
  <si>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</si>
  <si>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</si>
  <si>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</si>
  <si>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</si>
  <si>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</si>
  <si>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</si>
  <si>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</si>
  <si>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</si>
  <si>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</si>
  <si>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</si>
  <si>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</si>
  <si>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</si>
  <si>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</si>
  <si>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</si>
  <si>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</si>
  <si>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</si>
  <si>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</si>
  <si>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</si>
  <si>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</si>
  <si>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</si>
  <si>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</si>
  <si>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</si>
  <si>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</si>
  <si>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</si>
  <si>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</si>
  <si>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</si>
  <si>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</si>
  <si>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</si>
  <si>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</si>
  <si>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</si>
  <si>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</si>
  <si>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</si>
  <si>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</si>
  <si>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</si>
  <si>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</si>
  <si>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</si>
  <si>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</si>
  <si>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</si>
  <si>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</si>
  <si>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</si>
  <si>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</si>
  <si>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</si>
  <si>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</si>
  <si>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</si>
  <si>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</si>
  <si>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</si>
  <si>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</si>
  <si>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</si>
  <si>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</si>
  <si>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</si>
  <si>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</si>
  <si>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</si>
  <si>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</si>
  <si>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</si>
  <si>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</si>
  <si>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</si>
  <si>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</si>
  <si>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</si>
  <si>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</si>
  <si>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</si>
  <si>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</si>
  <si>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</si>
  <si>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</si>
  <si>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</si>
  <si>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</si>
  <si>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</si>
  <si>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</si>
  <si>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</si>
  <si>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</si>
  <si>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</si>
  <si>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</si>
  <si>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</si>
  <si>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</si>
  <si>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</si>
  <si>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</si>
  <si>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</si>
  <si>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</si>
  <si>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</si>
  <si>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</si>
  <si>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</si>
  <si>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</si>
  <si>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</si>
  <si>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</si>
  <si>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</si>
  <si>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</si>
  <si>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</si>
  <si>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</si>
  <si>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</si>
  <si>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</si>
  <si>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</si>
  <si>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</si>
  <si>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</si>
  <si>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</si>
  <si>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</si>
  <si>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</si>
  <si>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</si>
  <si>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</si>
  <si>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</si>
  <si>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</si>
  <si>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</si>
  <si>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</si>
  <si>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</si>
  <si>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</si>
  <si>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</si>
  <si>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</si>
  <si>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</si>
  <si>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</si>
  <si>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</si>
  <si>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</si>
  <si>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</si>
  <si>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</si>
  <si>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</si>
  <si>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</si>
  <si>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</si>
  <si>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</si>
  <si>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</si>
  <si>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</si>
  <si>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</si>
  <si>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</si>
  <si>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</si>
  <si>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</si>
  <si>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</si>
  <si>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</si>
  <si>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</si>
  <si>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</si>
  <si>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</si>
  <si>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</si>
  <si>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</si>
  <si>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</si>
  <si>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</si>
  <si>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</si>
  <si>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</si>
  <si>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</si>
  <si>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</si>
  <si>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</si>
  <si>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</si>
  <si>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</si>
  <si>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</si>
  <si>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</si>
  <si>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</si>
  <si>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</si>
  <si>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</si>
  <si>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</si>
  <si>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</si>
  <si>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</si>
  <si>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</si>
  <si>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</si>
  <si>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</si>
  <si>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</si>
  <si>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</si>
  <si>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</si>
  <si>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</si>
  <si>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</si>
  <si>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</si>
  <si>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</si>
  <si>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</si>
  <si>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</si>
  <si>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</si>
  <si>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</si>
  <si>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</si>
  <si>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</si>
  <si>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</si>
  <si>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</si>
  <si>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</si>
  <si>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</si>
  <si>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</si>
  <si>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</si>
  <si>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</si>
  <si>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</si>
  <si>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</si>
  <si>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</si>
  <si>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</si>
  <si>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</si>
  <si>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</si>
  <si>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</si>
  <si>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</si>
  <si>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</si>
  <si>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</si>
  <si>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</si>
  <si>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</si>
  <si>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</si>
  <si>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</si>
  <si>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</si>
  <si>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</si>
  <si>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</si>
  <si>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</si>
  <si>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</si>
  <si>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</si>
  <si>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</si>
  <si>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</si>
  <si>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</si>
  <si>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</si>
  <si>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</si>
  <si>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</si>
  <si>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</si>
  <si>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</si>
  <si>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</si>
  <si>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</si>
  <si>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</si>
  <si>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</si>
  <si>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</si>
  <si>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</si>
  <si>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</si>
  <si>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</si>
  <si>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</si>
  <si>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</si>
  <si>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</si>
  <si>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</si>
  <si>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</si>
  <si>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</si>
  <si>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</si>
  <si>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</si>
  <si>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</si>
  <si>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</si>
  <si>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</si>
  <si>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</si>
  <si>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</si>
  <si>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</si>
  <si>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</si>
  <si>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</si>
  <si>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</si>
  <si>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</si>
  <si>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</si>
  <si>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</si>
  <si>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</si>
  <si>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</si>
  <si>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</si>
  <si>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</si>
  <si>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</si>
  <si>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</si>
  <si>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</si>
  <si>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</si>
  <si>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</si>
  <si>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</si>
  <si>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</si>
  <si>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</si>
  <si>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</si>
  <si>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</si>
  <si>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</si>
  <si>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</si>
  <si>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</si>
  <si>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</si>
  <si>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</si>
  <si>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</si>
  <si>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</si>
  <si>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</si>
  <si>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</si>
  <si>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</si>
  <si>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</si>
  <si>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</si>
  <si>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</si>
  <si>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</si>
  <si>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</si>
  <si>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</si>
  <si>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</si>
  <si>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</si>
  <si>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</si>
  <si>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</si>
  <si>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</si>
  <si>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</si>
  <si>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</si>
  <si>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</si>
  <si>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</si>
  <si>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</si>
  <si>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</si>
  <si>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</si>
  <si>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</si>
  <si>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</si>
  <si>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</si>
  <si>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</si>
  <si>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</si>
  <si>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</si>
  <si>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</si>
  <si>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</si>
  <si>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</si>
  <si>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</si>
  <si>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</si>
  <si>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</si>
  <si>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</si>
  <si>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</si>
  <si>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</si>
  <si>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</si>
  <si>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</si>
  <si>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</si>
  <si>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</si>
  <si>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</si>
  <si>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</si>
  <si>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</si>
  <si>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</si>
  <si>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</si>
  <si>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</si>
  <si>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</si>
  <si>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</si>
  <si>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</si>
  <si>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</si>
  <si>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</si>
  <si>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</si>
  <si>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</si>
  <si>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</si>
  <si>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</si>
  <si>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</si>
  <si>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</si>
  <si>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</si>
  <si>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</si>
  <si>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</si>
  <si>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</si>
  <si>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</si>
  <si>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</si>
  <si>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</si>
  <si>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</si>
  <si>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</si>
  <si>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</si>
  <si>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</si>
  <si>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</si>
  <si>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</si>
  <si>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</si>
  <si>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</si>
  <si>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</si>
  <si>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</si>
  <si>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</si>
  <si>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</si>
  <si>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</si>
  <si>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</si>
  <si>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</si>
  <si>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</si>
  <si>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</si>
  <si>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</si>
  <si>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</si>
  <si>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</si>
  <si>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</si>
  <si>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</si>
  <si>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</si>
  <si>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</si>
  <si>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</si>
  <si>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</si>
  <si>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</si>
  <si>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</si>
  <si>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</si>
  <si>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</si>
  <si>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</si>
  <si>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</si>
  <si>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</si>
  <si>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</si>
  <si>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</si>
  <si>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</si>
  <si>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</si>
  <si>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</si>
  <si>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</si>
  <si>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</si>
  <si>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</si>
  <si>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</si>
  <si>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</si>
  <si>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</si>
  <si>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</si>
  <si>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</si>
  <si>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</si>
  <si>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</si>
  <si>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</si>
  <si>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</si>
  <si>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</si>
  <si>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</si>
  <si>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</si>
  <si>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</si>
  <si>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</si>
  <si>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</si>
  <si>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</si>
  <si>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</si>
  <si>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</si>
  <si>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</si>
  <si>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</si>
  <si>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</si>
  <si>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</si>
  <si>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</si>
  <si>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</si>
  <si>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</si>
  <si>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</si>
  <si>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</si>
  <si>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</si>
  <si>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</si>
  <si>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</si>
  <si>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</si>
  <si>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</si>
  <si>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</si>
  <si>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</si>
  <si>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</si>
  <si>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</si>
  <si>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</si>
  <si>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</si>
  <si>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</si>
  <si>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</si>
  <si>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</si>
  <si>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</si>
  <si>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</si>
  <si>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</si>
  <si>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</si>
  <si>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</si>
  <si>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</si>
  <si>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</si>
  <si>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</si>
  <si>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</si>
  <si>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</si>
  <si>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</si>
  <si>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</si>
  <si>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</si>
  <si>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</si>
  <si>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</si>
  <si>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</si>
  <si>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</si>
  <si>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</si>
  <si>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</si>
  <si>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</si>
  <si>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</si>
  <si>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</si>
  <si>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</si>
  <si>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</si>
  <si>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</si>
  <si>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</si>
  <si>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</si>
  <si>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</si>
  <si>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</si>
  <si>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</si>
  <si>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</si>
  <si>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</si>
  <si>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</si>
  <si>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</si>
  <si>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</si>
  <si>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</si>
  <si>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</si>
  <si>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</si>
  <si>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</si>
  <si>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</si>
  <si>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</si>
  <si>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</si>
  <si>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</si>
  <si>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</si>
  <si>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</si>
  <si>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</si>
  <si>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</si>
  <si>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</si>
  <si>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</si>
  <si>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</si>
  <si>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</si>
  <si>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</si>
  <si>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</si>
  <si>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</si>
  <si>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</si>
  <si>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</si>
  <si>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</si>
  <si>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</si>
  <si>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</si>
  <si>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</si>
  <si>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</si>
  <si>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</si>
  <si>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</si>
  <si>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</si>
  <si>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</si>
  <si>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</si>
  <si>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</si>
  <si>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</si>
  <si>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</si>
  <si>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</si>
  <si>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</si>
  <si>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</si>
  <si>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</si>
  <si>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</si>
  <si>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</si>
  <si>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</si>
  <si>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</si>
  <si>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</si>
  <si>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</si>
  <si>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</si>
  <si>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</si>
  <si>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</si>
  <si>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</si>
  <si>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</si>
  <si>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</si>
  <si>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</si>
  <si>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</si>
  <si>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</si>
  <si>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</si>
  <si>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</si>
  <si>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</si>
  <si>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</si>
  <si>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</si>
  <si>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</si>
  <si>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</si>
  <si>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</si>
  <si>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</si>
  <si>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</si>
  <si>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</si>
  <si>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</si>
  <si>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</si>
  <si>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</si>
  <si>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</si>
  <si>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</si>
  <si>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</si>
  <si>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</si>
  <si>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</si>
  <si>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</si>
  <si>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</si>
  <si>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</si>
  <si>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</si>
  <si>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</si>
  <si>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</si>
  <si>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</si>
  <si>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</si>
  <si>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</si>
  <si>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</si>
  <si>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</si>
  <si>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</si>
  <si>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</si>
  <si>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</si>
  <si>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</si>
  <si>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</si>
  <si>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</si>
  <si>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</si>
  <si>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</si>
  <si>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</si>
  <si>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</si>
  <si>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</si>
  <si>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</si>
  <si>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</si>
  <si>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</si>
  <si>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</si>
  <si>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</si>
  <si>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</si>
  <si>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</si>
  <si>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</si>
  <si>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</si>
  <si>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</si>
  <si>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</si>
  <si>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</si>
  <si>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</si>
  <si>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</si>
  <si>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</si>
  <si>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</si>
  <si>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</si>
  <si>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</si>
  <si>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</si>
  <si>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</si>
  <si>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</si>
  <si>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</si>
  <si>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</si>
  <si>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</si>
  <si>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</si>
  <si>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</si>
  <si>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</si>
  <si>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</si>
  <si>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</si>
  <si>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</si>
  <si>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</si>
  <si>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</si>
  <si>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</si>
  <si>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</si>
  <si>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</si>
  <si>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</si>
  <si>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</si>
  <si>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</si>
  <si>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</si>
  <si>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</si>
  <si>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</si>
  <si>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</si>
  <si>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</si>
  <si>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</si>
  <si>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</si>
  <si>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</si>
  <si>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</si>
  <si>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</si>
  <si>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</si>
  <si>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</si>
  <si>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</si>
  <si>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</si>
  <si>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</si>
  <si>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</si>
  <si>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</si>
  <si>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</si>
  <si>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</si>
  <si>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</si>
  <si>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</si>
  <si>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</si>
  <si>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</si>
  <si>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</si>
  <si>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</si>
  <si>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</si>
  <si>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</si>
  <si>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</si>
  <si>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</si>
  <si>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</si>
  <si>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</si>
  <si>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</si>
  <si>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</si>
  <si>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</si>
  <si>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</si>
  <si>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</si>
  <si>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</si>
  <si>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</si>
  <si>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</si>
  <si>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</si>
  <si>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</si>
  <si>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</si>
  <si>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</si>
  <si>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</si>
  <si>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</si>
  <si>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</si>
  <si>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</si>
  <si>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</si>
  <si>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</si>
  <si>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</si>
  <si>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</si>
  <si>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</si>
  <si>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</si>
  <si>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</si>
  <si>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</si>
  <si>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</si>
  <si>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</si>
  <si>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</si>
  <si>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</si>
  <si>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</si>
  <si>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</si>
  <si>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</si>
  <si>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</si>
  <si>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</si>
  <si>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</si>
  <si>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</si>
  <si>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</si>
  <si>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</si>
  <si>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</si>
  <si>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</si>
  <si>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</si>
  <si>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</si>
  <si>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</si>
  <si>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</si>
  <si>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</si>
  <si>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</si>
  <si>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</si>
  <si>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</si>
  <si>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</si>
  <si>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</si>
  <si>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</si>
  <si>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</si>
  <si>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</si>
  <si>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</si>
  <si>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</si>
  <si>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</si>
  <si>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</si>
  <si>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</si>
  <si>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</si>
  <si>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</si>
  <si>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</si>
  <si>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</si>
  <si>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</si>
  <si>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</si>
  <si>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</si>
  <si>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</si>
  <si>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</si>
  <si>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</si>
  <si>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</si>
  <si>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</si>
  <si>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</si>
  <si>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</si>
  <si>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</si>
  <si>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</si>
  <si>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</si>
  <si>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</si>
  <si>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</si>
  <si>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</si>
  <si>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</si>
  <si>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</si>
  <si>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</si>
  <si>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</si>
  <si>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</si>
  <si>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</si>
  <si>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</si>
  <si>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</si>
  <si>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</si>
  <si>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</si>
  <si>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</si>
  <si>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</si>
  <si>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</si>
  <si>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</si>
  <si>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</si>
  <si>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</si>
  <si>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</si>
  <si>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</si>
  <si>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</si>
  <si>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</si>
  <si>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</si>
  <si>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</si>
  <si>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</si>
  <si>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</si>
  <si>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</si>
  <si>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</si>
  <si>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</si>
  <si>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</si>
  <si>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</si>
  <si>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</si>
  <si>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</si>
  <si>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</si>
  <si>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</si>
  <si>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</si>
  <si>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</si>
  <si>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</si>
  <si>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</si>
  <si>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</si>
  <si>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</si>
  <si>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</si>
  <si>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</si>
  <si>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</si>
  <si>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</si>
  <si>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</si>
  <si>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</si>
  <si>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</si>
  <si>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</si>
  <si>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</si>
  <si>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</si>
  <si>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</si>
  <si>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</si>
  <si>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</si>
  <si>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</si>
  <si>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</si>
  <si>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</si>
  <si>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</si>
  <si>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</si>
  <si>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</si>
  <si>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</si>
  <si>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</si>
  <si>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</si>
  <si>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</si>
  <si>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</si>
  <si>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</si>
  <si>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</si>
  <si>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</si>
  <si>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</si>
  <si>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</si>
  <si>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</si>
  <si>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</si>
  <si>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</si>
  <si>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</si>
  <si>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</si>
  <si>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</si>
  <si>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</si>
  <si>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</si>
  <si>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</si>
  <si>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</si>
  <si>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</si>
  <si>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</si>
  <si>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</si>
  <si>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</si>
  <si>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</si>
  <si>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</si>
  <si>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</si>
  <si>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</si>
  <si>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</si>
  <si>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</si>
  <si>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</si>
  <si>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</si>
  <si>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</si>
  <si>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</si>
  <si>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</si>
  <si>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</si>
  <si>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</si>
  <si>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</si>
  <si>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</si>
  <si>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</si>
  <si>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</si>
  <si>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</si>
  <si>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</si>
  <si>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</si>
  <si>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</si>
  <si>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</si>
  <si>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</si>
  <si>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</si>
  <si>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</si>
  <si>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</si>
  <si>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</si>
  <si>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</si>
  <si>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</si>
  <si>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</si>
  <si>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</si>
  <si>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</si>
  <si>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</si>
  <si>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</si>
  <si>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</si>
  <si>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</si>
  <si>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</si>
  <si>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</si>
  <si>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</si>
  <si>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</si>
  <si>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</si>
  <si>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</si>
  <si>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</si>
  <si>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</si>
  <si>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</si>
  <si>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</si>
  <si>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</si>
  <si>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</si>
  <si>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3809.79返货</t>
    <phoneticPr fontId="29" type="noConversion"/>
  </si>
  <si>
    <t>16年返点84000</t>
    <phoneticPr fontId="29" type="noConversion"/>
  </si>
  <si>
    <t>返货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</si>
</sst>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AA618" sqref="AA618:AA1368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16.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2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1687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1680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1680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1680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1682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1680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3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1678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 t="shared" si="23"/>
        <v>497578.5</v>
      </c>
      <c r="AC138" s="147">
        <f t="shared" si="29"/>
        <v>0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 t="shared" si="23"/>
        <v>20248</v>
      </c>
      <c r="AC142" s="147">
        <f t="shared" si="29"/>
        <v>0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140483.5</v>
      </c>
      <c r="AA145" s="137">
        <f t="shared" si="28"/>
        <v>-37937.5</v>
      </c>
      <c r="AB145" s="146">
        <f t="shared" si="23"/>
        <v>140483.5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f t="shared" si="23"/>
        <v>50367.5</v>
      </c>
      <c r="AC156" s="147">
        <f t="shared" si="29"/>
        <v>0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6"/>
        <v>10400</v>
      </c>
      <c r="U172" s="137">
        <f t="shared" si="30"/>
        <v>530400</v>
      </c>
      <c r="V172" s="137">
        <v>40000</v>
      </c>
      <c r="W172" s="137">
        <f t="shared" si="31"/>
        <v>490400</v>
      </c>
      <c r="X172" s="137">
        <f t="shared" si="27"/>
        <v>480784.31372549018</v>
      </c>
      <c r="Y172" s="137">
        <f t="shared" si="32"/>
        <v>9615.6862745098188</v>
      </c>
      <c r="Z172" s="137">
        <v>30275.01</v>
      </c>
      <c r="AA172" s="137">
        <f t="shared" si="28"/>
        <v>9724.9900000000016</v>
      </c>
      <c r="AB172" s="146">
        <f t="shared" si="34"/>
        <v>29681.382352941175</v>
      </c>
      <c r="AC172" s="147">
        <f t="shared" si="29"/>
        <v>593.62764705882364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 t="shared" si="34"/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1679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1677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 t="shared" si="57"/>
        <v>179836.19047619047</v>
      </c>
      <c r="AC306" s="147">
        <f t="shared" si="52"/>
        <v>8991.8095238095266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672.5</v>
      </c>
      <c r="AA326" s="137">
        <f t="shared" si="64"/>
        <v>-269</v>
      </c>
      <c r="AB326" s="146">
        <f t="shared" si="57"/>
        <v>672.5</v>
      </c>
      <c r="AC326" s="147">
        <f t="shared" si="65"/>
        <v>0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f t="shared" si="70"/>
        <v>50192.5</v>
      </c>
      <c r="AC349" s="147">
        <f t="shared" si="65"/>
        <v>0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-293853.92156862747</v>
      </c>
      <c r="Y353" s="137">
        <f t="shared" si="68"/>
        <v>-5877.0784313725308</v>
      </c>
      <c r="Z353" s="137">
        <v>284897.8</v>
      </c>
      <c r="AA353" s="137">
        <f t="shared" si="64"/>
        <v>14833.200000000012</v>
      </c>
      <c r="AB353" s="146">
        <f t="shared" si="70"/>
        <v>279311.56862745096</v>
      </c>
      <c r="AC353" s="147">
        <f t="shared" si="65"/>
        <v>5586.2313725490239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-117647.05882352941</v>
      </c>
      <c r="Y357" s="137">
        <f t="shared" si="68"/>
        <v>-2352.9411764705874</v>
      </c>
      <c r="Z357" s="137">
        <v>72630.97</v>
      </c>
      <c r="AA357" s="137">
        <f t="shared" si="64"/>
        <v>47369.03</v>
      </c>
      <c r="AB357" s="146">
        <f t="shared" si="70"/>
        <v>71206.833333333328</v>
      </c>
      <c r="AC357" s="147">
        <f t="shared" si="65"/>
        <v>1424.1366666666727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-78431.372549019608</v>
      </c>
      <c r="Y358" s="137">
        <f t="shared" si="68"/>
        <v>-1568.6274509803916</v>
      </c>
      <c r="Z358" s="137">
        <v>47766.15</v>
      </c>
      <c r="AA358" s="137">
        <f t="shared" si="64"/>
        <v>32233.85</v>
      </c>
      <c r="AB358" s="146">
        <f t="shared" si="70"/>
        <v>46829.558823529413</v>
      </c>
      <c r="AC358" s="147">
        <f t="shared" si="65"/>
        <v>936.59117647058883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6"/>
        <v>996131.9410784319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3"/>
        <v>1802.3528000000001</v>
      </c>
      <c r="U410" s="137">
        <f t="shared" si="77"/>
        <v>24331.7628</v>
      </c>
      <c r="V410" s="137">
        <v>0</v>
      </c>
      <c r="W410" s="137">
        <f t="shared" si="78"/>
        <v>24331.7628</v>
      </c>
      <c r="X410" s="137">
        <f t="shared" si="74"/>
        <v>22529.41</v>
      </c>
      <c r="Y410" s="137">
        <f t="shared" si="79"/>
        <v>1802.3528000000006</v>
      </c>
      <c r="Z410" s="137">
        <v>30888.42</v>
      </c>
      <c r="AA410" s="137">
        <f t="shared" si="75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6"/>
        <v>194795.8274074074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3534361.17</v>
      </c>
      <c r="W451" s="137">
        <f t="shared" ref="W451:W514" si="91">U451-V451</f>
        <v>-417618.46799999988</v>
      </c>
      <c r="X451" s="137">
        <f t="shared" si="87"/>
        <v>-409429.87058823515</v>
      </c>
      <c r="Y451" s="137">
        <f t="shared" ref="Y451:Y514" si="92">W451-X451</f>
        <v>-8188.5974117647274</v>
      </c>
      <c r="Z451" s="137">
        <v>3188142.7</v>
      </c>
      <c r="AA451" s="137">
        <f t="shared" si="88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9"/>
        <v>62512.60196078429</v>
      </c>
      <c r="AD451" s="137">
        <f t="shared" si="85"/>
        <v>3125264.0808235006</v>
      </c>
      <c r="AE451" s="138">
        <v>0.1077</v>
      </c>
      <c r="AF451" s="137">
        <f t="shared" si="83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 t="s">
        <v>1688</v>
      </c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(Z452-3859.79)/(1+N452)</f>
        <v>76678.372549019608</v>
      </c>
      <c r="AC452" s="147">
        <f t="shared" si="89"/>
        <v>5393.3574509803875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1675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1675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1"/>
        <v>165349.15647058841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1689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5"/>
        <v>481624.39882352948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2"/>
        <v>1065485.6712</v>
      </c>
      <c r="U604" s="137">
        <f t="shared" si="116"/>
        <v>14384056.5612</v>
      </c>
      <c r="V604" s="137">
        <v>0</v>
      </c>
      <c r="W604" s="137">
        <f t="shared" si="117"/>
        <v>14384056.5612</v>
      </c>
      <c r="X604" s="137">
        <f t="shared" si="113"/>
        <v>13318570.889999999</v>
      </c>
      <c r="Y604" s="137">
        <f t="shared" si="118"/>
        <v>1065485.6712000016</v>
      </c>
      <c r="Z604" s="137">
        <v>13972390.369999999</v>
      </c>
      <c r="AA604" s="137">
        <f t="shared" si="114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5"/>
        <v>1067809.6792592593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307500</v>
      </c>
      <c r="AA605" s="137">
        <f t="shared" si="114"/>
        <v>0</v>
      </c>
      <c r="AB605" s="146">
        <f>IF(O605="返货",Z605/(1+N605),IF(O605="返现",Z605,IF(O605="折扣",Z605*N605,IF(O605="无",Z605))))</f>
        <v>307500</v>
      </c>
      <c r="AC605" s="147">
        <f t="shared" si="115"/>
        <v>0</v>
      </c>
      <c r="AD605" s="137">
        <f t="shared" si="119"/>
        <v>301435.28545733739</v>
      </c>
      <c r="AE605" s="138">
        <v>0.35339999999999999</v>
      </c>
      <c r="AF605" s="137">
        <f t="shared" si="110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</v>
      </c>
      <c r="O618" s="135" t="s">
        <v>46</v>
      </c>
      <c r="P618" s="135"/>
      <c r="Q618" s="137">
        <v>438196.19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4558153.3099999996</v>
      </c>
      <c r="AB618" s="146">
        <f>(Z618-Q618)/(1+N618)</f>
        <v>3441846.69</v>
      </c>
      <c r="AC618" s="147">
        <f t="shared" si="115"/>
        <v>438196.18999999994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19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-683601.8518518518</v>
      </c>
      <c r="Y777" s="137">
        <f t="shared" si="159"/>
        <v>-54688.148148148204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683601.8518518518</v>
      </c>
      <c r="AC777" s="147">
        <f t="shared" si="156"/>
        <v>54688.148148148204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-217592.59259259258</v>
      </c>
      <c r="Y779" s="137">
        <f t="shared" si="159"/>
        <v>-17407.407407407416</v>
      </c>
      <c r="Z779" s="137">
        <v>235000</v>
      </c>
      <c r="AA779" s="137">
        <f t="shared" si="155"/>
        <v>0</v>
      </c>
      <c r="AB779" s="146">
        <f>IF(O779="返货",Z779/(1+N779),IF(O779="返现",Z779,IF(O779="折扣",Z779*N779,IF(O779="无",Z779))))</f>
        <v>217592.59259259258</v>
      </c>
      <c r="AC779" s="147">
        <f t="shared" si="156"/>
        <v>17407.407407407416</v>
      </c>
      <c r="AD779" s="137">
        <f t="shared" si="152"/>
        <v>230365.17750398142</v>
      </c>
      <c r="AE779" s="138">
        <v>0.31559999999999999</v>
      </c>
      <c r="AF779" s="137">
        <f t="shared" si="151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1683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1683</v>
      </c>
      <c r="P835" s="135" t="s">
        <v>1681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1676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8"/>
        <v>0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0.02</v>
      </c>
      <c r="O987" s="135" t="s">
        <v>50</v>
      </c>
      <c r="P987" s="135" t="s">
        <v>1674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1686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1684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20"/>
        <v>5471588.7735849051</v>
      </c>
      <c r="AC1309" s="209">
        <f t="shared" si="321"/>
        <v>328295.32641509455</v>
      </c>
      <c r="AD1309" s="216">
        <v>5471588.7735849097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1679</v>
      </c>
      <c r="Z1367" s="128">
        <v>34984</v>
      </c>
      <c r="AB1367" s="146">
        <f t="shared" ref="AB1367:AB1368" si="329">IF(O1367="返货",Z1367/(1+N1367),IF(O1367="返现",Z1367,IF(O1367="折扣",Z1367*N1367,IF(O1367="无",Z1367))))</f>
        <v>34984</v>
      </c>
    </row>
    <row r="1368" spans="1:31" x14ac:dyDescent="0.3">
      <c r="A1368" s="119">
        <v>2017</v>
      </c>
      <c r="B1368" s="119" t="s">
        <v>37</v>
      </c>
      <c r="C1368" s="119" t="s">
        <v>58</v>
      </c>
      <c r="F1368" s="119" t="s">
        <v>745</v>
      </c>
      <c r="G1368" s="119" t="s">
        <v>745</v>
      </c>
      <c r="K1368" s="119" t="s">
        <v>574</v>
      </c>
      <c r="L1368" s="119" t="s">
        <v>745</v>
      </c>
      <c r="M1368" s="119" t="s">
        <v>45</v>
      </c>
      <c r="N1368" s="135">
        <v>0.02</v>
      </c>
      <c r="O1368" s="135" t="s">
        <v>1690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" si="330">Q1368+V1368-Z1368</f>
        <v>0</v>
      </c>
      <c r="AB1368" s="146">
        <f>Z1368/(1+N1368)</f>
        <v>400000</v>
      </c>
      <c r="AC1368" s="147">
        <f t="shared" ref="AC1368" si="331">IF(O1368="返现",Z1368*N1368,Z1368-AB1368)</f>
        <v>8000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7">
    <filterColumn colId="6">
      <filters>
        <filter val="北京纷享互动广告有限公司-广东神马搜索科技有限公司"/>
        <filter val="广州阿里巴巴文学信息技术有限公司"/>
      </filters>
    </filterColumn>
    <filterColumn colId="10">
      <filters>
        <filter val="广州小米信息服务有限公司-小米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33" t="s">
        <v>1544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1546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1591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1593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1593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1593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2020-09-14T10:54:33Z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