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客户表!$A$1:$AN$5340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5340" i="2" l="1"/>
  <c r="X5340" i="2"/>
  <c r="W5340" i="2"/>
  <c r="AD5340" i="2" l="1"/>
  <c r="AF5340" i="2" s="1"/>
  <c r="AC5340" i="2"/>
  <c r="Y5340" i="2"/>
  <c r="AB5340" i="2"/>
  <c r="AK5340" i="2" s="1"/>
  <c r="W5339" i="2"/>
  <c r="AH5339" i="2"/>
  <c r="AE5339" i="2"/>
  <c r="AD5339" i="2"/>
  <c r="X5339" i="2"/>
  <c r="X2840" i="2"/>
  <c r="AF5339" i="2" l="1"/>
  <c r="AC5339" i="2"/>
  <c r="AB5339" i="2"/>
  <c r="AK5339" i="2" s="1"/>
  <c r="V3079" i="2"/>
  <c r="V1728" i="2"/>
  <c r="X4984" i="2" l="1"/>
  <c r="R118" i="3" l="1"/>
  <c r="L118" i="3"/>
  <c r="O118" i="3" s="1"/>
  <c r="AF5338" i="2"/>
  <c r="X5338" i="2"/>
  <c r="T118" i="3" l="1"/>
  <c r="U118" i="3" s="1"/>
  <c r="V118" i="3" s="1"/>
  <c r="AB5338" i="2"/>
  <c r="AK5338" i="2" s="1"/>
  <c r="AC5338" i="2"/>
  <c r="X4953" i="2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X1677" i="2" l="1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U77" i="3" s="1"/>
  <c r="V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68" i="3" l="1"/>
  <c r="U68" i="3" s="1"/>
  <c r="V68" i="3" s="1"/>
  <c r="T82" i="3"/>
  <c r="U82" i="3" s="1"/>
  <c r="V82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6" i="3" l="1"/>
  <c r="T51" i="3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<sst xmlns="http://schemas.openxmlformats.org/spreadsheetml/2006/main" count="77378" uniqueCount="3738">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</sst>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40"/>
  <sheetViews>
    <sheetView tabSelected="1" zoomScale="80" zoomScaleNormal="80" workbookViewId="0">
      <pane ySplit="1" topLeftCell="A2" activePane="bottomLeft" state="frozen"/>
      <selection pane="bottomLeft" activeCell="M5359" sqref="M5359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16406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3411</v>
      </c>
      <c r="H1" s="72" t="s">
        <v>3412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3709</v>
      </c>
      <c r="AL1" s="118">
        <f>SUM(AB:AB)</f>
        <v>1359370394.7487397</v>
      </c>
      <c r="AM1" s="121">
        <f>SUM(AK:AK)</f>
        <v>919684.46579983609</v>
      </c>
      <c r="AN1" s="118">
        <f>AL1+AM1-SUM(媒体表!R:R)</f>
        <v>8579704.302128315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3696</v>
      </c>
      <c r="K2" s="2"/>
      <c r="L2" s="2" t="s">
        <v>3410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3696</v>
      </c>
      <c r="K3" s="2"/>
      <c r="L3" s="2" t="s">
        <v>3410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3696</v>
      </c>
      <c r="K4" s="2"/>
      <c r="L4" s="2" t="s">
        <v>3410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3696</v>
      </c>
      <c r="K5" s="2"/>
      <c r="L5" s="2" t="s">
        <v>3410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3696</v>
      </c>
      <c r="K6" s="2"/>
      <c r="L6" s="2" t="s">
        <v>3410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3696</v>
      </c>
      <c r="K7" s="2"/>
      <c r="L7" s="2" t="s">
        <v>3410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3696</v>
      </c>
      <c r="K8" s="2"/>
      <c r="L8" s="2" t="s">
        <v>3410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3696</v>
      </c>
      <c r="K9" s="2"/>
      <c r="L9" s="2" t="s">
        <v>3410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3696</v>
      </c>
      <c r="K10" s="2"/>
      <c r="L10" s="2" t="s">
        <v>3410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3696</v>
      </c>
      <c r="K11" s="2"/>
      <c r="L11" s="2" t="s">
        <v>3410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3696</v>
      </c>
      <c r="K12" s="2"/>
      <c r="L12" s="2" t="s">
        <v>3410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3696</v>
      </c>
      <c r="K13" s="2"/>
      <c r="L13" s="2" t="s">
        <v>3410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3696</v>
      </c>
      <c r="K14" s="2"/>
      <c r="L14" s="2" t="s">
        <v>3410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3696</v>
      </c>
      <c r="K15" s="2"/>
      <c r="L15" s="2" t="s">
        <v>3410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3696</v>
      </c>
      <c r="K16" s="2"/>
      <c r="L16" s="2" t="s">
        <v>3410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3696</v>
      </c>
      <c r="K17" s="2"/>
      <c r="L17" s="2" t="s">
        <v>3410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3713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3375</v>
      </c>
      <c r="Q99" s="3">
        <v>0.01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3380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hidden="1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3704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3380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3704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3704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hidden="1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3380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hidden="1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hidden="1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3714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3375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3380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3705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3706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3725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3726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3381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3380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3380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3382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3716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3696</v>
      </c>
      <c r="K1309" s="2"/>
      <c r="L1309" s="2" t="s">
        <v>3410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3716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3696</v>
      </c>
      <c r="K1399" s="2"/>
      <c r="L1399" s="2" t="s">
        <v>3410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3696</v>
      </c>
      <c r="K1400" s="2"/>
      <c r="L1400" s="2" t="s">
        <v>3410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3696</v>
      </c>
      <c r="K1401" s="2"/>
      <c r="L1401" s="2" t="s">
        <v>3410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3706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3696</v>
      </c>
      <c r="K1571" s="2"/>
      <c r="L1571" s="2" t="s">
        <v>3410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3725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3725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3726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3380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3380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3707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3707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3718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3717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3720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3719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3721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3707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3704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3384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640</v>
      </c>
      <c r="F1976" s="8" t="s">
        <v>640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0</v>
      </c>
      <c r="V1976" s="5">
        <v>7548529.1100000031</v>
      </c>
      <c r="W1976" s="6">
        <f t="shared" si="304"/>
        <v>0</v>
      </c>
      <c r="X1976" s="6">
        <f t="shared" si="311"/>
        <v>7548529.1100000031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7548529.1100000031</v>
      </c>
      <c r="AC1976" s="7">
        <f t="shared" si="308"/>
        <v>0</v>
      </c>
      <c r="AD1976" s="6">
        <f t="shared" si="312"/>
        <v>7548529.1100000031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7548529.1100000031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3715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3385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3708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3383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3700</v>
      </c>
      <c r="J2638" s="2" t="s">
        <v>3701</v>
      </c>
      <c r="K2638" s="2" t="s">
        <v>3285</v>
      </c>
      <c r="L2638" s="2" t="s">
        <v>3410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3696</v>
      </c>
      <c r="K2643" s="2"/>
      <c r="L2643" s="2" t="s">
        <v>3410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3696</v>
      </c>
      <c r="K2644" s="2"/>
      <c r="L2644" s="2" t="s">
        <v>3410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3696</v>
      </c>
      <c r="K2651" s="2"/>
      <c r="L2651" s="2" t="s">
        <v>3410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3696</v>
      </c>
      <c r="K2652" s="2"/>
      <c r="L2652" s="2" t="s">
        <v>3410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3696</v>
      </c>
      <c r="K2653" s="2"/>
      <c r="L2653" s="2" t="s">
        <v>3410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3695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3696</v>
      </c>
      <c r="K2659" s="2"/>
      <c r="L2659" s="2" t="s">
        <v>3410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3695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3696</v>
      </c>
      <c r="K2670" s="2"/>
      <c r="L2670" s="2" t="s">
        <v>3410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3696</v>
      </c>
      <c r="K2672" s="2"/>
      <c r="L2672" s="2" t="s">
        <v>3410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3696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3696</v>
      </c>
      <c r="K2674" s="2"/>
      <c r="L2674" s="2" t="s">
        <v>3410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3696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3696</v>
      </c>
      <c r="K2676" s="2"/>
      <c r="L2676" s="2" t="s">
        <v>3410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3695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3707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3375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3712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3413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3413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3414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3415</v>
      </c>
      <c r="J2766" s="2" t="s">
        <v>3696</v>
      </c>
      <c r="K2766" s="2"/>
      <c r="L2766" s="2" t="s">
        <v>3410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3416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3696</v>
      </c>
      <c r="K2767" s="2"/>
      <c r="L2767" s="2" t="s">
        <v>3410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3416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3696</v>
      </c>
      <c r="K2768" s="2"/>
      <c r="L2768" s="2" t="s">
        <v>3410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3414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3696</v>
      </c>
      <c r="K2769" s="2"/>
      <c r="L2769" s="2" t="s">
        <v>3410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3414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3696</v>
      </c>
      <c r="K2770" s="2"/>
      <c r="L2770" s="2" t="s">
        <v>3410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3416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3696</v>
      </c>
      <c r="K2771" s="2"/>
      <c r="L2771" s="2" t="s">
        <v>3410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3414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3696</v>
      </c>
      <c r="K2772" s="2"/>
      <c r="L2772" s="2" t="s">
        <v>3410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3416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3696</v>
      </c>
      <c r="K2773" s="2"/>
      <c r="L2773" s="2" t="s">
        <v>3410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3417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3696</v>
      </c>
      <c r="K2774" s="2"/>
      <c r="L2774" s="2" t="s">
        <v>3410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3416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3696</v>
      </c>
      <c r="K2775" s="2"/>
      <c r="L2775" s="2" t="s">
        <v>3410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3417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3696</v>
      </c>
      <c r="K2776" s="2"/>
      <c r="L2776" s="2" t="s">
        <v>3410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3414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3696</v>
      </c>
      <c r="K2777" s="2"/>
      <c r="L2777" s="2" t="s">
        <v>3410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3416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3696</v>
      </c>
      <c r="K2778" s="2"/>
      <c r="L2778" s="2" t="s">
        <v>3410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3414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3696</v>
      </c>
      <c r="K2779" s="2"/>
      <c r="L2779" s="2" t="s">
        <v>3410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3416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3696</v>
      </c>
      <c r="K2780" s="2"/>
      <c r="L2780" s="2" t="s">
        <v>3410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3416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3696</v>
      </c>
      <c r="K2781" s="2"/>
      <c r="L2781" s="2" t="s">
        <v>3410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3414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3414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3417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3418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3419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3416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3417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3416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3414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3417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3417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3416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3416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3414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3416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3419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3419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3417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3417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3419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3417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3416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3416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3416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3420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3414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3418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3416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3414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3414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3417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3416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3414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3414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3418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3416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3416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3417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3414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3416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3419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3414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3417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3416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3416</v>
      </c>
      <c r="B2825" s="91" t="s">
        <v>704</v>
      </c>
      <c r="C2825" s="91" t="s">
        <v>36</v>
      </c>
      <c r="D2825" s="91" t="s">
        <v>54</v>
      </c>
      <c r="E2825" s="91" t="s">
        <v>3421</v>
      </c>
      <c r="F2825" s="91" t="s">
        <v>3421</v>
      </c>
      <c r="G2825" s="91" t="s">
        <v>3421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3422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3417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3416</v>
      </c>
      <c r="B2827" s="91" t="s">
        <v>704</v>
      </c>
      <c r="C2827" s="91" t="s">
        <v>36</v>
      </c>
      <c r="D2827" s="91" t="s">
        <v>54</v>
      </c>
      <c r="E2827" s="91" t="s">
        <v>3423</v>
      </c>
      <c r="F2827" s="91" t="s">
        <v>3423</v>
      </c>
      <c r="G2827" s="91" t="s">
        <v>3423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3416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3416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3424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3416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3418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3417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3416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3418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3416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3419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3414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3417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3417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3419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/>
      <c r="T2840" s="7">
        <v>167160.6</v>
      </c>
      <c r="U2840" s="7">
        <v>-198800.8</v>
      </c>
      <c r="V2840" s="7">
        <v>0</v>
      </c>
      <c r="W2840" s="83">
        <f t="shared" si="481"/>
        <v>-31640.199999999983</v>
      </c>
      <c r="X2840" s="6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3416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3416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3417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3416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3425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3416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3416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3414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3416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3418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3416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3416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3417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3417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3416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3417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3417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3425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3426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3416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3417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3419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3417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3417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3417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3419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3417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3417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3417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3417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3427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3417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3417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3417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3417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3417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3417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3417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3417</v>
      </c>
      <c r="B2875" s="91" t="s">
        <v>704</v>
      </c>
      <c r="C2875" s="91" t="s">
        <v>146</v>
      </c>
      <c r="D2875" s="91" t="s">
        <v>163</v>
      </c>
      <c r="E2875" s="91" t="s">
        <v>3428</v>
      </c>
      <c r="F2875" s="91" t="s">
        <v>3428</v>
      </c>
      <c r="G2875" s="91" t="s">
        <v>3428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3428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3416</v>
      </c>
      <c r="B2876" s="91" t="s">
        <v>704</v>
      </c>
      <c r="C2876" s="91" t="s">
        <v>166</v>
      </c>
      <c r="D2876" s="91" t="s">
        <v>3429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3417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3417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3430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3430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3430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3431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3430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3419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3431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3430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3430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3419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3430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3430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3430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3431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3430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3431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3419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3431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3431</v>
      </c>
      <c r="B2897" s="91" t="s">
        <v>3432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3419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3430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3430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3431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3419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3419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3431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3431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3431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3419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3419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3430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3430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3431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3430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3430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3419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3431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3430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3419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3419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3430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3419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3419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3419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3419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3430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3430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3419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3419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3431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3430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3430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3419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3431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3430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3430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3419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3419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3431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3419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3430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3419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3431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3419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3419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3419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3419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3419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3419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3430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3419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3419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3430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3430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3419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3430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3430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3430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3419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3419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3419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3419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3419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3430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3419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3430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3419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3430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3430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3430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3430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3419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3430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3430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3708</v>
      </c>
      <c r="AK2972" s="12">
        <f t="shared" si="504"/>
        <v>0</v>
      </c>
    </row>
    <row r="2973" spans="1:37" hidden="1" x14ac:dyDescent="0.3">
      <c r="A2973" s="104" t="s">
        <v>3419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3419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3419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3419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3419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3419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3430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3430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3419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3430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3430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3419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3419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3419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3419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3419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3419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3430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3419</v>
      </c>
      <c r="B2991" s="91" t="s">
        <v>704</v>
      </c>
      <c r="C2991" s="91" t="s">
        <v>3433</v>
      </c>
      <c r="D2991" s="91" t="s">
        <v>3434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3430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3430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3419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3419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3419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3430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3419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3430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3419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3419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3419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3419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3419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3419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3430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3430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3419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3430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3419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3430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3430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3430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3430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3419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3430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3435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3430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3419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3430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3419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3707</v>
      </c>
      <c r="AK3020" s="12">
        <f t="shared" si="504"/>
        <v>0</v>
      </c>
    </row>
    <row r="3021" spans="1:37" hidden="1" x14ac:dyDescent="0.3">
      <c r="A3021" s="104" t="s">
        <v>3419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3419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3419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3436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3430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3430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3419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3430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3419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3419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3430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3419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3437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3419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3437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3419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3419</v>
      </c>
      <c r="B3034" s="91" t="s">
        <v>35</v>
      </c>
      <c r="C3034" s="91" t="s">
        <v>47</v>
      </c>
      <c r="D3034" s="91" t="s">
        <v>63</v>
      </c>
      <c r="E3034" s="91" t="s">
        <v>3438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3419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3430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3419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3430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3419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3430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3419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3430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3419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3419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3430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3430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3419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3430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3430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3419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3430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3430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3430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3430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3419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3430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3430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3430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3419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3419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3419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3430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3419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3419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3419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3419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3419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3430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3419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3419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3419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3430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3419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3430</v>
      </c>
      <c r="B3074" s="91" t="s">
        <v>35</v>
      </c>
      <c r="C3074" s="91" t="s">
        <v>47</v>
      </c>
      <c r="D3074" s="91" t="s">
        <v>48</v>
      </c>
      <c r="E3074" s="91" t="s">
        <v>3439</v>
      </c>
      <c r="F3074" s="91" t="s">
        <v>3439</v>
      </c>
      <c r="G3074" s="91" t="s">
        <v>3439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3419</v>
      </c>
      <c r="B3075" s="91" t="s">
        <v>35</v>
      </c>
      <c r="C3075" s="91" t="s">
        <v>47</v>
      </c>
      <c r="D3075" s="91" t="s">
        <v>48</v>
      </c>
      <c r="E3075" s="91" t="s">
        <v>3439</v>
      </c>
      <c r="F3075" s="91" t="s">
        <v>3439</v>
      </c>
      <c r="G3075" s="91" t="s">
        <v>3439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3430</v>
      </c>
      <c r="B3076" s="91" t="s">
        <v>35</v>
      </c>
      <c r="C3076" s="91" t="s">
        <v>146</v>
      </c>
      <c r="D3076" s="91" t="s">
        <v>147</v>
      </c>
      <c r="E3076" s="91" t="s">
        <v>3440</v>
      </c>
      <c r="F3076" s="91" t="s">
        <v>3440</v>
      </c>
      <c r="G3076" s="91" t="s">
        <v>3440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3430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3430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3430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 t="s">
        <v>3737</v>
      </c>
      <c r="T3079" s="7">
        <v>19870.600000000006</v>
      </c>
      <c r="U3079" s="7">
        <v>412000</v>
      </c>
      <c r="V3079" s="7">
        <f>316321.46-15530.31</f>
        <v>300791.15000000002</v>
      </c>
      <c r="W3079" s="83">
        <f t="shared" si="515"/>
        <v>131079.44999999995</v>
      </c>
      <c r="X3079" s="83">
        <f t="shared" si="509"/>
        <v>292030.24271844659</v>
      </c>
      <c r="Y3079" s="83"/>
      <c r="Z3079" s="16">
        <v>0</v>
      </c>
      <c r="AA3079" s="7">
        <v>0</v>
      </c>
      <c r="AB3079" s="7">
        <f t="shared" si="511"/>
        <v>292030.24271844659</v>
      </c>
      <c r="AC3079" s="5">
        <f t="shared" si="512"/>
        <v>8760.9072815534309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300791.15000000002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3430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3419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3441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3430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3442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3430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3419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3419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3419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3430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3419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3430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3419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3419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3419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3430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3430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3430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3419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3430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3443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3430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3430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3430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3430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3419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3430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3419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3430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3419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3419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3430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3430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3419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3430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3419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3419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3419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3430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3419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3419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3419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3419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3419</v>
      </c>
      <c r="B3120" s="91" t="s">
        <v>35</v>
      </c>
      <c r="C3120" s="91" t="s">
        <v>189</v>
      </c>
      <c r="D3120" s="91" t="s">
        <v>210</v>
      </c>
      <c r="E3120" s="91" t="s">
        <v>3444</v>
      </c>
      <c r="F3120" s="91" t="s">
        <v>3444</v>
      </c>
      <c r="G3120" s="91" t="s">
        <v>3444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3419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3430</v>
      </c>
      <c r="B3122" s="91" t="s">
        <v>35</v>
      </c>
      <c r="C3122" s="91" t="s">
        <v>189</v>
      </c>
      <c r="D3122" s="91" t="s">
        <v>210</v>
      </c>
      <c r="E3122" s="91" t="s">
        <v>3736</v>
      </c>
      <c r="F3122" s="91" t="s">
        <v>3736</v>
      </c>
      <c r="G3122" s="91" t="s">
        <v>3445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3446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3430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3430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3419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3430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3430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3419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3419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3430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3419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3430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3419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3419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3430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3419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3419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3430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3419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3419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3430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3430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3430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3419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3419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3430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3447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3419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3430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3419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3419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3419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3430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3430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3419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3419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3430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3707</v>
      </c>
      <c r="AK3156" s="12">
        <f t="shared" si="528"/>
        <v>0</v>
      </c>
    </row>
    <row r="3157" spans="1:37" hidden="1" x14ac:dyDescent="0.3">
      <c r="A3157" s="104" t="s">
        <v>3419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3419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3430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3448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3419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3430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3419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3430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3419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3430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3430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3419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3430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3419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3419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3447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3430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3419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3704</v>
      </c>
      <c r="AK3172" s="12">
        <f t="shared" si="528"/>
        <v>0</v>
      </c>
    </row>
    <row r="3173" spans="1:37" hidden="1" x14ac:dyDescent="0.3">
      <c r="A3173" s="104" t="s">
        <v>3430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3419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3419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3430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3419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3419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3430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3430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3430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3419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3430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3430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3430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3419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3419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3419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3449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3419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3430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3430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3430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3419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3430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3430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3430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3430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3419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3430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3430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3419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3419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3419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3450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3430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3419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3419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3419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3419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3419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3450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3430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3419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3430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3419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3419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3430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3419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3430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3450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3419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3430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3419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3430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3419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3419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3419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3419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3430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3430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3419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3430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3430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3430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3419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3419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3419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3419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3419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3419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3419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3419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3430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3419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3430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3419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3419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3430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3419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3419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3419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3430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3419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3419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3419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3430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3419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3419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3419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3419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3419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3430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3419</v>
      </c>
      <c r="B3260" s="91" t="s">
        <v>35</v>
      </c>
      <c r="C3260" s="91" t="s">
        <v>3451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3430</v>
      </c>
      <c r="B3261" s="91" t="s">
        <v>35</v>
      </c>
      <c r="C3261" s="91" t="s">
        <v>3451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3419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3419</v>
      </c>
      <c r="B3263" s="91" t="s">
        <v>35</v>
      </c>
      <c r="C3263" s="91" t="s">
        <v>3451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3430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3419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3419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3430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3430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3419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3430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3419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3419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3430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3419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3419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3419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3447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3430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3419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3419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3430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3430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3447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3419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3430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3430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3419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3419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3430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3419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3430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3419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3430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3419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3430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3419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3430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3419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3419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3419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3430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3419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3419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3419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3419</v>
      </c>
      <c r="B3303" s="91" t="s">
        <v>35</v>
      </c>
      <c r="C3303" s="91" t="s">
        <v>3452</v>
      </c>
      <c r="D3303" s="91" t="s">
        <v>3453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3430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3454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3419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3419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3419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3419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3455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3419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3430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3419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3419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3419</v>
      </c>
      <c r="B3313" s="91" t="s">
        <v>35</v>
      </c>
      <c r="C3313" s="91" t="s">
        <v>65</v>
      </c>
      <c r="D3313" s="91" t="s">
        <v>1294</v>
      </c>
      <c r="E3313" s="91" t="s">
        <v>3456</v>
      </c>
      <c r="F3313" s="91" t="s">
        <v>3456</v>
      </c>
      <c r="G3313" s="91" t="s">
        <v>3456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3456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3430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3419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3431</v>
      </c>
      <c r="B3316" s="91" t="s">
        <v>35</v>
      </c>
      <c r="C3316" s="91" t="s">
        <v>47</v>
      </c>
      <c r="D3316" s="91" t="s">
        <v>63</v>
      </c>
      <c r="E3316" s="91" t="s">
        <v>3457</v>
      </c>
      <c r="F3316" s="91" t="s">
        <v>3457</v>
      </c>
      <c r="G3316" s="91" t="s">
        <v>3457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3419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3419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3430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x14ac:dyDescent="0.3">
      <c r="A3320" s="104" t="s">
        <v>3430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3431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3419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3431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3430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3430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3419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3419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3431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3419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3419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3419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3419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3431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3431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3430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3431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3419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3430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3419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3419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3419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3419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3431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3419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3430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3419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3419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3430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3419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3419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3430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3419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3419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3419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3431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3431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3419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3419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3431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3419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3430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3430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3419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3419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3419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3419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3419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3419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3430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3419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3419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3431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3431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3419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3419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3419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3419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3419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3419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3419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3431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3431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3419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3431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3419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3419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3419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3419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3419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3431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3419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3419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3419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3419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3419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3431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3419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3419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3431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3419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3419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3419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3431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3431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3419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3431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3419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3419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3458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3419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3431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3419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3419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3458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3419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3419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3431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3419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3431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3419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3419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3419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3419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3419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3419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3419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3419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3419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3431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3419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3419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3413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3413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3413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3413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3413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3413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3413</v>
      </c>
      <c r="B3436" s="91" t="s">
        <v>35</v>
      </c>
      <c r="C3436" s="91" t="s">
        <v>36</v>
      </c>
      <c r="D3436" s="91" t="s">
        <v>226</v>
      </c>
      <c r="E3436" s="91" t="s">
        <v>3459</v>
      </c>
      <c r="F3436" s="91" t="s">
        <v>3459</v>
      </c>
      <c r="G3436" s="91" t="s">
        <v>3459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3460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3413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3413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3413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3413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3413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3413</v>
      </c>
      <c r="B3442" s="91" t="s">
        <v>35</v>
      </c>
      <c r="C3442" s="91" t="s">
        <v>36</v>
      </c>
      <c r="D3442" s="91" t="s">
        <v>226</v>
      </c>
      <c r="E3442" s="91" t="s">
        <v>3461</v>
      </c>
      <c r="F3442" s="91" t="s">
        <v>3461</v>
      </c>
      <c r="G3442" s="91" t="s">
        <v>3461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3462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3413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3419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3413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3413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3413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3463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3413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3413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3413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3413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3464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3413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3413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3465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3413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3413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3413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3413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3413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3413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3466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3413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3413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3467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3413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3413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3468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3413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3413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3413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3413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3413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3419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3413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3413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3413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3413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3468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3413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3413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3469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3413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3470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3413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3413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3413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3471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3413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3419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3419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3413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3413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3413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3419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3413</v>
      </c>
      <c r="B3487" s="91" t="s">
        <v>35</v>
      </c>
      <c r="C3487" s="91" t="s">
        <v>65</v>
      </c>
      <c r="D3487" s="91" t="s">
        <v>124</v>
      </c>
      <c r="E3487" s="91" t="s">
        <v>3472</v>
      </c>
      <c r="F3487" s="91" t="s">
        <v>3472</v>
      </c>
      <c r="G3487" s="91" t="s">
        <v>3472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3473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3413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3413</v>
      </c>
      <c r="B3489" s="91" t="s">
        <v>35</v>
      </c>
      <c r="C3489" s="91" t="s">
        <v>65</v>
      </c>
      <c r="D3489" s="91" t="s">
        <v>1294</v>
      </c>
      <c r="E3489" s="91" t="s">
        <v>3456</v>
      </c>
      <c r="F3489" s="91" t="s">
        <v>3456</v>
      </c>
      <c r="G3489" s="91" t="s">
        <v>3456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3474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3413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3475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3476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3413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3413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3413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3430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3430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3430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3430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3430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3430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3430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3430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3430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3430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3430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3430</v>
      </c>
      <c r="B3505" s="91" t="s">
        <v>35</v>
      </c>
      <c r="C3505" s="91" t="s">
        <v>146</v>
      </c>
      <c r="D3505" s="91" t="s">
        <v>147</v>
      </c>
      <c r="E3505" s="91" t="s">
        <v>3477</v>
      </c>
      <c r="F3505" s="91" t="s">
        <v>3477</v>
      </c>
      <c r="G3505" s="91" t="s">
        <v>3477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3478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3430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3479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3430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3430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3430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3430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3430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3430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3430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3480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3430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3430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3705</v>
      </c>
      <c r="AK3515" s="12">
        <f t="shared" si="572"/>
        <v>0</v>
      </c>
    </row>
    <row r="3516" spans="1:37" hidden="1" x14ac:dyDescent="0.3">
      <c r="A3516" s="104" t="s">
        <v>3430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3430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3430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3430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3430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3430</v>
      </c>
      <c r="B3521" s="91" t="s">
        <v>35</v>
      </c>
      <c r="C3521" s="91" t="s">
        <v>166</v>
      </c>
      <c r="D3521" s="91" t="s">
        <v>3429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3481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3430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3430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3430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3430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3430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3430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3430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3430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3430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3430</v>
      </c>
      <c r="B3531" s="91" t="s">
        <v>35</v>
      </c>
      <c r="C3531" s="91" t="s">
        <v>166</v>
      </c>
      <c r="D3531" s="91" t="s">
        <v>167</v>
      </c>
      <c r="E3531" s="91" t="s">
        <v>3482</v>
      </c>
      <c r="F3531" s="91" t="s">
        <v>3482</v>
      </c>
      <c r="G3531" s="91" t="s">
        <v>3482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3430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3481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3430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3430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3430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3430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3430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3430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3483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3430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3484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3430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3485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3430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3486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3430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3487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3430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3430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3430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3488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3430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3489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3430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3490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3430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3491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3430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3492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3430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3430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3430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3430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3430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3430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3430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3430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3419</v>
      </c>
      <c r="B3558" s="91" t="s">
        <v>35</v>
      </c>
      <c r="C3558" s="91" t="s">
        <v>166</v>
      </c>
      <c r="D3558" s="91" t="s">
        <v>176</v>
      </c>
      <c r="E3558" s="91" t="s">
        <v>3493</v>
      </c>
      <c r="F3558" s="91" t="s">
        <v>3493</v>
      </c>
      <c r="G3558" s="91" t="s">
        <v>3493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3419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3419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3419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3419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3419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3494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3419</v>
      </c>
      <c r="B3564" s="91" t="s">
        <v>35</v>
      </c>
      <c r="C3564" s="91" t="s">
        <v>166</v>
      </c>
      <c r="D3564" s="91" t="s">
        <v>176</v>
      </c>
      <c r="E3564" s="91" t="s">
        <v>3495</v>
      </c>
      <c r="F3564" s="91" t="s">
        <v>3496</v>
      </c>
      <c r="G3564" s="91" t="s">
        <v>3495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3419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3419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3419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3419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3419</v>
      </c>
      <c r="B3569" s="91" t="s">
        <v>35</v>
      </c>
      <c r="C3569" s="91" t="s">
        <v>166</v>
      </c>
      <c r="D3569" s="91" t="s">
        <v>176</v>
      </c>
      <c r="E3569" s="91" t="s">
        <v>3497</v>
      </c>
      <c r="F3569" s="91" t="s">
        <v>3497</v>
      </c>
      <c r="G3569" s="91" t="s">
        <v>3497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3498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3419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3499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3419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3419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3419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3419</v>
      </c>
      <c r="B3574" s="91" t="s">
        <v>35</v>
      </c>
      <c r="C3574" s="91" t="s">
        <v>166</v>
      </c>
      <c r="D3574" s="91" t="s">
        <v>176</v>
      </c>
      <c r="E3574" s="91" t="s">
        <v>3500</v>
      </c>
      <c r="F3574" s="91" t="s">
        <v>3500</v>
      </c>
      <c r="G3574" s="91" t="s">
        <v>3500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3501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3419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3419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3419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3419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3419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3419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3419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3419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3419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3419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3419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3419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3419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3419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3419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3419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3419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3419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3419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3419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3419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3419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3419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3419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3419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3419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3419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3419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3419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3419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3419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3419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3419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3419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3419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3419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3419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3419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3419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3419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3419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3419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3419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3419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3419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3419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3419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3417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3419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3416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3419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3419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3417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3417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3417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3416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3417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3417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3417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3417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3417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3416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3417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3417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3417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3418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3417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3417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3417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3417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3417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3417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3417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3416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3417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3417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3417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3416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3419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3419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3417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3417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3419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3417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3417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3417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3417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3417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3418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3417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3417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3417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3417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3417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3417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3416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3417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3419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3417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3417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3417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3419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3417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3417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3419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3417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3417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3417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3417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3419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3417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3416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3417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3416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3416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3418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3416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3416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3416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3419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3416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3416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3417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3419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3419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3416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3416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3416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3416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3417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3416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3416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3416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3416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3419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3416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3416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3416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3416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3416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3417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3416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3419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3419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3416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3416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3419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3417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3417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3416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3419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3416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3416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3416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3416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3417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3419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3416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3416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3416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3416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3416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3416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3417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3416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3416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3417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3417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3419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3418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3416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3416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3416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3419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3416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3416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3418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3418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3416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3416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3418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3418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3418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3418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3418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3416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3418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3418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3418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3418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3416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3418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3418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3418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3418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3418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3418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3418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3418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3418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3418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3418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3418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3418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3416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3418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3418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3418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3416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3418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3418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3416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3418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3418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3418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3418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3418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3418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3418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3418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3418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3418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3417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3417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3418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3416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3418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3416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3418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3418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3418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3418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3418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3418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3418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3418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3418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3418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3418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3416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3416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3416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3416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3416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3416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3416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3416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3416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3417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3416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3416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3417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3416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3416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3416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3416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3416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3416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3416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3463</v>
      </c>
      <c r="N3833" s="64"/>
      <c r="O3833" s="64" t="s">
        <v>3502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3416</v>
      </c>
      <c r="B3834" s="91" t="s">
        <v>35</v>
      </c>
      <c r="C3834" s="91" t="s">
        <v>166</v>
      </c>
      <c r="D3834" s="91" t="s">
        <v>176</v>
      </c>
      <c r="E3834" s="91" t="s">
        <v>3500</v>
      </c>
      <c r="F3834" s="91" t="s">
        <v>3500</v>
      </c>
      <c r="G3834" s="91" t="s">
        <v>3500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3501</v>
      </c>
      <c r="N3834" s="64"/>
      <c r="O3834" s="64" t="s">
        <v>3503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3416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3504</v>
      </c>
      <c r="N3835" s="64"/>
      <c r="O3835" s="64" t="s">
        <v>413</v>
      </c>
      <c r="P3835" s="64" t="s">
        <v>76</v>
      </c>
      <c r="Q3835" s="16">
        <v>0.06</v>
      </c>
      <c r="R3835" s="82" t="s">
        <v>3505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3417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3416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3416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3417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3416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3416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3417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3417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3416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3416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3416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3506</v>
      </c>
      <c r="N3846" s="64"/>
      <c r="O3846" s="64" t="s">
        <v>413</v>
      </c>
      <c r="P3846" s="64" t="s">
        <v>46</v>
      </c>
      <c r="Q3846" s="16">
        <v>0.02</v>
      </c>
      <c r="R3846" s="82" t="s">
        <v>3507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3417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3416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3417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3416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3417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3416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3417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3417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3417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3416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3417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3416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3417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3416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3416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3416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3416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3417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3416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3417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3416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3417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3416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3416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3417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3416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3417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3416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3416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3417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3417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3417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3416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3417</v>
      </c>
      <c r="B3880" s="91" t="s">
        <v>35</v>
      </c>
      <c r="C3880" s="91" t="s">
        <v>36</v>
      </c>
      <c r="D3880" s="91" t="s">
        <v>226</v>
      </c>
      <c r="E3880" s="91" t="s">
        <v>3508</v>
      </c>
      <c r="F3880" s="91" t="s">
        <v>3508</v>
      </c>
      <c r="G3880" s="91" t="s">
        <v>3508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3508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3416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3416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3416</v>
      </c>
      <c r="B3883" s="91" t="s">
        <v>35</v>
      </c>
      <c r="C3883" s="91" t="s">
        <v>36</v>
      </c>
      <c r="D3883" s="91" t="s">
        <v>3509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3416</v>
      </c>
      <c r="B3884" s="91" t="s">
        <v>35</v>
      </c>
      <c r="C3884" s="91" t="s">
        <v>36</v>
      </c>
      <c r="D3884" s="91" t="s">
        <v>3509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3416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3416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3417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3419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3416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3510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3416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3417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3416</v>
      </c>
      <c r="B3892" s="91" t="s">
        <v>35</v>
      </c>
      <c r="C3892" s="91" t="s">
        <v>36</v>
      </c>
      <c r="D3892" s="91" t="s">
        <v>3511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3416</v>
      </c>
      <c r="B3893" s="91" t="s">
        <v>35</v>
      </c>
      <c r="C3893" s="91" t="s">
        <v>36</v>
      </c>
      <c r="D3893" s="91" t="s">
        <v>3509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3416</v>
      </c>
      <c r="B3894" s="91" t="s">
        <v>35</v>
      </c>
      <c r="C3894" s="91" t="s">
        <v>36</v>
      </c>
      <c r="D3894" s="91" t="s">
        <v>3511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3417</v>
      </c>
      <c r="B3895" s="91" t="s">
        <v>35</v>
      </c>
      <c r="C3895" s="91" t="s">
        <v>36</v>
      </c>
      <c r="D3895" s="91" t="s">
        <v>3509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3416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3416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3416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3416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3416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3417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3416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3417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3417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3416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3419</v>
      </c>
      <c r="B3906" s="91" t="s">
        <v>35</v>
      </c>
      <c r="C3906" s="91" t="s">
        <v>65</v>
      </c>
      <c r="D3906" s="91" t="s">
        <v>66</v>
      </c>
      <c r="E3906" s="91" t="s">
        <v>3512</v>
      </c>
      <c r="F3906" s="91" t="s">
        <v>3512</v>
      </c>
      <c r="G3906" s="91" t="s">
        <v>3512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3512</v>
      </c>
      <c r="N3906" s="64"/>
      <c r="O3906" s="64" t="s">
        <v>413</v>
      </c>
      <c r="P3906" s="64" t="s">
        <v>41</v>
      </c>
      <c r="Q3906" s="16">
        <v>0</v>
      </c>
      <c r="R3906" s="82" t="s">
        <v>3513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3417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3514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3417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3515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3416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3416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3514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3416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3515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3416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3416</v>
      </c>
      <c r="B3913" s="91" t="s">
        <v>35</v>
      </c>
      <c r="C3913" s="91" t="s">
        <v>65</v>
      </c>
      <c r="D3913" s="91" t="s">
        <v>66</v>
      </c>
      <c r="E3913" s="91" t="s">
        <v>3516</v>
      </c>
      <c r="F3913" s="91" t="s">
        <v>3516</v>
      </c>
      <c r="G3913" s="91" t="s">
        <v>3516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3516</v>
      </c>
      <c r="N3913" s="64"/>
      <c r="O3913" s="64" t="s">
        <v>413</v>
      </c>
      <c r="P3913" s="64" t="s">
        <v>46</v>
      </c>
      <c r="Q3913" s="16">
        <v>0.01</v>
      </c>
      <c r="R3913" s="82" t="s">
        <v>3517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3416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3416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3416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3416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3416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3417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3417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3518</v>
      </c>
      <c r="N3920" s="64"/>
      <c r="O3920" s="64" t="s">
        <v>413</v>
      </c>
      <c r="P3920" s="64" t="s">
        <v>41</v>
      </c>
      <c r="Q3920" s="16">
        <v>0</v>
      </c>
      <c r="R3920" s="82" t="s">
        <v>3519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3416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3417</v>
      </c>
      <c r="B3922" s="91" t="s">
        <v>35</v>
      </c>
      <c r="C3922" s="91" t="s">
        <v>65</v>
      </c>
      <c r="D3922" s="91" t="s">
        <v>124</v>
      </c>
      <c r="E3922" s="91" t="s">
        <v>3520</v>
      </c>
      <c r="F3922" s="91" t="s">
        <v>3520</v>
      </c>
      <c r="G3922" s="91" t="s">
        <v>3520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3520</v>
      </c>
      <c r="N3922" s="64"/>
      <c r="O3922" s="64" t="s">
        <v>413</v>
      </c>
      <c r="P3922" s="64" t="s">
        <v>41</v>
      </c>
      <c r="Q3922" s="16">
        <v>0</v>
      </c>
      <c r="R3922" s="82" t="s">
        <v>3521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3417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3416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3522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3416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3416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3416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3523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3416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3417</v>
      </c>
      <c r="B3929" s="91" t="s">
        <v>35</v>
      </c>
      <c r="C3929" s="91" t="s">
        <v>65</v>
      </c>
      <c r="D3929" s="91" t="s">
        <v>124</v>
      </c>
      <c r="E3929" s="91" t="s">
        <v>3524</v>
      </c>
      <c r="F3929" s="91" t="s">
        <v>3524</v>
      </c>
      <c r="G3929" s="91" t="s">
        <v>3524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3525</v>
      </c>
      <c r="N3929" s="64"/>
      <c r="O3929" s="64" t="s">
        <v>413</v>
      </c>
      <c r="P3929" s="64" t="s">
        <v>41</v>
      </c>
      <c r="Q3929" s="16">
        <v>0</v>
      </c>
      <c r="R3929" s="82" t="s">
        <v>3526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3417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3725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3417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3417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3527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3417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3417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3528</v>
      </c>
      <c r="N3934" s="64"/>
      <c r="O3934" s="64" t="s">
        <v>45</v>
      </c>
      <c r="P3934" s="64" t="s">
        <v>41</v>
      </c>
      <c r="Q3934" s="16">
        <v>0</v>
      </c>
      <c r="R3934" s="82" t="s">
        <v>3529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3416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3528</v>
      </c>
      <c r="N3935" s="64"/>
      <c r="O3935" s="64" t="s">
        <v>413</v>
      </c>
      <c r="P3935" s="64" t="s">
        <v>41</v>
      </c>
      <c r="Q3935" s="16">
        <v>0</v>
      </c>
      <c r="R3935" s="82" t="s">
        <v>3529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3416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3530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3416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3416</v>
      </c>
      <c r="B3938" s="91" t="s">
        <v>35</v>
      </c>
      <c r="C3938" s="91" t="s">
        <v>65</v>
      </c>
      <c r="D3938" s="91" t="s">
        <v>124</v>
      </c>
      <c r="E3938" s="91" t="s">
        <v>3531</v>
      </c>
      <c r="F3938" s="91" t="s">
        <v>3531</v>
      </c>
      <c r="G3938" s="91" t="s">
        <v>3531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3531</v>
      </c>
      <c r="N3938" s="64"/>
      <c r="O3938" s="64" t="s">
        <v>413</v>
      </c>
      <c r="P3938" s="64" t="s">
        <v>46</v>
      </c>
      <c r="Q3938" s="16">
        <v>0.01</v>
      </c>
      <c r="R3938" s="82" t="s">
        <v>3532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3416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3416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3416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3417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3417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3416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3417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3417</v>
      </c>
      <c r="B3946" s="91" t="s">
        <v>35</v>
      </c>
      <c r="C3946" s="91" t="s">
        <v>65</v>
      </c>
      <c r="D3946" s="91" t="s">
        <v>1294</v>
      </c>
      <c r="E3946" s="91" t="s">
        <v>3456</v>
      </c>
      <c r="F3946" s="91" t="s">
        <v>3456</v>
      </c>
      <c r="G3946" s="91" t="s">
        <v>3456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3456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3416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3417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3417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3417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3416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3533</v>
      </c>
      <c r="N3951" s="64"/>
      <c r="O3951" s="64" t="s">
        <v>413</v>
      </c>
      <c r="P3951" s="64" t="s">
        <v>41</v>
      </c>
      <c r="Q3951" s="16">
        <v>0</v>
      </c>
      <c r="R3951" s="82" t="s">
        <v>3534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3417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3416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3416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3417</v>
      </c>
      <c r="B3955" s="91" t="s">
        <v>35</v>
      </c>
      <c r="C3955" s="91" t="s">
        <v>47</v>
      </c>
      <c r="D3955" s="91" t="s">
        <v>1320</v>
      </c>
      <c r="E3955" s="91" t="s">
        <v>3535</v>
      </c>
      <c r="F3955" s="91" t="s">
        <v>3535</v>
      </c>
      <c r="G3955" s="91" t="s">
        <v>3535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3535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3417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3416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3416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3417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3416</v>
      </c>
      <c r="B3960" s="91" t="s">
        <v>35</v>
      </c>
      <c r="C3960" s="91" t="s">
        <v>47</v>
      </c>
      <c r="D3960" s="91" t="s">
        <v>48</v>
      </c>
      <c r="E3960" s="91" t="s">
        <v>3536</v>
      </c>
      <c r="F3960" s="91" t="s">
        <v>3536</v>
      </c>
      <c r="G3960" s="91" t="s">
        <v>3536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3536</v>
      </c>
      <c r="N3960" s="64"/>
      <c r="O3960" s="64" t="s">
        <v>413</v>
      </c>
      <c r="P3960" s="64" t="s">
        <v>41</v>
      </c>
      <c r="Q3960" s="16">
        <v>0</v>
      </c>
      <c r="R3960" s="82" t="s">
        <v>3537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3416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3416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3416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3538</v>
      </c>
      <c r="N3963" s="64"/>
      <c r="O3963" s="64" t="s">
        <v>413</v>
      </c>
      <c r="P3963" s="64" t="s">
        <v>46</v>
      </c>
      <c r="Q3963" s="16">
        <v>0.02</v>
      </c>
      <c r="R3963" s="82" t="s">
        <v>3539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3416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3416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3417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3416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3416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3417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3417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3417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3416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3416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3416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3417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3416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3416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3417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3416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3540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3416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3541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3419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3417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3417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3417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3416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3416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3416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3416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3416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3416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3416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3417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3416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3416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3542</v>
      </c>
      <c r="N3994" s="64"/>
      <c r="O3994" s="64" t="s">
        <v>413</v>
      </c>
      <c r="P3994" s="64" t="s">
        <v>41</v>
      </c>
      <c r="Q3994" s="16">
        <v>0</v>
      </c>
      <c r="R3994" s="82" t="s">
        <v>3543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3417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3416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3416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3416</v>
      </c>
      <c r="B3998" s="91" t="s">
        <v>35</v>
      </c>
      <c r="C3998" s="91" t="s">
        <v>146</v>
      </c>
      <c r="D3998" s="91" t="s">
        <v>147</v>
      </c>
      <c r="E3998" s="91" t="s">
        <v>3544</v>
      </c>
      <c r="F3998" s="91" t="s">
        <v>3545</v>
      </c>
      <c r="G3998" s="91" t="s">
        <v>3544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3546</v>
      </c>
      <c r="N3998" s="64"/>
      <c r="O3998" s="64" t="s">
        <v>413</v>
      </c>
      <c r="P3998" s="64" t="s">
        <v>41</v>
      </c>
      <c r="Q3998" s="16">
        <v>0</v>
      </c>
      <c r="R3998" s="82" t="s">
        <v>3547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3416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3416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3416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3417</v>
      </c>
      <c r="B4002" s="91" t="s">
        <v>35</v>
      </c>
      <c r="C4002" s="91" t="s">
        <v>146</v>
      </c>
      <c r="D4002" s="91" t="s">
        <v>147</v>
      </c>
      <c r="E4002" s="91" t="s">
        <v>3548</v>
      </c>
      <c r="F4002" s="91" t="s">
        <v>3548</v>
      </c>
      <c r="G4002" s="91" t="s">
        <v>3548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3548</v>
      </c>
      <c r="N4002" s="64"/>
      <c r="O4002" s="64" t="s">
        <v>413</v>
      </c>
      <c r="P4002" s="64" t="s">
        <v>41</v>
      </c>
      <c r="Q4002" s="16">
        <v>0</v>
      </c>
      <c r="R4002" s="82" t="s">
        <v>3549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3416</v>
      </c>
      <c r="B4003" s="91" t="s">
        <v>35</v>
      </c>
      <c r="C4003" s="91" t="s">
        <v>146</v>
      </c>
      <c r="D4003" s="91" t="s">
        <v>147</v>
      </c>
      <c r="E4003" s="91" t="s">
        <v>3548</v>
      </c>
      <c r="F4003" s="91" t="s">
        <v>3548</v>
      </c>
      <c r="G4003" s="91" t="s">
        <v>3548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3548</v>
      </c>
      <c r="N4003" s="64"/>
      <c r="O4003" s="64" t="s">
        <v>413</v>
      </c>
      <c r="P4003" s="64" t="s">
        <v>41</v>
      </c>
      <c r="Q4003" s="16">
        <v>0</v>
      </c>
      <c r="R4003" s="82" t="s">
        <v>3550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3416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3416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3416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3416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3551</v>
      </c>
      <c r="N4007" s="64"/>
      <c r="O4007" s="64" t="s">
        <v>413</v>
      </c>
      <c r="P4007" s="64" t="s">
        <v>41</v>
      </c>
      <c r="Q4007" s="16">
        <v>0</v>
      </c>
      <c r="R4007" s="82" t="s">
        <v>3552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3416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3416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3416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3416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3417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3553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3554</v>
      </c>
      <c r="N4012" s="64"/>
      <c r="O4012" s="64" t="s">
        <v>413</v>
      </c>
      <c r="P4012" s="64" t="s">
        <v>46</v>
      </c>
      <c r="Q4012" s="16">
        <v>0.02</v>
      </c>
      <c r="R4012" s="82" t="s">
        <v>3555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3416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3416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3417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3417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3556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3417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3417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3419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3416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3417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3417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3417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3416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3416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3557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3558</v>
      </c>
      <c r="N4025" s="64"/>
      <c r="O4025" s="64" t="s">
        <v>413</v>
      </c>
      <c r="P4025" s="64" t="s">
        <v>41</v>
      </c>
      <c r="Q4025" s="16">
        <v>0</v>
      </c>
      <c r="R4025" s="82" t="s">
        <v>3559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3417</v>
      </c>
      <c r="B4026" s="91" t="s">
        <v>35</v>
      </c>
      <c r="C4026" s="91" t="s">
        <v>146</v>
      </c>
      <c r="D4026" s="91" t="s">
        <v>163</v>
      </c>
      <c r="E4026" s="91" t="s">
        <v>3560</v>
      </c>
      <c r="F4026" s="91" t="s">
        <v>3560</v>
      </c>
      <c r="G4026" s="91" t="s">
        <v>3560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3417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3417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3416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3416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3416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3417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3416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3416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3416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3416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3416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3561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3417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3416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3416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3417</v>
      </c>
      <c r="B4041" s="91" t="s">
        <v>35</v>
      </c>
      <c r="C4041" s="91" t="s">
        <v>166</v>
      </c>
      <c r="D4041" s="91" t="s">
        <v>3429</v>
      </c>
      <c r="E4041" s="91" t="s">
        <v>3562</v>
      </c>
      <c r="F4041" s="91" t="s">
        <v>3563</v>
      </c>
      <c r="G4041" s="91" t="s">
        <v>3562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3562</v>
      </c>
      <c r="N4041" s="64"/>
      <c r="O4041" s="64" t="s">
        <v>413</v>
      </c>
      <c r="P4041" s="64" t="s">
        <v>41</v>
      </c>
      <c r="Q4041" s="16">
        <v>0</v>
      </c>
      <c r="R4041" s="82" t="s">
        <v>3564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3417</v>
      </c>
      <c r="B4042" s="91" t="s">
        <v>35</v>
      </c>
      <c r="C4042" s="91" t="s">
        <v>166</v>
      </c>
      <c r="D4042" s="91" t="s">
        <v>3429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3419</v>
      </c>
      <c r="B4043" s="91" t="s">
        <v>35</v>
      </c>
      <c r="C4043" s="91" t="s">
        <v>166</v>
      </c>
      <c r="D4043" s="91" t="s">
        <v>3429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3416</v>
      </c>
      <c r="B4044" s="91" t="s">
        <v>35</v>
      </c>
      <c r="C4044" s="91" t="s">
        <v>166</v>
      </c>
      <c r="D4044" s="91" t="s">
        <v>3429</v>
      </c>
      <c r="E4044" s="91" t="s">
        <v>3565</v>
      </c>
      <c r="F4044" s="91" t="s">
        <v>3565</v>
      </c>
      <c r="G4044" s="91" t="s">
        <v>3565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3566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3417</v>
      </c>
      <c r="B4045" s="91" t="s">
        <v>35</v>
      </c>
      <c r="C4045" s="91" t="s">
        <v>166</v>
      </c>
      <c r="D4045" s="91" t="s">
        <v>3429</v>
      </c>
      <c r="E4045" s="91" t="s">
        <v>3562</v>
      </c>
      <c r="F4045" s="91" t="s">
        <v>3563</v>
      </c>
      <c r="G4045" s="91" t="s">
        <v>3562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3562</v>
      </c>
      <c r="N4045" s="64"/>
      <c r="O4045" s="64" t="s">
        <v>413</v>
      </c>
      <c r="P4045" s="64" t="s">
        <v>41</v>
      </c>
      <c r="Q4045" s="16">
        <v>0</v>
      </c>
      <c r="R4045" s="82" t="s">
        <v>3564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3417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3419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3416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3416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3416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3417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3567</v>
      </c>
      <c r="N4051" s="64"/>
      <c r="O4051" s="64" t="s">
        <v>413</v>
      </c>
      <c r="P4051" s="64" t="s">
        <v>41</v>
      </c>
      <c r="Q4051" s="16">
        <v>0</v>
      </c>
      <c r="R4051" s="82" t="s">
        <v>3568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3416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3417</v>
      </c>
      <c r="B4053" s="91" t="s">
        <v>35</v>
      </c>
      <c r="C4053" s="91" t="s">
        <v>166</v>
      </c>
      <c r="D4053" s="91" t="s">
        <v>167</v>
      </c>
      <c r="E4053" s="91" t="s">
        <v>3569</v>
      </c>
      <c r="F4053" s="91" t="s">
        <v>3569</v>
      </c>
      <c r="G4053" s="91" t="s">
        <v>3569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3569</v>
      </c>
      <c r="N4053" s="64"/>
      <c r="O4053" s="64" t="s">
        <v>413</v>
      </c>
      <c r="P4053" s="64" t="s">
        <v>46</v>
      </c>
      <c r="Q4053" s="16">
        <v>0.02</v>
      </c>
      <c r="R4053" s="82" t="s">
        <v>3570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3416</v>
      </c>
      <c r="B4054" s="91" t="s">
        <v>35</v>
      </c>
      <c r="C4054" s="91" t="s">
        <v>166</v>
      </c>
      <c r="D4054" s="91" t="s">
        <v>167</v>
      </c>
      <c r="E4054" s="91" t="s">
        <v>3569</v>
      </c>
      <c r="F4054" s="91" t="s">
        <v>3569</v>
      </c>
      <c r="G4054" s="91" t="s">
        <v>3569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3569</v>
      </c>
      <c r="N4054" s="64"/>
      <c r="O4054" s="64" t="s">
        <v>413</v>
      </c>
      <c r="P4054" s="64" t="s">
        <v>41</v>
      </c>
      <c r="Q4054" s="16">
        <v>0</v>
      </c>
      <c r="R4054" s="82" t="s">
        <v>3570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3417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3417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3416</v>
      </c>
      <c r="B4057" s="91" t="s">
        <v>35</v>
      </c>
      <c r="C4057" s="91" t="s">
        <v>166</v>
      </c>
      <c r="D4057" s="91" t="s">
        <v>167</v>
      </c>
      <c r="E4057" s="91" t="s">
        <v>3571</v>
      </c>
      <c r="F4057" s="91" t="s">
        <v>3571</v>
      </c>
      <c r="G4057" s="91" t="s">
        <v>3571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3571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3416</v>
      </c>
      <c r="B4058" s="91" t="s">
        <v>35</v>
      </c>
      <c r="C4058" s="91" t="s">
        <v>166</v>
      </c>
      <c r="D4058" s="91" t="s">
        <v>167</v>
      </c>
      <c r="E4058" s="91" t="s">
        <v>3565</v>
      </c>
      <c r="F4058" s="91" t="s">
        <v>3565</v>
      </c>
      <c r="G4058" s="91" t="s">
        <v>3565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3566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3416</v>
      </c>
      <c r="B4059" s="91" t="s">
        <v>35</v>
      </c>
      <c r="C4059" s="91" t="s">
        <v>166</v>
      </c>
      <c r="D4059" s="91" t="s">
        <v>167</v>
      </c>
      <c r="E4059" s="91" t="s">
        <v>3565</v>
      </c>
      <c r="F4059" s="91" t="s">
        <v>3565</v>
      </c>
      <c r="G4059" s="91" t="s">
        <v>3565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3572</v>
      </c>
      <c r="N4059" s="64"/>
      <c r="O4059" s="64" t="s">
        <v>413</v>
      </c>
      <c r="P4059" s="64" t="s">
        <v>41</v>
      </c>
      <c r="Q4059" s="16">
        <v>0</v>
      </c>
      <c r="R4059" s="82" t="s">
        <v>3573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3416</v>
      </c>
      <c r="B4060" s="91" t="s">
        <v>35</v>
      </c>
      <c r="C4060" s="91" t="s">
        <v>166</v>
      </c>
      <c r="D4060" s="91" t="s">
        <v>167</v>
      </c>
      <c r="E4060" s="91" t="s">
        <v>3565</v>
      </c>
      <c r="F4060" s="91" t="s">
        <v>3565</v>
      </c>
      <c r="G4060" s="91" t="s">
        <v>3565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3574</v>
      </c>
      <c r="N4060" s="64"/>
      <c r="O4060" s="64" t="s">
        <v>413</v>
      </c>
      <c r="P4060" s="64" t="s">
        <v>41</v>
      </c>
      <c r="Q4060" s="16">
        <v>0</v>
      </c>
      <c r="R4060" s="82" t="s">
        <v>3575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3416</v>
      </c>
      <c r="B4061" s="91" t="s">
        <v>35</v>
      </c>
      <c r="C4061" s="91" t="s">
        <v>166</v>
      </c>
      <c r="D4061" s="91" t="s">
        <v>167</v>
      </c>
      <c r="E4061" s="91" t="s">
        <v>3565</v>
      </c>
      <c r="F4061" s="91" t="s">
        <v>3565</v>
      </c>
      <c r="G4061" s="91" t="s">
        <v>3565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3416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3417</v>
      </c>
      <c r="B4063" s="91" t="s">
        <v>35</v>
      </c>
      <c r="C4063" s="91" t="s">
        <v>166</v>
      </c>
      <c r="D4063" s="91" t="s">
        <v>167</v>
      </c>
      <c r="E4063" s="91" t="s">
        <v>3576</v>
      </c>
      <c r="F4063" s="91" t="s">
        <v>3576</v>
      </c>
      <c r="G4063" s="91" t="s">
        <v>3576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3576</v>
      </c>
      <c r="N4063" s="64"/>
      <c r="O4063" s="64" t="s">
        <v>413</v>
      </c>
      <c r="P4063" s="64" t="s">
        <v>41</v>
      </c>
      <c r="Q4063" s="16">
        <v>0</v>
      </c>
      <c r="R4063" s="82" t="s">
        <v>3577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3417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3417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3419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3416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3417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3417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3417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3417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3417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3417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3417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3416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3416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3416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3416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3578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3416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3416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3416</v>
      </c>
      <c r="B4081" s="91" t="s">
        <v>35</v>
      </c>
      <c r="C4081" s="91" t="s">
        <v>166</v>
      </c>
      <c r="D4081" s="91" t="s">
        <v>176</v>
      </c>
      <c r="E4081" s="91" t="s">
        <v>3579</v>
      </c>
      <c r="F4081" s="91" t="s">
        <v>3580</v>
      </c>
      <c r="G4081" s="91" t="s">
        <v>3579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3581</v>
      </c>
      <c r="N4081" s="64"/>
      <c r="O4081" s="64" t="s">
        <v>413</v>
      </c>
      <c r="P4081" s="64" t="s">
        <v>46</v>
      </c>
      <c r="Q4081" s="16">
        <v>0.02</v>
      </c>
      <c r="R4081" s="82" t="s">
        <v>3582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3416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3417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3416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3416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3583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3416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3417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3417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3417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3419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3416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3416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3416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3416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3416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3416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3417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3416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3416</v>
      </c>
      <c r="B4099" s="91" t="s">
        <v>35</v>
      </c>
      <c r="C4099" s="91" t="s">
        <v>166</v>
      </c>
      <c r="D4099" s="91" t="s">
        <v>176</v>
      </c>
      <c r="E4099" s="91" t="s">
        <v>3584</v>
      </c>
      <c r="F4099" s="91" t="s">
        <v>3584</v>
      </c>
      <c r="G4099" s="91" t="s">
        <v>3584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3584</v>
      </c>
      <c r="N4099" s="64"/>
      <c r="O4099" s="64" t="s">
        <v>413</v>
      </c>
      <c r="P4099" s="64" t="s">
        <v>41</v>
      </c>
      <c r="Q4099" s="16">
        <v>0</v>
      </c>
      <c r="R4099" s="82" t="s">
        <v>3585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3416</v>
      </c>
      <c r="B4100" s="91" t="s">
        <v>35</v>
      </c>
      <c r="C4100" s="91" t="s">
        <v>166</v>
      </c>
      <c r="D4100" s="91" t="s">
        <v>176</v>
      </c>
      <c r="E4100" s="91" t="s">
        <v>3584</v>
      </c>
      <c r="F4100" s="91" t="s">
        <v>3584</v>
      </c>
      <c r="G4100" s="91" t="s">
        <v>3584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3586</v>
      </c>
      <c r="N4100" s="64"/>
      <c r="O4100" s="64" t="s">
        <v>413</v>
      </c>
      <c r="P4100" s="64" t="s">
        <v>41</v>
      </c>
      <c r="Q4100" s="16">
        <v>0</v>
      </c>
      <c r="R4100" s="82" t="s">
        <v>3587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3416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3416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3416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3416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3416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3416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3416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3416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3416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3416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3416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3416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3416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3416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3588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3416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3416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3416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3417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3416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3416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3416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3417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3417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3417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3416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3417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3416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3416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3416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3416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3417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3416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3716</v>
      </c>
      <c r="AK4132" s="12">
        <f t="shared" si="649"/>
        <v>4011.7878431372592</v>
      </c>
    </row>
    <row r="4133" spans="1:37" hidden="1" x14ac:dyDescent="0.3">
      <c r="A4133" s="104" t="s">
        <v>3416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3417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3416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3416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3416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3416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3416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3417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3416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3416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3419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3416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3416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3416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3416</v>
      </c>
      <c r="B4147" s="91" t="s">
        <v>35</v>
      </c>
      <c r="C4147" s="91" t="s">
        <v>166</v>
      </c>
      <c r="D4147" s="91" t="s">
        <v>176</v>
      </c>
      <c r="E4147" s="91" t="s">
        <v>3589</v>
      </c>
      <c r="F4147" s="91" t="s">
        <v>3589</v>
      </c>
      <c r="G4147" s="91" t="s">
        <v>3589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3590</v>
      </c>
      <c r="N4147" s="64"/>
      <c r="O4147" s="64" t="s">
        <v>413</v>
      </c>
      <c r="P4147" s="64" t="s">
        <v>41</v>
      </c>
      <c r="Q4147" s="16">
        <v>0</v>
      </c>
      <c r="R4147" s="82" t="s">
        <v>3591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3416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3417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3416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3417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3416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3416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3417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3592</v>
      </c>
      <c r="N4154" s="64"/>
      <c r="O4154" s="64" t="s">
        <v>413</v>
      </c>
      <c r="P4154" s="64" t="s">
        <v>46</v>
      </c>
      <c r="Q4154" s="16">
        <v>0.02</v>
      </c>
      <c r="R4154" s="82" t="s">
        <v>3593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3416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3416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3416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3416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3416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3416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3417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3417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3594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3416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3416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3417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3416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3416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3416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3416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3416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3416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3419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3416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3416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3416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3416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3416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3416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3417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3417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3416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3416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3416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3417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3416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3416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3416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3416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3416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3416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3416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3416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3417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3416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3416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3416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3417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3416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3725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3726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3417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3417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3416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3417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3419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3416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3416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3416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3416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3416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3416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3416</v>
      </c>
      <c r="B4210" s="91" t="s">
        <v>35</v>
      </c>
      <c r="C4210" s="91" t="s">
        <v>36</v>
      </c>
      <c r="D4210" s="91" t="s">
        <v>3509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3416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3416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3416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3417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3416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3416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3416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3416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3416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3416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3416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3417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3416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3416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3416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3417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3416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3419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3416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3417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3419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3416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3416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3416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3416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3416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3419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3416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3417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3416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3416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3416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3416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3417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3416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3416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3416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3416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3416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3416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3416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3417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3419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3416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3416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3416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3416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3416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3416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3416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3416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3416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3416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3390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3416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3417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3419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3416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3416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3416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3416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3419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3417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3416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3595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3417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3417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3416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3416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3416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3416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3416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3419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3417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3416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3416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3416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3417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3416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3416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3417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3416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3416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3416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3416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3416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3416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3416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3416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3416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3416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3417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3416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3416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3417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3416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3416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3416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3416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3416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3417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3417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3416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3416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3416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3417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3596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3416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3416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3416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3416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3416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3416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3416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3416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3416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3416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3416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3416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3416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3416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3416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3417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3416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3417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3416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3416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3416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3416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3416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3416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3416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3416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3416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3416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3416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3417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3416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3417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3416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3416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3416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3416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3416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3416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3416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3417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3417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3417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3416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3416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3416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3416</v>
      </c>
      <c r="B4360" s="91" t="s">
        <v>35</v>
      </c>
      <c r="C4360" s="91" t="s">
        <v>36</v>
      </c>
      <c r="D4360" s="91" t="s">
        <v>3509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3416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3416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3417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3416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3417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3416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3416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3416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3416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3417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3416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3416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3416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3416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3390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3417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3416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3416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3416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3416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3416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3416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3416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3416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3417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3416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3416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3417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3416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3416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3417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3417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3417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3416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3417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3416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3696</v>
      </c>
      <c r="K4395" s="2"/>
      <c r="L4395" s="2" t="s">
        <v>3410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3416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3696</v>
      </c>
      <c r="K4396" s="2"/>
      <c r="L4396" s="2" t="s">
        <v>3410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3416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3390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3416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3416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3417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3417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3416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3417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3416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3416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3416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3416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3416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3416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3416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3416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3416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3416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3417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3417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3417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3416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3416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3416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3416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3416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3417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3416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3416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3416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3416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3416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3417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3417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3416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3417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3416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3416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3416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3416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3416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3416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3416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3416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3417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3416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3416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3416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3416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3416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3416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3416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3416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3417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3417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3416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3416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3417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3416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3416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3416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3416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3417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3416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3416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3416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3416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3417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3416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3416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3416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3416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3416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3416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3416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3416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3416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3416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3416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3417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3417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3416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3416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3416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3416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3416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3416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3416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3417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3416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3417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3417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3417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3416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3417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3416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3417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3416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3416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3706</v>
      </c>
      <c r="AK4494" s="12">
        <f t="shared" si="698"/>
        <v>0</v>
      </c>
    </row>
    <row r="4495" spans="1:37" hidden="1" x14ac:dyDescent="0.3">
      <c r="A4495" s="104" t="s">
        <v>3416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3416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3416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3416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3417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3416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3416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3417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3416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3416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3417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3417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3417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3416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3417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3416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3417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3416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3416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3416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3416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3417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3416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3417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3416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3417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3416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3416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3417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3417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3416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3416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3416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3417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3416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3417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3417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3416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3417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3416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3416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3416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3417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3416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3417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3417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3416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3416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3416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3417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3416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3417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3417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3416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3417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3416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3416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3416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3416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3417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3416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3417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3416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3417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3416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3417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3417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3417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3696</v>
      </c>
      <c r="K4562" s="2"/>
      <c r="L4562" s="2" t="s">
        <v>3410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3416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3416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3416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3416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3416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3416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3416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3417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3417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3416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3416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3417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3417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3417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3417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3417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3416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3416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3417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3416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3416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3416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3416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3417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3417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3417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3416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3416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3417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3417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3416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3416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3416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3416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3416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3416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3390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3417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3390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3417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3390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3416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3390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3417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3725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3726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3417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3416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3417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3417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3417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3416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3416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3417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3416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3417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3416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3417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3417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3417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3416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3416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3416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3416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3417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3417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3417</v>
      </c>
      <c r="B4623" s="91" t="s">
        <v>35</v>
      </c>
      <c r="C4623" s="91" t="s">
        <v>36</v>
      </c>
      <c r="D4623" s="91" t="s">
        <v>3511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3417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3416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3416</v>
      </c>
      <c r="B4626" s="91" t="s">
        <v>35</v>
      </c>
      <c r="C4626" s="91" t="s">
        <v>36</v>
      </c>
      <c r="D4626" s="91" t="s">
        <v>3511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3417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3416</v>
      </c>
      <c r="B4628" s="91" t="s">
        <v>35</v>
      </c>
      <c r="C4628" s="91" t="s">
        <v>36</v>
      </c>
      <c r="D4628" s="91" t="s">
        <v>3511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3416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3417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3417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3416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3416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3417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3416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3416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3417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3417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3417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3417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3416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3417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3416</v>
      </c>
      <c r="B4643" s="91" t="s">
        <v>35</v>
      </c>
      <c r="C4643" s="91" t="s">
        <v>36</v>
      </c>
      <c r="D4643" s="91" t="s">
        <v>3509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3416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3416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3416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3416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3416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3597</v>
      </c>
      <c r="P4648" s="64" t="s">
        <v>46</v>
      </c>
      <c r="Q4648" s="16">
        <v>0.02</v>
      </c>
      <c r="R4648" s="82" t="s">
        <v>3556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3416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3598</v>
      </c>
      <c r="P4649" s="64" t="s">
        <v>41</v>
      </c>
      <c r="Q4649" s="16">
        <v>0</v>
      </c>
      <c r="R4649" s="82" t="s">
        <v>3594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3417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3599</v>
      </c>
      <c r="P4650" s="64" t="s">
        <v>41</v>
      </c>
      <c r="Q4650" s="16">
        <v>0</v>
      </c>
      <c r="R4650" s="82" t="s">
        <v>3530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3416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3599</v>
      </c>
      <c r="P4651" s="64" t="s">
        <v>46</v>
      </c>
      <c r="Q4651" s="16">
        <v>0.02</v>
      </c>
      <c r="R4651" s="82" t="s">
        <v>3540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3417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3528</v>
      </c>
      <c r="N4652" s="64"/>
      <c r="O4652" s="64" t="s">
        <v>3599</v>
      </c>
      <c r="P4652" s="64" t="s">
        <v>41</v>
      </c>
      <c r="Q4652" s="16">
        <v>0</v>
      </c>
      <c r="R4652" s="82" t="s">
        <v>3529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3417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3599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3416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3599</v>
      </c>
      <c r="P4654" s="64" t="s">
        <v>41</v>
      </c>
      <c r="Q4654" s="16">
        <v>0</v>
      </c>
      <c r="R4654" s="82" t="s">
        <v>3527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3416</v>
      </c>
      <c r="B4655" s="91" t="s">
        <v>35</v>
      </c>
      <c r="C4655" s="91" t="s">
        <v>59</v>
      </c>
      <c r="D4655" s="91" t="s">
        <v>60</v>
      </c>
      <c r="E4655" s="91" t="s">
        <v>3600</v>
      </c>
      <c r="F4655" s="91" t="s">
        <v>3600</v>
      </c>
      <c r="G4655" s="91" t="s">
        <v>3600</v>
      </c>
      <c r="H4655" s="91">
        <v>22</v>
      </c>
      <c r="I4655" s="91" t="s">
        <v>2938</v>
      </c>
      <c r="J4655" s="2" t="s">
        <v>3313</v>
      </c>
      <c r="K4655" s="2" t="s">
        <v>3391</v>
      </c>
      <c r="L4655" s="2" t="s">
        <v>35</v>
      </c>
      <c r="M4655" s="91" t="s">
        <v>3601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3417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3391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3416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3391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3416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3391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3416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3391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3417</v>
      </c>
      <c r="B4660" s="91" t="s">
        <v>35</v>
      </c>
      <c r="C4660" s="91" t="s">
        <v>36</v>
      </c>
      <c r="D4660" s="91" t="s">
        <v>226</v>
      </c>
      <c r="E4660" s="91" t="s">
        <v>3461</v>
      </c>
      <c r="F4660" s="91" t="s">
        <v>3461</v>
      </c>
      <c r="G4660" s="91" t="s">
        <v>3461</v>
      </c>
      <c r="H4660" s="91">
        <v>22</v>
      </c>
      <c r="I4660" s="91" t="s">
        <v>2938</v>
      </c>
      <c r="J4660" s="2" t="s">
        <v>3313</v>
      </c>
      <c r="K4660" s="2" t="s">
        <v>3391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3416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3391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3416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3391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3419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3391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3416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3391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3416</v>
      </c>
      <c r="B4665" s="91" t="s">
        <v>35</v>
      </c>
      <c r="C4665" s="91" t="s">
        <v>36</v>
      </c>
      <c r="D4665" s="91" t="s">
        <v>54</v>
      </c>
      <c r="E4665" s="91" t="s">
        <v>3602</v>
      </c>
      <c r="F4665" s="91" t="s">
        <v>3602</v>
      </c>
      <c r="G4665" s="91" t="s">
        <v>3602</v>
      </c>
      <c r="H4665" s="91">
        <v>22</v>
      </c>
      <c r="I4665" s="91" t="s">
        <v>2938</v>
      </c>
      <c r="J4665" s="2" t="s">
        <v>3313</v>
      </c>
      <c r="K4665" s="2" t="s">
        <v>3391</v>
      </c>
      <c r="L4665" s="2" t="s">
        <v>35</v>
      </c>
      <c r="M4665" s="91" t="s">
        <v>3603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3416</v>
      </c>
      <c r="B4666" s="91" t="s">
        <v>35</v>
      </c>
      <c r="C4666" s="91" t="s">
        <v>36</v>
      </c>
      <c r="D4666" s="91" t="s">
        <v>54</v>
      </c>
      <c r="E4666" s="91" t="s">
        <v>3604</v>
      </c>
      <c r="F4666" s="91" t="s">
        <v>3604</v>
      </c>
      <c r="G4666" s="91" t="s">
        <v>3604</v>
      </c>
      <c r="H4666" s="91">
        <v>22</v>
      </c>
      <c r="I4666" s="91" t="s">
        <v>2938</v>
      </c>
      <c r="J4666" s="2" t="s">
        <v>3313</v>
      </c>
      <c r="K4666" s="2" t="s">
        <v>3391</v>
      </c>
      <c r="L4666" s="2" t="s">
        <v>35</v>
      </c>
      <c r="M4666" s="91" t="s">
        <v>3604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3417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3391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3416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3391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3416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3391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3416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3391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3416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3391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3417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3391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3416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3391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3416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3391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3416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3391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3416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3391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3417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3391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3419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3391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3416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3391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3416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3391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3416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3391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3416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3391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3417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3391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3416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3391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3416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3391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3416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3391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3605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3391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3606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3391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3605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3391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3605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3391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3605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3391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3605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3391</v>
      </c>
      <c r="L4692" s="2" t="s">
        <v>35</v>
      </c>
      <c r="M4692" s="91" t="s">
        <v>3607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3605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3608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3391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3605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3391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3606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3391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3419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3391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3605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3391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3605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3391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3605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3391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3419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3391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3606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3391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3605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3391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3605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3391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3419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3391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3605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3425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3391</v>
      </c>
      <c r="L4705" s="2" t="s">
        <v>35</v>
      </c>
      <c r="M4705" s="91" t="s">
        <v>3609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3606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3425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3391</v>
      </c>
      <c r="L4706" s="2" t="s">
        <v>35</v>
      </c>
      <c r="M4706" s="91" t="s">
        <v>3610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3419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3391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3419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3391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3606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3391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3419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3391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3605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3391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3419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3391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3605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3391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3605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3391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3605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3391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3606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3391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3419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3391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3606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3391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3419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3391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3606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3391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758672.64</v>
      </c>
      <c r="W4720" s="84">
        <f t="shared" ref="W4720:W4783" si="732">T4720+U4720-V4720</f>
        <v>463435.46000000008</v>
      </c>
      <c r="X4720" s="84">
        <f t="shared" si="727"/>
        <v>758672.64</v>
      </c>
      <c r="Y4720" s="84"/>
      <c r="Z4720" s="16">
        <v>0</v>
      </c>
      <c r="AA4720" s="7">
        <v>0</v>
      </c>
      <c r="AB4720" s="7">
        <f t="shared" si="728"/>
        <v>758672.64</v>
      </c>
      <c r="AC4720" s="5">
        <f t="shared" si="729"/>
        <v>0</v>
      </c>
      <c r="AD4720" s="84">
        <f t="shared" ref="AD4720:AD4783" si="733">V4720</f>
        <v>758672.64</v>
      </c>
      <c r="AE4720" s="3">
        <f>VLOOKUP(I4720,[1]媒体政策预估表!A:N,MATCH(O4720,[1]媒体政策预估表!$A$2:$M$2,0),0)</f>
        <v>0.09</v>
      </c>
      <c r="AF4720" s="7">
        <f t="shared" si="730"/>
        <v>68280.537599999996</v>
      </c>
      <c r="AG4720" s="16">
        <v>0</v>
      </c>
      <c r="AH4720" s="84">
        <f t="shared" ref="AH4720:AH4783" si="734">AD4720</f>
        <v>758672.64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3605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3391</v>
      </c>
      <c r="L4721" s="2" t="s">
        <v>35</v>
      </c>
      <c r="M4721" s="91" t="s">
        <v>3611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3605</v>
      </c>
      <c r="B4722" s="91" t="s">
        <v>35</v>
      </c>
      <c r="C4722" s="91" t="s">
        <v>146</v>
      </c>
      <c r="D4722" s="91" t="s">
        <v>147</v>
      </c>
      <c r="E4722" s="91" t="s">
        <v>3612</v>
      </c>
      <c r="F4722" s="91" t="s">
        <v>3612</v>
      </c>
      <c r="G4722" s="91" t="s">
        <v>3612</v>
      </c>
      <c r="H4722" s="91">
        <v>22</v>
      </c>
      <c r="I4722" s="91" t="s">
        <v>2938</v>
      </c>
      <c r="J4722" s="2" t="s">
        <v>3313</v>
      </c>
      <c r="K4722" s="2" t="s">
        <v>3391</v>
      </c>
      <c r="L4722" s="2" t="s">
        <v>35</v>
      </c>
      <c r="M4722" s="91" t="s">
        <v>3613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3419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3391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3419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3391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3419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3391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3606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3391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3419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3391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3419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3391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3605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3391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3605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3391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3606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3391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3605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3391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3419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3391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3605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3391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3605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3391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3606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3391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3605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3391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3605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3391</v>
      </c>
      <c r="L4738" s="2" t="s">
        <v>35</v>
      </c>
      <c r="M4738" s="91" t="s">
        <v>3614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3419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3391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3605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3391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3419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3391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3605</v>
      </c>
      <c r="B4742" s="91" t="s">
        <v>35</v>
      </c>
      <c r="C4742" s="91" t="s">
        <v>146</v>
      </c>
      <c r="D4742" s="91" t="s">
        <v>163</v>
      </c>
      <c r="E4742" s="91" t="s">
        <v>3615</v>
      </c>
      <c r="F4742" s="91" t="s">
        <v>3615</v>
      </c>
      <c r="G4742" s="91" t="s">
        <v>3615</v>
      </c>
      <c r="H4742" s="91">
        <v>22</v>
      </c>
      <c r="I4742" s="91" t="s">
        <v>2938</v>
      </c>
      <c r="J4742" s="2" t="s">
        <v>3313</v>
      </c>
      <c r="K4742" s="2" t="s">
        <v>3391</v>
      </c>
      <c r="L4742" s="2" t="s">
        <v>35</v>
      </c>
      <c r="M4742" s="91" t="s">
        <v>3616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3606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3391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3605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3391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3605</v>
      </c>
      <c r="B4745" s="91" t="s">
        <v>35</v>
      </c>
      <c r="C4745" s="91" t="s">
        <v>166</v>
      </c>
      <c r="D4745" s="91" t="s">
        <v>3429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3391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3419</v>
      </c>
      <c r="B4746" s="91" t="s">
        <v>35</v>
      </c>
      <c r="C4746" s="91" t="s">
        <v>166</v>
      </c>
      <c r="D4746" s="91" t="s">
        <v>3429</v>
      </c>
      <c r="E4746" s="91" t="s">
        <v>3617</v>
      </c>
      <c r="F4746" s="91" t="s">
        <v>3617</v>
      </c>
      <c r="G4746" s="91" t="s">
        <v>3692</v>
      </c>
      <c r="H4746" s="91">
        <v>22</v>
      </c>
      <c r="I4746" s="91" t="s">
        <v>2938</v>
      </c>
      <c r="J4746" s="2" t="s">
        <v>3313</v>
      </c>
      <c r="K4746" s="2" t="s">
        <v>3391</v>
      </c>
      <c r="L4746" s="2" t="s">
        <v>35</v>
      </c>
      <c r="M4746" s="91" t="s">
        <v>3618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3419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3391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3419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3391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3606</v>
      </c>
      <c r="B4749" s="91" t="s">
        <v>35</v>
      </c>
      <c r="C4749" s="91" t="s">
        <v>166</v>
      </c>
      <c r="D4749" s="91" t="s">
        <v>167</v>
      </c>
      <c r="E4749" s="91" t="s">
        <v>3617</v>
      </c>
      <c r="F4749" s="91" t="s">
        <v>3617</v>
      </c>
      <c r="G4749" s="91" t="s">
        <v>3692</v>
      </c>
      <c r="H4749" s="91">
        <v>22</v>
      </c>
      <c r="I4749" s="91" t="s">
        <v>2938</v>
      </c>
      <c r="J4749" s="2" t="s">
        <v>3313</v>
      </c>
      <c r="K4749" s="2" t="s">
        <v>3391</v>
      </c>
      <c r="L4749" s="2" t="s">
        <v>35</v>
      </c>
      <c r="M4749" s="91" t="s">
        <v>3618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3419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3391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3606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3391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3605</v>
      </c>
      <c r="B4752" s="91" t="s">
        <v>35</v>
      </c>
      <c r="C4752" s="91" t="s">
        <v>166</v>
      </c>
      <c r="D4752" s="91" t="s">
        <v>167</v>
      </c>
      <c r="E4752" s="91" t="s">
        <v>3619</v>
      </c>
      <c r="F4752" s="91" t="s">
        <v>3619</v>
      </c>
      <c r="G4752" s="91" t="s">
        <v>3619</v>
      </c>
      <c r="H4752" s="91">
        <v>22</v>
      </c>
      <c r="I4752" s="91" t="s">
        <v>2938</v>
      </c>
      <c r="J4752" s="2" t="s">
        <v>3313</v>
      </c>
      <c r="K4752" s="2" t="s">
        <v>3391</v>
      </c>
      <c r="L4752" s="2" t="s">
        <v>35</v>
      </c>
      <c r="M4752" s="91" t="s">
        <v>3619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3605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3391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3606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3391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3419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3391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3605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3391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3605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3391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3419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3391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3606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3391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3419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3391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3419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3391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3605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3391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3605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3391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3419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3391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3605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3391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3606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3391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3605</v>
      </c>
      <c r="B4767" s="91" t="s">
        <v>35</v>
      </c>
      <c r="C4767" s="91" t="s">
        <v>166</v>
      </c>
      <c r="D4767" s="91" t="s">
        <v>176</v>
      </c>
      <c r="E4767" s="91" t="s">
        <v>3495</v>
      </c>
      <c r="F4767" s="91" t="s">
        <v>3496</v>
      </c>
      <c r="G4767" s="91" t="s">
        <v>3495</v>
      </c>
      <c r="H4767" s="91">
        <v>22</v>
      </c>
      <c r="I4767" s="91" t="s">
        <v>2938</v>
      </c>
      <c r="J4767" s="2" t="s">
        <v>3313</v>
      </c>
      <c r="K4767" s="2" t="s">
        <v>3391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3605</v>
      </c>
      <c r="B4768" s="91" t="s">
        <v>35</v>
      </c>
      <c r="C4768" s="91" t="s">
        <v>166</v>
      </c>
      <c r="D4768" s="91" t="s">
        <v>176</v>
      </c>
      <c r="E4768" s="91" t="s">
        <v>3495</v>
      </c>
      <c r="F4768" s="91" t="s">
        <v>3496</v>
      </c>
      <c r="G4768" s="91" t="s">
        <v>3495</v>
      </c>
      <c r="H4768" s="91">
        <v>22</v>
      </c>
      <c r="I4768" s="91" t="s">
        <v>2938</v>
      </c>
      <c r="J4768" s="2" t="s">
        <v>3313</v>
      </c>
      <c r="K4768" s="2" t="s">
        <v>3391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3605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3391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3605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3391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3419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3391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3419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3391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3419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3391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3605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3391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3606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3391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3605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3391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3605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3391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3605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3391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3605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3391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3419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3391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3419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3391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3419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3391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3605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3391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3419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3391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3419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3391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3605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3391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3606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3391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3606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3391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3419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3391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3419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3391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3419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3391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3419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3391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3606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3391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3605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3391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3419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3391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3605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3391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3419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3391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3605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3391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3605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3391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3605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3391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3419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3391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3419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3391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3605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3391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3605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3391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3606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3391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3419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3391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3605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3391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3606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3391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3606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3391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3419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3391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3419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3391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3605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3391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3605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3391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3605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3391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3419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3391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3605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3391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3606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3391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3605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3391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3419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3391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3419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3391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3419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3391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3605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3391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0</v>
      </c>
      <c r="W4822" s="84">
        <f t="shared" si="740"/>
        <v>15548.39</v>
      </c>
      <c r="X4822" s="84">
        <f t="shared" si="743"/>
        <v>0</v>
      </c>
      <c r="Y4822" s="84"/>
      <c r="Z4822" s="16">
        <v>0</v>
      </c>
      <c r="AA4822" s="7">
        <v>0</v>
      </c>
      <c r="AB4822" s="7">
        <f t="shared" si="745"/>
        <v>0</v>
      </c>
      <c r="AC4822" s="5">
        <f t="shared" si="746"/>
        <v>0</v>
      </c>
      <c r="AD4822" s="84">
        <f t="shared" si="741"/>
        <v>0</v>
      </c>
      <c r="AE4822" s="3">
        <f>VLOOKUP(I4822,[1]媒体政策预估表!A:N,MATCH(O4822,[1]媒体政策预估表!$A$2:$M$2,0),0)</f>
        <v>0.09</v>
      </c>
      <c r="AF4822" s="7">
        <f t="shared" si="747"/>
        <v>0</v>
      </c>
      <c r="AG4822" s="16">
        <v>0</v>
      </c>
      <c r="AH4822" s="84">
        <f t="shared" si="742"/>
        <v>0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3605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3391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3606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3391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3606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3391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3606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3391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3419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3391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3419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3391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3419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3391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3605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3391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3606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3391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3606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3391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3419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3391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3605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3391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3606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3391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3606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3391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3605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3391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3605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3391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3605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3391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3419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3391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3606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3391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3605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3391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3419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3391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3419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3391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3419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3391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3419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3391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3605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3391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3419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3391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3419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3391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3605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3391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3419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3391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3605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3391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3605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3391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3605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3391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3605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3391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3419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3391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3606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3391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3605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3391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3419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3391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3605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3391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3419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3391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3605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3391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3605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3391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3605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3391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3605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3391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3606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3391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3419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3391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3419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3391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3605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3391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3605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3391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3419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3391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3605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3391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3605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3391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3419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3391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3419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3391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3419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3391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3605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3391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3605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3391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3419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3391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3419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3391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3419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3391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3605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3391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3605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3391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3605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3391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3605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3391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3419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3391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3419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3391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3605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3391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3419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3391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3605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3391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3606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3391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3605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3391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3419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3391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3419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3391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3419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3391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3605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3391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3605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3391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3605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3391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3605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3391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3419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3391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3419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3391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3419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3391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3605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3391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3605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3391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3606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3391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3606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3391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3419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3391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3605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3391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3606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3391</v>
      </c>
      <c r="L4909" s="2" t="s">
        <v>35</v>
      </c>
      <c r="M4909" s="91" t="s">
        <v>504</v>
      </c>
      <c r="N4909" s="64"/>
      <c r="O4909" s="64" t="s">
        <v>3620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3606</v>
      </c>
      <c r="B4910" s="91" t="s">
        <v>35</v>
      </c>
      <c r="C4910" s="91" t="s">
        <v>36</v>
      </c>
      <c r="D4910" s="91" t="s">
        <v>54</v>
      </c>
      <c r="E4910" s="91" t="s">
        <v>3604</v>
      </c>
      <c r="F4910" s="91" t="s">
        <v>3604</v>
      </c>
      <c r="G4910" s="91" t="s">
        <v>3604</v>
      </c>
      <c r="H4910" s="91">
        <v>22</v>
      </c>
      <c r="I4910" s="91" t="s">
        <v>2938</v>
      </c>
      <c r="J4910" s="2" t="s">
        <v>3313</v>
      </c>
      <c r="K4910" s="2" t="s">
        <v>3391</v>
      </c>
      <c r="L4910" s="2" t="s">
        <v>35</v>
      </c>
      <c r="M4910" s="91" t="s">
        <v>3604</v>
      </c>
      <c r="N4910" s="64"/>
      <c r="O4910" s="64" t="s">
        <v>3621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3605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3621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3419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3622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3605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3621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3605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3623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3620</v>
      </c>
      <c r="P4914" s="64" t="s">
        <v>41</v>
      </c>
      <c r="Q4914" s="16">
        <v>0</v>
      </c>
      <c r="R4914" s="82"/>
      <c r="S4914" s="64" t="s">
        <v>3624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3419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3625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3419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3626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3621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3605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3605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3627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3605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3628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3621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3605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3629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3621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3605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3630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3620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3605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3621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3605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3621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3416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3416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3416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3416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3419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3417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3419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3631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3416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3417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3416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3417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3632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3416</v>
      </c>
      <c r="B4935" s="91" t="s">
        <v>35</v>
      </c>
      <c r="C4935" s="91" t="s">
        <v>36</v>
      </c>
      <c r="D4935" s="91" t="s">
        <v>54</v>
      </c>
      <c r="E4935" s="91" t="s">
        <v>3633</v>
      </c>
      <c r="F4935" s="91" t="s">
        <v>3633</v>
      </c>
      <c r="G4935" s="91" t="s">
        <v>3633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3416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3416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3416</v>
      </c>
      <c r="B4938" s="91" t="s">
        <v>35</v>
      </c>
      <c r="C4938" s="91" t="s">
        <v>36</v>
      </c>
      <c r="D4938" s="91" t="s">
        <v>54</v>
      </c>
      <c r="E4938" s="91" t="s">
        <v>3634</v>
      </c>
      <c r="F4938" s="91" t="s">
        <v>3635</v>
      </c>
      <c r="G4938" s="91" t="s">
        <v>3634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3416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3416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3636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3416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3416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3416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3416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3416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3416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3416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3419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3416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3416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3416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3417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3416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3727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3416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3416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3419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3416</v>
      </c>
      <c r="B4957" s="91" t="s">
        <v>35</v>
      </c>
      <c r="C4957" s="91" t="s">
        <v>65</v>
      </c>
      <c r="D4957" s="91" t="s">
        <v>1294</v>
      </c>
      <c r="E4957" s="91" t="s">
        <v>3637</v>
      </c>
      <c r="F4957" s="91" t="s">
        <v>3637</v>
      </c>
      <c r="G4957" s="91" t="s">
        <v>3637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3416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3416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3416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3416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3416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3416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3416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3416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3416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3416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3416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3417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3416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3416</v>
      </c>
      <c r="B4971" s="91" t="s">
        <v>35</v>
      </c>
      <c r="C4971" s="91" t="s">
        <v>146</v>
      </c>
      <c r="D4971" s="91" t="s">
        <v>147</v>
      </c>
      <c r="E4971" s="91" t="s">
        <v>3638</v>
      </c>
      <c r="F4971" s="91" t="s">
        <v>3638</v>
      </c>
      <c r="G4971" s="91" t="s">
        <v>3638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3417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3416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3416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3416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3416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3416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3416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3416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3416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3417</v>
      </c>
      <c r="B4981" s="91" t="s">
        <v>35</v>
      </c>
      <c r="C4981" s="91" t="s">
        <v>166</v>
      </c>
      <c r="D4981" s="91" t="s">
        <v>167</v>
      </c>
      <c r="E4981" s="91" t="s">
        <v>3565</v>
      </c>
      <c r="F4981" s="91" t="s">
        <v>3565</v>
      </c>
      <c r="G4981" s="91" t="s">
        <v>3565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3416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3419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3416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 t="s">
        <v>3735</v>
      </c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>IF(P4984="折扣",V4984*Q4984,IF(P4984="返现",V4984,V4984/(1+Q4984)))-106415.53</f>
        <v>3261628.8699999996</v>
      </c>
      <c r="Y4984" s="83"/>
      <c r="Z4984" s="16">
        <v>0</v>
      </c>
      <c r="AA4984" s="7">
        <v>0</v>
      </c>
      <c r="AB4984" s="7">
        <f t="shared" si="761"/>
        <v>3261628.8699999996</v>
      </c>
      <c r="AC4984" s="5">
        <f t="shared" si="762"/>
        <v>195697.73219999997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3416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3417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3416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3702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3416</v>
      </c>
      <c r="B4988" s="91" t="s">
        <v>35</v>
      </c>
      <c r="C4988" s="91" t="s">
        <v>166</v>
      </c>
      <c r="D4988" s="91" t="s">
        <v>171</v>
      </c>
      <c r="E4988" s="91" t="s">
        <v>3639</v>
      </c>
      <c r="F4988" s="91" t="s">
        <v>3639</v>
      </c>
      <c r="G4988" s="91" t="s">
        <v>3639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3417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3417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3417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2292174.5100000007</v>
      </c>
      <c r="W4991" s="83">
        <f t="shared" si="765"/>
        <v>-684291.13000000268</v>
      </c>
      <c r="X4991" s="83">
        <f t="shared" si="766"/>
        <v>2225412.1456310684</v>
      </c>
      <c r="Y4991" s="83"/>
      <c r="Z4991" s="16">
        <v>0</v>
      </c>
      <c r="AA4991" s="7">
        <v>0</v>
      </c>
      <c r="AB4991" s="7">
        <f t="shared" si="761"/>
        <v>2225412.1456310684</v>
      </c>
      <c r="AC4991" s="5">
        <f t="shared" si="762"/>
        <v>66762.364368932322</v>
      </c>
      <c r="AD4991" s="83">
        <f t="shared" si="767"/>
        <v>2292174.5100000007</v>
      </c>
      <c r="AE4991" s="3">
        <v>0.06</v>
      </c>
      <c r="AF4991" s="7">
        <f t="shared" si="763"/>
        <v>137530.47060000003</v>
      </c>
      <c r="AG4991" s="16">
        <v>0</v>
      </c>
      <c r="AH4991" s="83">
        <f t="shared" si="768"/>
        <v>2292174.5100000007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3417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2" t="s">
        <v>3375</v>
      </c>
      <c r="Q4992" s="3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3417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2" t="s">
        <v>3375</v>
      </c>
      <c r="Q4993" s="3">
        <v>0.01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218900.99999999997</v>
      </c>
      <c r="Y4993" s="83"/>
      <c r="Z4993" s="16">
        <v>0</v>
      </c>
      <c r="AA4993" s="7">
        <v>0</v>
      </c>
      <c r="AB4993" s="7">
        <f t="shared" si="761"/>
        <v>218900.99999999997</v>
      </c>
      <c r="AC4993" s="5">
        <f t="shared" si="762"/>
        <v>2189.0100000000093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3416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x14ac:dyDescent="0.3">
      <c r="A4995" s="104" t="s">
        <v>3416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3416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3416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3416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3416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3419</v>
      </c>
      <c r="B5000" s="91" t="s">
        <v>35</v>
      </c>
      <c r="C5000" s="91" t="s">
        <v>189</v>
      </c>
      <c r="D5000" s="91" t="s">
        <v>190</v>
      </c>
      <c r="E5000" s="91" t="s">
        <v>3640</v>
      </c>
      <c r="F5000" s="91" t="s">
        <v>3640</v>
      </c>
      <c r="G5000" s="91" t="s">
        <v>3640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3416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3417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3417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3416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3416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3416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3417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3416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3416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3416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3641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3416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3417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3417</v>
      </c>
      <c r="B5013" s="91" t="s">
        <v>35</v>
      </c>
      <c r="C5013" s="91" t="s">
        <v>189</v>
      </c>
      <c r="D5013" s="91" t="s">
        <v>190</v>
      </c>
      <c r="E5013" s="91" t="s">
        <v>3642</v>
      </c>
      <c r="F5013" s="91" t="s">
        <v>3642</v>
      </c>
      <c r="G5013" s="91" t="s">
        <v>3642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3417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3416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3416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3416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3416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3416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3416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3417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3416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3416</v>
      </c>
      <c r="B5023" s="91" t="s">
        <v>35</v>
      </c>
      <c r="C5023" s="91" t="s">
        <v>189</v>
      </c>
      <c r="D5023" s="91" t="s">
        <v>210</v>
      </c>
      <c r="E5023" s="91" t="s">
        <v>3643</v>
      </c>
      <c r="F5023" s="91" t="s">
        <v>3644</v>
      </c>
      <c r="G5023" s="91" t="s">
        <v>3643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3417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3417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3416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3416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3419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3417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3419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3416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3416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3416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3416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3417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3416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3419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0</v>
      </c>
      <c r="W5037" s="83">
        <f t="shared" si="765"/>
        <v>3196977.4600000018</v>
      </c>
      <c r="X5037" s="83">
        <f t="shared" si="766"/>
        <v>0</v>
      </c>
      <c r="Y5037" s="83"/>
      <c r="Z5037" s="16">
        <v>0</v>
      </c>
      <c r="AA5037" s="7">
        <v>0</v>
      </c>
      <c r="AB5037" s="7">
        <f t="shared" si="769"/>
        <v>0</v>
      </c>
      <c r="AC5037" s="5">
        <f t="shared" si="770"/>
        <v>0</v>
      </c>
      <c r="AD5037" s="83">
        <f t="shared" si="767"/>
        <v>0</v>
      </c>
      <c r="AE5037" s="3">
        <v>0.06</v>
      </c>
      <c r="AF5037" s="7">
        <f t="shared" si="771"/>
        <v>0</v>
      </c>
      <c r="AG5037" s="16">
        <v>0</v>
      </c>
      <c r="AH5037" s="83">
        <f t="shared" si="768"/>
        <v>0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3416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3416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3417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3416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3417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3704</v>
      </c>
      <c r="AK5042" s="12">
        <f t="shared" si="772"/>
        <v>0</v>
      </c>
    </row>
    <row r="5043" spans="1:37" hidden="1" x14ac:dyDescent="0.3">
      <c r="A5043" s="104" t="s">
        <v>3416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3417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3417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3416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3417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0">
        <v>0.05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3417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3416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3417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3417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3417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3416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3416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3417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3416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3417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3417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3704</v>
      </c>
      <c r="AK5058" s="12">
        <f t="shared" si="772"/>
        <v>0</v>
      </c>
    </row>
    <row r="5059" spans="1:37" hidden="1" x14ac:dyDescent="0.3">
      <c r="A5059" s="104" t="s">
        <v>3417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3417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3416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3645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3416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3416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3416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3416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3416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3646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3416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3417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3419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3416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3416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3416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3416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3417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3416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3416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3416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3416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3416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3416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3416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3417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3416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3417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3416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3419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3416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3416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3416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3416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3416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3416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3416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3416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3417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3416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3417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3417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3416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3416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3416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3416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3416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3417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3416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3416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3417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3416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3417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3416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3416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3417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3416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3417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3416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3416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3416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3416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3704</v>
      </c>
      <c r="AK5118" s="12">
        <f t="shared" si="780"/>
        <v>0</v>
      </c>
    </row>
    <row r="5119" spans="1:37" hidden="1" x14ac:dyDescent="0.3">
      <c r="A5119" s="104" t="s">
        <v>3416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3417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3416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3416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3416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3416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3416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3417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3417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3416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3416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3647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3416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3417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3416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3417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3419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3416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3416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3417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3417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3416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3417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3417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3417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3416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3417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3419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3417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3648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3416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3416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3417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3649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3417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3650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3416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3417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3651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hidden="1" x14ac:dyDescent="0.3">
      <c r="A5153" s="104" t="s">
        <v>3417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3652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9" t="s">
        <v>46</v>
      </c>
      <c r="Q5153" s="10">
        <v>0.04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35378293.624999993</v>
      </c>
      <c r="Y5153" s="83"/>
      <c r="Z5153" s="16">
        <v>0</v>
      </c>
      <c r="AA5153" s="7">
        <v>0</v>
      </c>
      <c r="AB5153" s="7">
        <f t="shared" si="785"/>
        <v>35378293.624999993</v>
      </c>
      <c r="AC5153" s="5">
        <f t="shared" si="786"/>
        <v>1415131.7450000048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hidden="1" x14ac:dyDescent="0.3">
      <c r="A5154" s="104" t="s">
        <v>3416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3652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9" t="s">
        <v>46</v>
      </c>
      <c r="Q5154" s="10">
        <v>0.04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23269.913461538465</v>
      </c>
      <c r="Y5154" s="83"/>
      <c r="Z5154" s="16">
        <v>0</v>
      </c>
      <c r="AA5154" s="7">
        <v>0</v>
      </c>
      <c r="AB5154" s="7">
        <f t="shared" si="785"/>
        <v>23269.913461538465</v>
      </c>
      <c r="AC5154" s="5">
        <f t="shared" si="786"/>
        <v>930.79653846153815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3416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3653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3416</v>
      </c>
      <c r="B5156" s="91" t="s">
        <v>35</v>
      </c>
      <c r="C5156" s="91" t="s">
        <v>59</v>
      </c>
      <c r="D5156" s="91" t="s">
        <v>60</v>
      </c>
      <c r="E5156" s="91" t="s">
        <v>3654</v>
      </c>
      <c r="F5156" s="91" t="s">
        <v>3655</v>
      </c>
      <c r="G5156" s="91" t="s">
        <v>3664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3417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3419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3656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3416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3657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3416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3657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3417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3416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3416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3416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3416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3417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3417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3416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3416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3416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3419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3416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3416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3416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3416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3416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3416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3416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3416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3417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3416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3416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3417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2" t="s">
        <v>3375</v>
      </c>
      <c r="Q5183" s="3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x14ac:dyDescent="0.3">
      <c r="A5184" s="104" t="s">
        <v>3416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3416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3417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3416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3417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3416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3416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3417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3416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3417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3416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3416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3416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3416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3416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3658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3416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3649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3416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3650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3416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3651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3416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3647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3417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3659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3416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3416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3416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3416</v>
      </c>
      <c r="B5207" s="91" t="s">
        <v>35</v>
      </c>
      <c r="C5207" s="91" t="s">
        <v>166</v>
      </c>
      <c r="D5207" s="91" t="s">
        <v>171</v>
      </c>
      <c r="E5207" s="91" t="s">
        <v>3639</v>
      </c>
      <c r="F5207" s="91" t="s">
        <v>3639</v>
      </c>
      <c r="G5207" s="91" t="s">
        <v>3639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3416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3416</v>
      </c>
      <c r="B5209" s="91" t="s">
        <v>35</v>
      </c>
      <c r="C5209" s="91" t="s">
        <v>36</v>
      </c>
      <c r="D5209" s="91" t="s">
        <v>54</v>
      </c>
      <c r="E5209" s="91" t="s">
        <v>3634</v>
      </c>
      <c r="F5209" s="91" t="s">
        <v>3635</v>
      </c>
      <c r="G5209" s="91" t="s">
        <v>3634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3417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3416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3417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3417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3658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3416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3416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3417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3416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3416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3416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3416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3417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3416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3416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3417</v>
      </c>
      <c r="B5224" s="91" t="s">
        <v>35</v>
      </c>
      <c r="C5224" s="91" t="s">
        <v>65</v>
      </c>
      <c r="D5224" s="91" t="s">
        <v>1294</v>
      </c>
      <c r="E5224" s="91" t="s">
        <v>3637</v>
      </c>
      <c r="F5224" s="91" t="s">
        <v>3637</v>
      </c>
      <c r="G5224" s="91" t="s">
        <v>3637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3417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3417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3416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3656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3417</v>
      </c>
      <c r="B5228" s="91" t="s">
        <v>35</v>
      </c>
      <c r="C5228" s="91" t="s">
        <v>166</v>
      </c>
      <c r="D5228" s="91" t="s">
        <v>167</v>
      </c>
      <c r="E5228" s="91" t="s">
        <v>3565</v>
      </c>
      <c r="F5228" s="91" t="s">
        <v>3565</v>
      </c>
      <c r="G5228" s="91" t="s">
        <v>3565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3416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3417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3417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3417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3416</v>
      </c>
      <c r="B5233" s="91" t="s">
        <v>35</v>
      </c>
      <c r="C5233" s="91" t="s">
        <v>189</v>
      </c>
      <c r="D5233" s="91" t="s">
        <v>190</v>
      </c>
      <c r="E5233" s="91" t="s">
        <v>3642</v>
      </c>
      <c r="F5233" s="91" t="s">
        <v>3642</v>
      </c>
      <c r="G5233" s="91" t="s">
        <v>3642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3416</v>
      </c>
      <c r="B5234" s="91" t="s">
        <v>35</v>
      </c>
      <c r="C5234" s="91" t="s">
        <v>59</v>
      </c>
      <c r="D5234" s="91" t="s">
        <v>60</v>
      </c>
      <c r="E5234" s="91" t="s">
        <v>3420</v>
      </c>
      <c r="F5234" s="91" t="s">
        <v>3660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3661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3417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3662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3417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3663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3417</v>
      </c>
      <c r="B5237" s="91" t="s">
        <v>35</v>
      </c>
      <c r="C5237" s="91" t="s">
        <v>59</v>
      </c>
      <c r="D5237" s="91" t="s">
        <v>60</v>
      </c>
      <c r="E5237" s="91" t="s">
        <v>3664</v>
      </c>
      <c r="F5237" s="91" t="s">
        <v>3665</v>
      </c>
      <c r="G5237" s="91" t="s">
        <v>3664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3416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3666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3417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3667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3416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3666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3416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3391</v>
      </c>
      <c r="L5241" s="2" t="s">
        <v>35</v>
      </c>
      <c r="M5241" s="91" t="s">
        <v>2958</v>
      </c>
      <c r="N5241" s="64"/>
      <c r="O5241" s="64" t="s">
        <v>413</v>
      </c>
      <c r="P5241" s="64" t="s">
        <v>3668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3698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3698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3698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3698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3698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1187920.17</v>
      </c>
      <c r="W5246" s="83">
        <v>0</v>
      </c>
      <c r="X5246" s="83">
        <f t="shared" si="799"/>
        <v>1187920.17</v>
      </c>
      <c r="Y5246" s="83"/>
      <c r="Z5246" s="10">
        <v>0</v>
      </c>
      <c r="AA5246" s="7">
        <v>0</v>
      </c>
      <c r="AB5246" s="7">
        <f t="shared" si="793"/>
        <v>1187920.17</v>
      </c>
      <c r="AC5246" s="5">
        <f t="shared" si="794"/>
        <v>0</v>
      </c>
      <c r="AD5246" s="13">
        <v>1187920.17</v>
      </c>
      <c r="AE5246" s="85">
        <v>7.0000000000000007E-2</v>
      </c>
      <c r="AF5246" s="7">
        <f t="shared" si="795"/>
        <v>83154.411900000006</v>
      </c>
      <c r="AG5246" s="10">
        <v>0</v>
      </c>
      <c r="AH5246" s="64"/>
      <c r="AI5246" s="64" t="s">
        <v>3395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3698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3698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3698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3696</v>
      </c>
      <c r="K5249" s="2"/>
      <c r="L5249" s="2" t="s">
        <v>3410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3698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3696</v>
      </c>
      <c r="K5250" s="2"/>
      <c r="L5250" s="2" t="s">
        <v>3410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3698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3696</v>
      </c>
      <c r="K5251" s="2"/>
      <c r="L5251" s="2" t="s">
        <v>3410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3698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3696</v>
      </c>
      <c r="K5252" s="2"/>
      <c r="L5252" s="2" t="s">
        <v>3410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3698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3669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3698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3670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3698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3698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3698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3698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3698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3698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3698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3698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3698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3698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3698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3698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3698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3698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3697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3698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3698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3698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3698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3698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3698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3671</v>
      </c>
      <c r="J5274" s="2" t="s">
        <v>3696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3698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3672</v>
      </c>
      <c r="J5275" s="2" t="s">
        <v>3696</v>
      </c>
      <c r="K5275" s="2"/>
      <c r="L5275" s="2" t="s">
        <v>3410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3698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3696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3698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3698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3698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3698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3698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3698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3698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3673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3674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3698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3675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3698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3676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3698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3698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3674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3698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3698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3698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3698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3677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40" si="811">X5291+AA5291-AB5291</f>
        <v>0</v>
      </c>
    </row>
    <row r="5292" spans="1:37" hidden="1" x14ac:dyDescent="0.3">
      <c r="A5292" s="104" t="s">
        <v>3698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3698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3698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3698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3698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3698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3698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3674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3698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3698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3724</v>
      </c>
      <c r="G5300" s="91" t="s">
        <v>3217</v>
      </c>
      <c r="H5300" s="105">
        <v>368</v>
      </c>
      <c r="I5300" s="91" t="s">
        <v>3401</v>
      </c>
      <c r="J5300" s="2" t="s">
        <v>3334</v>
      </c>
      <c r="K5300" s="2" t="s">
        <v>3400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3698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3678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3698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3679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3698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3679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3698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3680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3681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3417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3682</v>
      </c>
      <c r="G5305" s="109" t="s">
        <v>705</v>
      </c>
      <c r="H5305" s="109">
        <v>85</v>
      </c>
      <c r="I5305" s="109" t="s">
        <v>3404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3683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3416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3684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3416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3684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3417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3684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3416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3684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3416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3683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3416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3683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3416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3683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3416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3684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3416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3684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3416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3684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3417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3683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3417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3683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3416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3684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3417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3684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3419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3683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3417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3684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3417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3684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3416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3683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3419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3684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3416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40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3684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3416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3684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3417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3683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3417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3684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3417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3683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3416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3502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3684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3698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3685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3402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3684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3698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3686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3402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3683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3698</v>
      </c>
      <c r="B5333" s="110" t="s">
        <v>35</v>
      </c>
      <c r="C5333" s="110" t="s">
        <v>189</v>
      </c>
      <c r="D5333" s="110" t="s">
        <v>190</v>
      </c>
      <c r="E5333" s="110" t="s">
        <v>3687</v>
      </c>
      <c r="F5333" s="110" t="s">
        <v>3688</v>
      </c>
      <c r="G5333" s="110" t="s">
        <v>3691</v>
      </c>
      <c r="H5333" s="110">
        <v>123</v>
      </c>
      <c r="I5333" s="110" t="s">
        <v>3261</v>
      </c>
      <c r="J5333" s="2" t="s">
        <v>3334</v>
      </c>
      <c r="K5333" s="2" t="s">
        <v>3402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3698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3689</v>
      </c>
      <c r="P5334" s="9" t="s">
        <v>3690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40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3417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40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40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3417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3416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3403</v>
      </c>
      <c r="B5338" s="91" t="s">
        <v>35</v>
      </c>
      <c r="C5338" s="91" t="s">
        <v>166</v>
      </c>
      <c r="D5338" s="91" t="s">
        <v>176</v>
      </c>
      <c r="E5338" s="91" t="s">
        <v>1620</v>
      </c>
      <c r="F5338" s="91" t="s">
        <v>1620</v>
      </c>
      <c r="G5338" s="91"/>
      <c r="H5338" s="91">
        <v>366</v>
      </c>
      <c r="I5338" s="91" t="s">
        <v>3728</v>
      </c>
      <c r="J5338" s="2"/>
      <c r="K5338" s="2"/>
      <c r="L5338" s="2"/>
      <c r="M5338" s="91"/>
      <c r="N5338" s="64"/>
      <c r="O5338" s="64" t="s">
        <v>3730</v>
      </c>
      <c r="P5338" s="64" t="s">
        <v>41</v>
      </c>
      <c r="Q5338" s="10">
        <v>0</v>
      </c>
      <c r="R5338" s="64"/>
      <c r="S5338" s="64"/>
      <c r="T5338" s="13"/>
      <c r="U5338" s="13"/>
      <c r="V5338" s="13">
        <v>19018.240000000002</v>
      </c>
      <c r="W5338" s="83">
        <v>0</v>
      </c>
      <c r="X5338" s="83">
        <f t="shared" si="822"/>
        <v>19018.240000000002</v>
      </c>
      <c r="Y5338" s="83"/>
      <c r="Z5338" s="10">
        <v>0</v>
      </c>
      <c r="AA5338" s="7">
        <v>0</v>
      </c>
      <c r="AB5338" s="7">
        <f t="shared" si="817"/>
        <v>19018.240000000002</v>
      </c>
      <c r="AC5338" s="5">
        <f t="shared" si="823"/>
        <v>0</v>
      </c>
      <c r="AD5338" s="13">
        <v>19018.240000000002</v>
      </c>
      <c r="AE5338" s="85">
        <v>0.08</v>
      </c>
      <c r="AF5338" s="7">
        <f t="shared" si="820"/>
        <v>1521.4592000000002</v>
      </c>
      <c r="AG5338" s="10">
        <v>0</v>
      </c>
      <c r="AH5338" s="1"/>
      <c r="AI5338" s="64" t="s">
        <v>3731</v>
      </c>
      <c r="AJ5338" s="1" t="e">
        <v>#N/A</v>
      </c>
      <c r="AK5338" s="12">
        <f t="shared" si="811"/>
        <v>0</v>
      </c>
    </row>
    <row r="5339" spans="1:37" hidden="1" x14ac:dyDescent="0.3">
      <c r="A5339" s="104" t="s">
        <v>3413</v>
      </c>
      <c r="B5339" s="91" t="s">
        <v>704</v>
      </c>
      <c r="C5339" s="91" t="s">
        <v>65</v>
      </c>
      <c r="D5339" s="91" t="s">
        <v>66</v>
      </c>
      <c r="E5339" s="91" t="s">
        <v>2856</v>
      </c>
      <c r="F5339" s="91" t="s">
        <v>2856</v>
      </c>
      <c r="H5339" s="91">
        <v>83</v>
      </c>
      <c r="I5339" s="91" t="s">
        <v>79</v>
      </c>
      <c r="M5339" s="91" t="s">
        <v>2857</v>
      </c>
      <c r="N5339" s="64"/>
      <c r="O5339" s="64" t="s">
        <v>413</v>
      </c>
      <c r="P5339" s="9" t="s">
        <v>46</v>
      </c>
      <c r="Q5339" s="10">
        <v>0.02</v>
      </c>
      <c r="R5339" s="82">
        <v>7158</v>
      </c>
      <c r="S5339" s="64"/>
      <c r="T5339" s="7">
        <v>31640.199999999997</v>
      </c>
      <c r="U5339" s="7">
        <v>0</v>
      </c>
      <c r="V5339" s="7">
        <v>0</v>
      </c>
      <c r="W5339" s="83">
        <f t="shared" ref="W5339:W5340" si="828">T5339+U5339-V5339</f>
        <v>31640.199999999997</v>
      </c>
      <c r="X5339" s="6">
        <f t="shared" si="822"/>
        <v>0</v>
      </c>
      <c r="Y5339" s="83"/>
      <c r="Z5339" s="16">
        <v>0</v>
      </c>
      <c r="AA5339" s="7">
        <v>0</v>
      </c>
      <c r="AB5339" s="7">
        <f t="shared" si="817"/>
        <v>0</v>
      </c>
      <c r="AC5339" s="5">
        <f t="shared" si="823"/>
        <v>0</v>
      </c>
      <c r="AD5339" s="83">
        <f t="shared" ref="AD5339:AD5340" si="829">V5339</f>
        <v>0</v>
      </c>
      <c r="AE5339" s="3">
        <f>VLOOKUP(I5339,[1]媒体政策预估表!A:N,MATCH(O5339,[1]媒体政策预估表!$A$2:$M$2,0),0)</f>
        <v>0.17</v>
      </c>
      <c r="AF5339" s="7">
        <f t="shared" si="820"/>
        <v>0</v>
      </c>
      <c r="AG5339" s="16">
        <v>0</v>
      </c>
      <c r="AH5339" s="83">
        <f t="shared" ref="AH5339:AH5340" si="830">V5339</f>
        <v>0</v>
      </c>
      <c r="AI5339" s="64"/>
      <c r="AJ5339" s="1" t="e">
        <v>#N/A</v>
      </c>
      <c r="AK5339" s="12">
        <f t="shared" si="811"/>
        <v>0</v>
      </c>
    </row>
    <row r="5340" spans="1:37" x14ac:dyDescent="0.3">
      <c r="A5340" s="74" t="s">
        <v>34</v>
      </c>
      <c r="B5340" s="8" t="s">
        <v>35</v>
      </c>
      <c r="C5340" s="8" t="s">
        <v>186</v>
      </c>
      <c r="D5340" s="8" t="s">
        <v>187</v>
      </c>
      <c r="E5340" s="8" t="s">
        <v>188</v>
      </c>
      <c r="F5340" s="8" t="s">
        <v>188</v>
      </c>
      <c r="H5340" s="8"/>
      <c r="I5340" s="8" t="s">
        <v>2575</v>
      </c>
      <c r="M5340" s="8" t="s">
        <v>2587</v>
      </c>
      <c r="N5340" s="2"/>
      <c r="O5340" s="2" t="s">
        <v>413</v>
      </c>
      <c r="P5340" s="2" t="s">
        <v>41</v>
      </c>
      <c r="Q5340" s="3">
        <v>0</v>
      </c>
      <c r="R5340" s="2">
        <v>400002932</v>
      </c>
      <c r="S5340" s="4"/>
      <c r="T5340" s="5">
        <v>0</v>
      </c>
      <c r="U5340" s="5">
        <v>10000000</v>
      </c>
      <c r="V5340" s="5">
        <v>8560686.0599999968</v>
      </c>
      <c r="W5340" s="6">
        <f t="shared" si="828"/>
        <v>1439313.9400000032</v>
      </c>
      <c r="X5340" s="6">
        <f t="shared" si="822"/>
        <v>8560686.0599999968</v>
      </c>
      <c r="Y5340" s="6">
        <f t="shared" ref="Y5340" si="831">IF(X5340-AD5340&lt;=0,0,IF(P5340="返现",MAX(X5340-AC5340-AD5340,0),MAX(X5340-AD5340)))</f>
        <v>0</v>
      </c>
      <c r="Z5340" s="3">
        <v>0</v>
      </c>
      <c r="AA5340" s="5">
        <v>0</v>
      </c>
      <c r="AB5340" s="5">
        <f t="shared" si="817"/>
        <v>8560686.0599999968</v>
      </c>
      <c r="AC5340" s="7">
        <f t="shared" si="823"/>
        <v>0</v>
      </c>
      <c r="AD5340" s="6">
        <f t="shared" si="829"/>
        <v>8560686.0599999968</v>
      </c>
      <c r="AE5340" s="3">
        <v>0</v>
      </c>
      <c r="AF5340" s="6">
        <f t="shared" si="820"/>
        <v>0</v>
      </c>
      <c r="AG5340" s="3">
        <v>0</v>
      </c>
      <c r="AH5340" s="6">
        <f t="shared" si="830"/>
        <v>8560686.0599999968</v>
      </c>
      <c r="AI5340" s="8"/>
      <c r="AJ5340" s="1" t="e">
        <v>#N/A</v>
      </c>
      <c r="AK5340" s="12">
        <f t="shared" si="811"/>
        <v>0</v>
      </c>
    </row>
  </sheetData>
  <autoFilter ref="A1:AN5340">
    <filterColumn colId="5">
      <filters>
        <filter val="薯一薯二文化传媒（上海）有限公司"/>
        <filter val="小红书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8"/>
  <sheetViews>
    <sheetView topLeftCell="B1" workbookViewId="0">
      <pane ySplit="1" topLeftCell="A2" activePane="bottomLeft" state="frozen"/>
      <selection pane="bottomLeft" activeCell="D143" sqref="D143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3408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179542362.26705113</v>
      </c>
      <c r="S32" s="47">
        <v>4451647.9716000017</v>
      </c>
      <c r="T32" s="46">
        <f t="shared" si="8"/>
        <v>5689129.5434444295</v>
      </c>
      <c r="U32" s="46">
        <f t="shared" si="3"/>
        <v>1489461.6457085786</v>
      </c>
      <c r="V32" s="49">
        <f t="shared" si="4"/>
        <v>8.2958786266449751E-3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20728754.480342109</v>
      </c>
      <c r="S34" s="47">
        <v>0</v>
      </c>
      <c r="T34" s="46">
        <f t="shared" si="8"/>
        <v>-8022500.6600546138</v>
      </c>
      <c r="U34" s="46">
        <f t="shared" si="3"/>
        <v>-8022500.6600546138</v>
      </c>
      <c r="V34" s="49">
        <f t="shared" si="4"/>
        <v>-0.38702280292154873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3406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3711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3693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hidden="1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3404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3403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3386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9656559.3600026723</v>
      </c>
      <c r="S64" s="47">
        <v>113158.79</v>
      </c>
      <c r="T64" s="46">
        <f t="shared" si="18"/>
        <v>1265323.565945914</v>
      </c>
      <c r="U64" s="46">
        <f t="shared" si="19"/>
        <v>1158569.9904742159</v>
      </c>
      <c r="V64" s="49">
        <f t="shared" si="20"/>
        <v>0.11997751448336723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3403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3386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3403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3386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36913823.524162717</v>
      </c>
      <c r="S66" s="47">
        <v>4409.6567999999997</v>
      </c>
      <c r="T66" s="46">
        <f t="shared" si="18"/>
        <v>705757.55713462329</v>
      </c>
      <c r="U66" s="46">
        <f t="shared" si="19"/>
        <v>701597.5035497176</v>
      </c>
      <c r="V66" s="49">
        <f t="shared" si="20"/>
        <v>1.9006362293802273E-2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3403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3386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3403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3403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3403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3403</v>
      </c>
      <c r="H71" s="43" t="s">
        <v>3387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3407</v>
      </c>
      <c r="F72" s="66" t="s">
        <v>3328</v>
      </c>
      <c r="G72" s="73" t="s">
        <v>3403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3403</v>
      </c>
      <c r="H73" s="43" t="s">
        <v>3389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3403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3403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3403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3386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3403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3388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3403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3388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3403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3388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3390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3403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3390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3403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3390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3403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3390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3403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3403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3391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3403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3386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33017058.712908745</v>
      </c>
      <c r="S85" s="47">
        <v>0</v>
      </c>
      <c r="T85" s="46">
        <f t="shared" ref="T85:T97" si="27">(R85-I85+L85)/1.06</f>
        <v>2095167.3041591956</v>
      </c>
      <c r="U85" s="46">
        <f t="shared" si="19"/>
        <v>2095167.3041591956</v>
      </c>
      <c r="V85" s="49">
        <f t="shared" si="20"/>
        <v>6.3457115377150292E-2</v>
      </c>
      <c r="W85" s="120"/>
    </row>
    <row r="86" spans="1:23" hidden="1" x14ac:dyDescent="0.35">
      <c r="A86" s="66" t="s">
        <v>2938</v>
      </c>
      <c r="B86" s="66" t="s">
        <v>3391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3403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3388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3403</v>
      </c>
      <c r="H87" s="43" t="s">
        <v>3392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3386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150235398.53829297</v>
      </c>
      <c r="S87" s="47">
        <v>2104622.3465999993</v>
      </c>
      <c r="T87" s="46">
        <f t="shared" si="27"/>
        <v>12870981.562729221</v>
      </c>
      <c r="U87" s="46">
        <f t="shared" si="19"/>
        <v>10885488.7829179</v>
      </c>
      <c r="V87" s="49">
        <f t="shared" si="20"/>
        <v>7.2456217967454162E-2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3403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3386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3403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3386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178951160.00595871</v>
      </c>
      <c r="S89" s="47">
        <v>5539319.7088000001</v>
      </c>
      <c r="T89" s="46">
        <f t="shared" si="27"/>
        <v>6454064.21335728</v>
      </c>
      <c r="U89" s="46">
        <f t="shared" si="19"/>
        <v>1228290.903168601</v>
      </c>
      <c r="V89" s="49">
        <f t="shared" si="20"/>
        <v>6.8638331437901904E-3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3403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3386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371983.10180765588</v>
      </c>
      <c r="S90" s="47">
        <v>6004.9739999999983</v>
      </c>
      <c r="T90" s="46">
        <f t="shared" si="27"/>
        <v>8553.4803845810911</v>
      </c>
      <c r="U90" s="46">
        <f t="shared" si="19"/>
        <v>2888.4105732603384</v>
      </c>
      <c r="V90" s="49">
        <f t="shared" si="20"/>
        <v>7.7648972741613158E-3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3403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3386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20087478.758325487</v>
      </c>
      <c r="S91" s="47">
        <v>936118.57380000001</v>
      </c>
      <c r="T91" s="46">
        <f t="shared" si="27"/>
        <v>967521.82860895025</v>
      </c>
      <c r="U91" s="46">
        <f t="shared" si="19"/>
        <v>84391.098608950269</v>
      </c>
      <c r="V91" s="49">
        <f t="shared" si="20"/>
        <v>4.2011792333058922E-3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3403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3386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3403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3386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3694</v>
      </c>
      <c r="F94" s="66" t="s">
        <v>3328</v>
      </c>
      <c r="G94" s="73" t="s">
        <v>3403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3386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3409</v>
      </c>
      <c r="D95" s="66" t="s">
        <v>2575</v>
      </c>
      <c r="E95" s="66" t="s">
        <v>2575</v>
      </c>
      <c r="F95" s="66" t="s">
        <v>3410</v>
      </c>
      <c r="G95" s="73" t="s">
        <v>3403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3393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3403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3393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3403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3393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3403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3394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3403</v>
      </c>
      <c r="H99" s="43" t="s">
        <v>3176</v>
      </c>
      <c r="I99" s="67">
        <v>1501659.77</v>
      </c>
      <c r="J99" s="67">
        <v>1501659.77</v>
      </c>
      <c r="K99" s="76">
        <v>7.0000000000000007E-2</v>
      </c>
      <c r="L99" s="47">
        <f>J99*K99</f>
        <v>105116.18390000002</v>
      </c>
      <c r="M99" s="68">
        <v>0</v>
      </c>
      <c r="N99" s="115"/>
      <c r="O99" s="47">
        <f>L99-M99</f>
        <v>105116.18390000002</v>
      </c>
      <c r="P99" s="66" t="s">
        <v>355</v>
      </c>
      <c r="Q99" s="66" t="s">
        <v>3395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1501659.77</v>
      </c>
      <c r="S99" s="47">
        <v>0</v>
      </c>
      <c r="T99" s="46">
        <f t="shared" si="28"/>
        <v>99166.211226415107</v>
      </c>
      <c r="U99" s="46">
        <f t="shared" si="29"/>
        <v>99166.211226415107</v>
      </c>
      <c r="V99" s="49">
        <f t="shared" si="30"/>
        <v>6.6037735849056617E-2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3403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3396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3403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3703</v>
      </c>
      <c r="E102" s="66" t="s">
        <v>424</v>
      </c>
      <c r="F102" s="66" t="s">
        <v>35</v>
      </c>
      <c r="G102" s="73" t="s">
        <v>3403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3710</v>
      </c>
      <c r="Q102" s="66" t="s">
        <v>3397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3403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3398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3403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3393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3403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3697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3403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3386</v>
      </c>
      <c r="Q106" s="66" t="s">
        <v>3399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3403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3386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3403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3386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3403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3393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3401</v>
      </c>
      <c r="B110" s="66" t="s">
        <v>3400</v>
      </c>
      <c r="C110" s="66" t="s">
        <v>3334</v>
      </c>
      <c r="D110" s="66" t="s">
        <v>3401</v>
      </c>
      <c r="E110" s="66" t="s">
        <v>3723</v>
      </c>
      <c r="F110" s="66" t="s">
        <v>35</v>
      </c>
      <c r="G110" s="73" t="s">
        <v>3403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3393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3403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3403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3" hidden="1" x14ac:dyDescent="0.35">
      <c r="A113" s="66" t="s">
        <v>3261</v>
      </c>
      <c r="B113" s="66" t="s">
        <v>3699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3403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3722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5">
      <c r="A114" s="66" t="s">
        <v>3261</v>
      </c>
      <c r="B114" s="66" t="s">
        <v>3402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3403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3722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3" hidden="1" x14ac:dyDescent="0.35">
      <c r="A115" s="66" t="s">
        <v>3405</v>
      </c>
      <c r="B115" s="66" t="s">
        <v>704</v>
      </c>
      <c r="C115" s="66" t="s">
        <v>3334</v>
      </c>
      <c r="D115" s="66" t="s">
        <v>3405</v>
      </c>
      <c r="E115" s="66" t="s">
        <v>707</v>
      </c>
      <c r="F115" s="66" t="s">
        <v>35</v>
      </c>
      <c r="G115" s="73" t="s">
        <v>3403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3" hidden="1" x14ac:dyDescent="0.35">
      <c r="A116" s="66" t="s">
        <v>3405</v>
      </c>
      <c r="B116" s="66" t="s">
        <v>704</v>
      </c>
      <c r="C116" s="66" t="s">
        <v>3334</v>
      </c>
      <c r="D116" s="66" t="s">
        <v>3405</v>
      </c>
      <c r="E116" s="66" t="s">
        <v>707</v>
      </c>
      <c r="F116" s="66" t="s">
        <v>35</v>
      </c>
      <c r="G116" s="73" t="s">
        <v>3403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5">
      <c r="A117" s="66" t="s">
        <v>3404</v>
      </c>
      <c r="B117" s="66" t="s">
        <v>35</v>
      </c>
      <c r="C117" s="66" t="s">
        <v>3334</v>
      </c>
      <c r="D117" s="66" t="s">
        <v>3404</v>
      </c>
      <c r="E117" s="66" t="s">
        <v>1848</v>
      </c>
      <c r="F117" s="66" t="s">
        <v>704</v>
      </c>
      <c r="G117" s="73" t="s">
        <v>3403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  <row r="118" spans="1:23" x14ac:dyDescent="0.35">
      <c r="B118" s="66" t="s">
        <v>3732</v>
      </c>
      <c r="C118" s="66" t="s">
        <v>3336</v>
      </c>
      <c r="D118" s="66" t="s">
        <v>3728</v>
      </c>
      <c r="E118" s="66"/>
      <c r="F118" s="66"/>
      <c r="G118" s="73" t="s">
        <v>3403</v>
      </c>
      <c r="H118" s="43" t="s">
        <v>3729</v>
      </c>
      <c r="I118" s="67">
        <v>19018.240000000002</v>
      </c>
      <c r="J118" s="67">
        <v>19018.240000000002</v>
      </c>
      <c r="K118" s="76">
        <v>0.08</v>
      </c>
      <c r="L118" s="47">
        <f>J118*K118</f>
        <v>1521.4592000000002</v>
      </c>
      <c r="M118" s="68">
        <v>0</v>
      </c>
      <c r="N118" s="115"/>
      <c r="O118" s="47">
        <f>L118-M118</f>
        <v>1521.4592000000002</v>
      </c>
      <c r="P118" s="66" t="s">
        <v>3733</v>
      </c>
      <c r="Q118" s="66" t="s">
        <v>3734</v>
      </c>
      <c r="R118" s="47">
        <f>SUMIFS(客户表!X:X,客户表!K:K,媒体表!B118,客户表!A:A,媒体表!G118,客户表!O:O,媒体表!H118)+SUMIFS(客户表!AA:AA,客户表!K:K,媒体表!B118,客户表!A:A,媒体表!G118,客户表!O:O,媒体表!H118)</f>
        <v>0</v>
      </c>
      <c r="S118" s="47">
        <v>0</v>
      </c>
      <c r="T118" s="46">
        <f t="shared" ref="T118" si="36">(R118-I118+L118-M118)/1.06</f>
        <v>-16506.396981132075</v>
      </c>
      <c r="U118" s="46">
        <f t="shared" ref="U118" si="37">T118-(S118/1.06)</f>
        <v>-16506.396981132075</v>
      </c>
      <c r="V118" s="49" t="str">
        <f t="shared" ref="V118" si="38">IFERROR(U118/R118,"-")</f>
        <v>-</v>
      </c>
      <c r="W118" s="120"/>
    </row>
  </sheetData>
  <autoFilter ref="A1:W117">
    <filterColumn colId="2">
      <filters>
        <filter val="vivo"/>
      </filters>
    </filterColumn>
    <filterColumn colId="6">
      <filters>
        <filter val="2021年2月"/>
      </filters>
    </filterColumn>
    <filterColumn colId="7">
      <filters>
        <filter val="CPT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2021-03-15T08:13:24Z</dcterms:modified>
</cp:coreProperties>
</file>