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Sheet1!$A$1:$AN$1367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<sst xmlns="http://schemas.openxmlformats.org/spreadsheetml/2006/main" count="21921" uniqueCount="1681">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</sst>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K1385" sqref="K1385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0.37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1680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1680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1680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1680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3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1678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 t="shared" si="23"/>
        <v>497578.5</v>
      </c>
      <c r="AC138" s="147">
        <f t="shared" si="29"/>
        <v>0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 t="shared" si="23"/>
        <v>20248</v>
      </c>
      <c r="AC142" s="147">
        <f t="shared" si="29"/>
        <v>0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140483.5</v>
      </c>
      <c r="AA145" s="137">
        <f t="shared" si="28"/>
        <v>-37937.5</v>
      </c>
      <c r="AB145" s="146">
        <f t="shared" si="23"/>
        <v>140483.5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f t="shared" si="23"/>
        <v>50367.5</v>
      </c>
      <c r="AC156" s="147">
        <f t="shared" si="29"/>
        <v>0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6"/>
        <v>10400</v>
      </c>
      <c r="U172" s="137">
        <f t="shared" si="30"/>
        <v>530400</v>
      </c>
      <c r="V172" s="137">
        <v>40000</v>
      </c>
      <c r="W172" s="137">
        <f t="shared" si="31"/>
        <v>490400</v>
      </c>
      <c r="X172" s="137">
        <f t="shared" si="27"/>
        <v>480784.31372549018</v>
      </c>
      <c r="Y172" s="137">
        <f t="shared" si="32"/>
        <v>9615.6862745098188</v>
      </c>
      <c r="Z172" s="137">
        <v>30275.01</v>
      </c>
      <c r="AA172" s="137">
        <f t="shared" si="28"/>
        <v>9724.9900000000016</v>
      </c>
      <c r="AB172" s="146">
        <f t="shared" si="34"/>
        <v>29681.382352941175</v>
      </c>
      <c r="AC172" s="147">
        <f t="shared" si="29"/>
        <v>593.62764705882364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 t="shared" si="34"/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1679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1677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 t="shared" si="57"/>
        <v>179836.19047619047</v>
      </c>
      <c r="AC306" s="147">
        <f t="shared" si="52"/>
        <v>8991.8095238095266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672.5</v>
      </c>
      <c r="AA326" s="137">
        <f t="shared" si="64"/>
        <v>-269</v>
      </c>
      <c r="AB326" s="146">
        <f t="shared" si="57"/>
        <v>672.5</v>
      </c>
      <c r="AC326" s="147">
        <f t="shared" si="65"/>
        <v>0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f t="shared" si="70"/>
        <v>50192.5</v>
      </c>
      <c r="AC349" s="147">
        <f t="shared" si="65"/>
        <v>0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-293853.92156862747</v>
      </c>
      <c r="Y353" s="137">
        <f t="shared" si="68"/>
        <v>-5877.0784313725308</v>
      </c>
      <c r="Z353" s="137">
        <v>284897.8</v>
      </c>
      <c r="AA353" s="137">
        <f t="shared" si="64"/>
        <v>14833.200000000012</v>
      </c>
      <c r="AB353" s="146">
        <f t="shared" si="70"/>
        <v>279311.56862745096</v>
      </c>
      <c r="AC353" s="147">
        <f t="shared" si="65"/>
        <v>5586.2313725490239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-117647.05882352941</v>
      </c>
      <c r="Y357" s="137">
        <f t="shared" si="68"/>
        <v>-2352.9411764705874</v>
      </c>
      <c r="Z357" s="137">
        <v>72630.97</v>
      </c>
      <c r="AA357" s="137">
        <f t="shared" si="64"/>
        <v>47369.03</v>
      </c>
      <c r="AB357" s="146">
        <f t="shared" si="70"/>
        <v>71206.833333333328</v>
      </c>
      <c r="AC357" s="147">
        <f t="shared" si="65"/>
        <v>1424.1366666666727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-78431.372549019608</v>
      </c>
      <c r="Y358" s="137">
        <f t="shared" si="68"/>
        <v>-1568.6274509803916</v>
      </c>
      <c r="Z358" s="137">
        <v>47766.15</v>
      </c>
      <c r="AA358" s="137">
        <f t="shared" si="64"/>
        <v>32233.85</v>
      </c>
      <c r="AB358" s="146">
        <f t="shared" si="70"/>
        <v>46829.558823529413</v>
      </c>
      <c r="AC358" s="147">
        <f t="shared" si="65"/>
        <v>936.59117647058883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6"/>
        <v>996131.9410784319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3"/>
        <v>1802.3528000000001</v>
      </c>
      <c r="U410" s="137">
        <f t="shared" si="77"/>
        <v>24331.7628</v>
      </c>
      <c r="V410" s="137">
        <v>0</v>
      </c>
      <c r="W410" s="137">
        <f t="shared" si="78"/>
        <v>24331.7628</v>
      </c>
      <c r="X410" s="137">
        <f t="shared" si="74"/>
        <v>22529.41</v>
      </c>
      <c r="Y410" s="137">
        <f t="shared" si="79"/>
        <v>1802.3528000000006</v>
      </c>
      <c r="Z410" s="137">
        <v>30888.42</v>
      </c>
      <c r="AA410" s="137">
        <f t="shared" si="75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6"/>
        <v>194795.8274074074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3534361.17</v>
      </c>
      <c r="W451" s="137">
        <f t="shared" ref="W451:W514" si="91">U451-V451</f>
        <v>-417618.46799999988</v>
      </c>
      <c r="X451" s="137">
        <f t="shared" si="87"/>
        <v>-409429.87058823515</v>
      </c>
      <c r="Y451" s="137">
        <f t="shared" ref="Y451:Y514" si="92">W451-X451</f>
        <v>-8188.5974117647274</v>
      </c>
      <c r="Z451" s="137">
        <v>3188142.7</v>
      </c>
      <c r="AA451" s="137">
        <f t="shared" si="88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9"/>
        <v>62512.60196078429</v>
      </c>
      <c r="AD451" s="137">
        <f t="shared" si="85"/>
        <v>3125264.0808235006</v>
      </c>
      <c r="AE451" s="138">
        <v>0.1077</v>
      </c>
      <c r="AF451" s="137">
        <f t="shared" si="83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12036.9984</v>
      </c>
      <c r="U452" s="137">
        <f t="shared" si="90"/>
        <v>162499.47840000002</v>
      </c>
      <c r="V452" s="137">
        <v>0</v>
      </c>
      <c r="W452" s="137">
        <f t="shared" si="91"/>
        <v>162499.47840000002</v>
      </c>
      <c r="X452" s="137">
        <f t="shared" si="87"/>
        <v>150462.48000000001</v>
      </c>
      <c r="Y452" s="137">
        <f t="shared" si="92"/>
        <v>12036.998400000011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9"/>
        <v>6079.387407407412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1"/>
        <v>165349.15647058841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5"/>
        <v>100379.7223055556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5"/>
        <v>481624.39882352948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2"/>
        <v>1065485.6712</v>
      </c>
      <c r="U604" s="137">
        <f t="shared" si="116"/>
        <v>14384056.5612</v>
      </c>
      <c r="V604" s="137">
        <v>0</v>
      </c>
      <c r="W604" s="137">
        <f t="shared" si="117"/>
        <v>14384056.5612</v>
      </c>
      <c r="X604" s="137">
        <f t="shared" si="113"/>
        <v>13318570.889999999</v>
      </c>
      <c r="Y604" s="137">
        <f t="shared" si="118"/>
        <v>1065485.6712000016</v>
      </c>
      <c r="Z604" s="137">
        <v>13972390.369999999</v>
      </c>
      <c r="AA604" s="137">
        <f t="shared" si="114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5"/>
        <v>1067809.6792592593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307500</v>
      </c>
      <c r="AA605" s="137">
        <f t="shared" si="114"/>
        <v>0</v>
      </c>
      <c r="AB605" s="146">
        <f>IF(O605="返货",Z605/(1+N605),IF(O605="返现",Z605,IF(O605="折扣",Z605*N605,IF(O605="无",Z605))))</f>
        <v>307500</v>
      </c>
      <c r="AC605" s="147">
        <f t="shared" si="115"/>
        <v>0</v>
      </c>
      <c r="AD605" s="137">
        <f t="shared" si="119"/>
        <v>301435.28545733739</v>
      </c>
      <c r="AE605" s="138">
        <v>0.35339999999999999</v>
      </c>
      <c r="AF605" s="137">
        <f t="shared" si="110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0</v>
      </c>
      <c r="W617" s="137">
        <f t="shared" si="117"/>
        <v>612000</v>
      </c>
      <c r="X617" s="137">
        <f t="shared" si="113"/>
        <v>600000</v>
      </c>
      <c r="Y617" s="137">
        <f t="shared" si="118"/>
        <v>12000</v>
      </c>
      <c r="Z617" s="137">
        <v>0</v>
      </c>
      <c r="AA617" s="137">
        <f t="shared" si="114"/>
        <v>0</v>
      </c>
      <c r="AB617" s="146">
        <f>IF(O617="返货",Z617/(1+N617),IF(O617="返现",Z617,IF(O617="折扣",Z617*N617,IF(O617="无",Z617))))</f>
        <v>0</v>
      </c>
      <c r="AC617" s="147">
        <f t="shared" si="115"/>
        <v>0</v>
      </c>
      <c r="AD617" s="137">
        <f t="shared" si="121"/>
        <v>0</v>
      </c>
      <c r="AE617" s="138">
        <v>0.1077</v>
      </c>
      <c r="AF617" s="137">
        <f t="shared" si="110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2"/>
        <v>76830.289199999999</v>
      </c>
      <c r="U618" s="137">
        <f t="shared" si="116"/>
        <v>3918344.7492</v>
      </c>
      <c r="V618" s="137">
        <v>9020000</v>
      </c>
      <c r="W618" s="137">
        <f t="shared" si="117"/>
        <v>-5101655.2508000005</v>
      </c>
      <c r="X618" s="137">
        <f t="shared" si="113"/>
        <v>-5001622.7949019615</v>
      </c>
      <c r="Y618" s="137">
        <f t="shared" si="118"/>
        <v>-100032.45589803904</v>
      </c>
      <c r="Z618" s="137">
        <v>4900042.88</v>
      </c>
      <c r="AA618" s="137">
        <f t="shared" si="114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5"/>
        <v>526009.09568627458</v>
      </c>
      <c r="AD618" s="137">
        <f t="shared" si="121"/>
        <v>4803401.0545885973</v>
      </c>
      <c r="AE618" s="138">
        <v>0.1077</v>
      </c>
      <c r="AF618" s="137">
        <f t="shared" si="110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 t="shared" ref="AB619:AB628" si="122">IF(O619="返货",Z619/(1+N619),IF(O619="返现",Z619,IF(O619="折扣",Z619*N619,IF(O619="无",Z619))))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si="122"/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-683601.8518518518</v>
      </c>
      <c r="Y777" s="137">
        <f t="shared" si="159"/>
        <v>-54688.148148148204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683601.8518518518</v>
      </c>
      <c r="AC777" s="147">
        <f t="shared" si="156"/>
        <v>54688.148148148204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-217592.59259259258</v>
      </c>
      <c r="Y779" s="137">
        <f t="shared" si="159"/>
        <v>-17407.407407407416</v>
      </c>
      <c r="Z779" s="137">
        <v>235000</v>
      </c>
      <c r="AA779" s="137">
        <f t="shared" si="155"/>
        <v>0</v>
      </c>
      <c r="AB779" s="146">
        <f>IF(O779="返货",Z779/(1+N779),IF(O779="返现",Z779,IF(O779="折扣",Z779*N779,IF(O779="无",Z779))))</f>
        <v>217592.59259259258</v>
      </c>
      <c r="AC779" s="147">
        <f t="shared" si="156"/>
        <v>17407.407407407416</v>
      </c>
      <c r="AD779" s="137">
        <f t="shared" si="152"/>
        <v>230365.17750398142</v>
      </c>
      <c r="AE779" s="138">
        <v>0.31559999999999999</v>
      </c>
      <c r="AF779" s="137">
        <f t="shared" si="151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4854.7058000000006</v>
      </c>
      <c r="U825" s="137">
        <f t="shared" si="157"/>
        <v>247589.9958</v>
      </c>
      <c r="V825" s="137">
        <v>246390</v>
      </c>
      <c r="W825" s="137">
        <f t="shared" si="158"/>
        <v>1199.9958000000042</v>
      </c>
      <c r="X825" s="137">
        <f t="shared" si="154"/>
        <v>1176.4664705882394</v>
      </c>
      <c r="Y825" s="137">
        <f t="shared" si="159"/>
        <v>23.52932941176482</v>
      </c>
      <c r="Z825" s="137">
        <v>246390</v>
      </c>
      <c r="AA825" s="137">
        <f t="shared" si="155"/>
        <v>0</v>
      </c>
      <c r="AB825" s="146">
        <f t="shared" si="162"/>
        <v>241558.82352941175</v>
      </c>
      <c r="AC825" s="147">
        <f t="shared" si="156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3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5"/>
        <v>1105.7728</v>
      </c>
      <c r="U835" s="137">
        <f t="shared" ref="U835:U898" si="169">R835+S835+T835</f>
        <v>14927.9328</v>
      </c>
      <c r="V835" s="137">
        <v>13822.16</v>
      </c>
      <c r="W835" s="137">
        <f t="shared" ref="W835:W898" si="170">U835-V835</f>
        <v>1105.7728000000006</v>
      </c>
      <c r="X835" s="137">
        <f t="shared" si="166"/>
        <v>1023.8637037037042</v>
      </c>
      <c r="Y835" s="137">
        <f t="shared" ref="Y835:Y898" si="171">W835-X835</f>
        <v>81.909096296296411</v>
      </c>
      <c r="Z835" s="137">
        <v>45027.01</v>
      </c>
      <c r="AA835" s="137">
        <f t="shared" si="167"/>
        <v>-31204.850000000002</v>
      </c>
      <c r="AB835" s="146">
        <f t="shared" si="164"/>
        <v>41691.675925925927</v>
      </c>
      <c r="AC835" s="147">
        <f t="shared" si="168"/>
        <v>3335.334074074075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8"/>
        <v>0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352840.3</v>
      </c>
      <c r="AA998" s="137">
        <f t="shared" si="211"/>
        <v>227159.7</v>
      </c>
      <c r="AB998" s="146">
        <f t="shared" si="226"/>
        <v>352840.3</v>
      </c>
      <c r="AC998" s="147">
        <f t="shared" si="212"/>
        <v>7056.8059999999996</v>
      </c>
      <c r="AD998" s="137">
        <f t="shared" si="227"/>
        <v>316877.54812461603</v>
      </c>
      <c r="AE998" s="138">
        <v>0.11269173273981201</v>
      </c>
      <c r="AF998" s="137">
        <f t="shared" si="203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52145.1</v>
      </c>
      <c r="AC999" s="147">
        <f t="shared" si="212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f t="shared" si="304"/>
        <v>155511</v>
      </c>
      <c r="AC1239" s="209">
        <f t="shared" si="305"/>
        <v>0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20"/>
        <v>1351844.1440000001</v>
      </c>
      <c r="AC1292" s="209">
        <f t="shared" si="321"/>
        <v>372446.85599999991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20"/>
        <v>5471588.7735849051</v>
      </c>
      <c r="AC1309" s="209">
        <f t="shared" si="321"/>
        <v>328295.32641509455</v>
      </c>
      <c r="AD1309" s="216">
        <v>5471588.7735849097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1679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7">
    <filterColumn colId="6">
      <filters>
        <filter val="广东奥园奥买家电子商务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33" t="s">
        <v>1544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1546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1591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1593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1593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1593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2020-09-14T02:23:31Z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